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persons/person4.xml" ContentType="application/vnd.ms-excel.person+xml"/>
  <Override PartName="/xl/persons/person1.xml" ContentType="application/vnd.ms-excel.person+xml"/>
  <Override PartName="/xl/persons/person2.xml" ContentType="application/vnd.ms-excel.person+xml"/>
  <Override PartName="/xl/persons/person3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H:\Meu Drive\Compras 1\Compras 2\Compras 3\Compras 4\Compras 5\EDITAIS EM ELABORAÇÃO\CE XX-24 PAVIMENTAÇÃO E RECAPEAMENTO DE VIAS 363_24\"/>
    </mc:Choice>
  </mc:AlternateContent>
  <xr:revisionPtr revIDLastSave="0" documentId="8_{BC28EEA4-745E-473D-B75C-3144D6E087BB}" xr6:coauthVersionLast="47" xr6:coauthVersionMax="47" xr10:uidLastSave="{00000000-0000-0000-0000-000000000000}"/>
  <bookViews>
    <workbookView xWindow="-120" yWindow="480" windowWidth="20730" windowHeight="11160" tabRatio="311" xr2:uid="{00000000-000D-0000-FFFF-FFFF00000000}"/>
  </bookViews>
  <sheets>
    <sheet name="Planilha" sheetId="2" r:id="rId1"/>
  </sheets>
  <externalReferences>
    <externalReference r:id="rId2"/>
    <externalReference r:id="rId3"/>
    <externalReference r:id="rId4"/>
  </externalReferences>
  <definedNames>
    <definedName name="_xlnm._FilterDatabase" localSheetId="0" hidden="1">Planilha!$A$1:$I$485</definedName>
    <definedName name="_xlnm.Print_Area" localSheetId="0">Planilha!$A$1:$I$485</definedName>
    <definedName name="AreaTeste">#REF!</definedName>
    <definedName name="AreaTeste2">#REF!</definedName>
    <definedName name="CélulaInicioPlanilha">#REF!</definedName>
    <definedName name="CélulaResumo">#REF!</definedName>
    <definedName name="CRONO.Lista.AdmLocal" hidden="1">[1]CRONO!$A$13:$A$386</definedName>
    <definedName name="Excel_BuiltIn_Database">#REF!</definedName>
    <definedName name="Excel_BuiltIn_Database_2">#REF!</definedName>
    <definedName name="Import.DescLote" hidden="1">[1]DADOS!$C$17</definedName>
    <definedName name="import.recurso" hidden="1">[1]DADOS!$C$4</definedName>
    <definedName name="ListaTgov.Unidades" hidden="1">[1]DADOS!$AV$3:$AV$220</definedName>
    <definedName name="ORÇAMENTO.BancoRef" hidden="1">Planilha!$D$1</definedName>
    <definedName name="ORÇAMENTO.Lista.Fonte" hidden="1">[1]ORÇAMENTO!$E$3:$I$3</definedName>
    <definedName name="REFERENCIA.Descricao" hidden="1">IF(ISNUMBER(Planilha!#REF!),OFFSET(INDIRECT(ORÇAMENTO.BancoRef),Planilha!#REF!-1,3,1),Planilha!#REF!)</definedName>
    <definedName name="REFERENCIA.Unidade" hidden="1">IF(ISNUMBER(Planilha!#REF!),OFFSET(INDIRECT(ORÇAMENTO.BancoRef),Planilha!#REF!-1,4,1),"-")</definedName>
    <definedName name="TIPOORCAMENTO" hidden="1">IF(VALUE([2]MENU!$O$3)=2,"Licitado","Proposto")</definedName>
    <definedName name="_xlnm.Print_Titles" localSheetId="0">Planilha!$1:$1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2" l="1"/>
  <c r="H14" i="2" s="1"/>
  <c r="I14" i="2" s="1"/>
  <c r="G22" i="2"/>
  <c r="H22" i="2" s="1"/>
  <c r="I22" i="2" s="1"/>
  <c r="G26" i="2"/>
  <c r="H26" i="2" s="1"/>
  <c r="I26" i="2" s="1"/>
  <c r="G23" i="2"/>
  <c r="H23" i="2" s="1"/>
  <c r="I23" i="2" s="1"/>
  <c r="G18" i="2"/>
  <c r="H18" i="2" s="1"/>
  <c r="I18" i="2" s="1"/>
  <c r="G28" i="2"/>
  <c r="H28" i="2" s="1"/>
  <c r="I28" i="2" s="1"/>
  <c r="G21" i="2"/>
  <c r="H21" i="2" s="1"/>
  <c r="I21" i="2" s="1"/>
  <c r="G15" i="2"/>
  <c r="H15" i="2" s="1"/>
  <c r="I15" i="2" s="1"/>
  <c r="G16" i="2"/>
  <c r="H16" i="2" s="1"/>
  <c r="I16" i="2" s="1"/>
  <c r="G17" i="2"/>
  <c r="H17" i="2" s="1"/>
  <c r="I17" i="2" s="1"/>
  <c r="G25" i="2"/>
  <c r="H25" i="2" s="1"/>
  <c r="I25" i="2" s="1"/>
  <c r="G24" i="2"/>
  <c r="H24" i="2" s="1"/>
  <c r="I24" i="2" s="1"/>
  <c r="G395" i="2"/>
  <c r="H395" i="2" s="1"/>
  <c r="I395" i="2" s="1"/>
  <c r="G153" i="2" l="1"/>
  <c r="H153" i="2" s="1"/>
  <c r="I153" i="2" s="1"/>
  <c r="G75" i="2"/>
  <c r="H75" i="2" s="1"/>
  <c r="I75" i="2" s="1"/>
  <c r="G209" i="2"/>
  <c r="H209" i="2" s="1"/>
  <c r="I209" i="2" s="1"/>
  <c r="G183" i="2"/>
  <c r="H183" i="2" s="1"/>
  <c r="I183" i="2" s="1"/>
  <c r="G81" i="2"/>
  <c r="H81" i="2" s="1"/>
  <c r="I81" i="2" s="1"/>
  <c r="G107" i="2"/>
  <c r="H107" i="2" s="1"/>
  <c r="I107" i="2" s="1"/>
  <c r="G7" i="2"/>
  <c r="H7" i="2" s="1"/>
  <c r="I7" i="2" s="1"/>
  <c r="G234" i="2"/>
  <c r="H234" i="2" s="1"/>
  <c r="I234" i="2" s="1"/>
  <c r="G286" i="2"/>
  <c r="H286" i="2" s="1"/>
  <c r="I286" i="2" s="1"/>
  <c r="G260" i="2"/>
  <c r="H260" i="2" s="1"/>
  <c r="I260" i="2" s="1"/>
  <c r="G133" i="2"/>
  <c r="H133" i="2" s="1"/>
  <c r="I133" i="2" s="1"/>
  <c r="G387" i="2"/>
  <c r="H387" i="2" s="1"/>
  <c r="I387" i="2" s="1"/>
  <c r="G337" i="2"/>
  <c r="H337" i="2" s="1"/>
  <c r="I337" i="2" s="1"/>
  <c r="G311" i="2"/>
  <c r="H311" i="2" s="1"/>
  <c r="I311" i="2" s="1"/>
  <c r="G420" i="2"/>
  <c r="H420" i="2" s="1"/>
  <c r="I420" i="2" s="1"/>
  <c r="G362" i="2"/>
  <c r="H362" i="2" s="1"/>
  <c r="I362" i="2" s="1"/>
  <c r="G54" i="2"/>
  <c r="H54" i="2" s="1"/>
  <c r="I54" i="2" s="1"/>
  <c r="G159" i="2"/>
  <c r="H159" i="2" s="1"/>
  <c r="I159" i="2" s="1"/>
  <c r="G440" i="2"/>
  <c r="H440" i="2" s="1"/>
  <c r="I440" i="2" s="1"/>
  <c r="G414" i="2"/>
  <c r="H414" i="2" s="1"/>
  <c r="I414" i="2" s="1"/>
  <c r="G356" i="2"/>
  <c r="H356" i="2" s="1"/>
  <c r="I356" i="2" s="1"/>
  <c r="G177" i="2"/>
  <c r="H177" i="2" s="1"/>
  <c r="I177" i="2" s="1"/>
  <c r="G74" i="2"/>
  <c r="H74" i="2" s="1"/>
  <c r="I74" i="2" s="1"/>
  <c r="G48" i="2"/>
  <c r="H48" i="2" s="1"/>
  <c r="I48" i="2" s="1"/>
  <c r="G203" i="2"/>
  <c r="H203" i="2" s="1"/>
  <c r="I203" i="2" s="1"/>
  <c r="G381" i="2"/>
  <c r="H381" i="2" s="1"/>
  <c r="I381" i="2" s="1"/>
  <c r="G331" i="2"/>
  <c r="H331" i="2" s="1"/>
  <c r="I331" i="2" s="1"/>
  <c r="G254" i="2"/>
  <c r="H254" i="2" s="1"/>
  <c r="I254" i="2" s="1"/>
  <c r="G152" i="2"/>
  <c r="H152" i="2" s="1"/>
  <c r="I152" i="2" s="1"/>
  <c r="G483" i="2"/>
  <c r="H483" i="2" s="1"/>
  <c r="I483" i="2" s="1"/>
  <c r="G101" i="2"/>
  <c r="H101" i="2" s="1"/>
  <c r="I101" i="2" s="1"/>
  <c r="G305" i="2"/>
  <c r="H305" i="2" s="1"/>
  <c r="I305" i="2" s="1"/>
  <c r="G228" i="2"/>
  <c r="H228" i="2" s="1"/>
  <c r="I228" i="2" s="1"/>
  <c r="G127" i="2"/>
  <c r="H127" i="2" s="1"/>
  <c r="I127" i="2" s="1"/>
  <c r="G280" i="2"/>
  <c r="H280" i="2" s="1"/>
  <c r="I280" i="2" s="1"/>
  <c r="G422" i="2"/>
  <c r="H422" i="2" s="1"/>
  <c r="I422" i="2" s="1"/>
  <c r="G364" i="2"/>
  <c r="H364" i="2" s="1"/>
  <c r="I364" i="2" s="1"/>
  <c r="G346" i="2"/>
  <c r="H346" i="2" s="1"/>
  <c r="I346" i="2" s="1"/>
  <c r="G223" i="2"/>
  <c r="H223" i="2" s="1"/>
  <c r="I223" i="2" s="1"/>
  <c r="G198" i="2"/>
  <c r="H198" i="2" s="1"/>
  <c r="I198" i="2" s="1"/>
  <c r="G122" i="2"/>
  <c r="H122" i="2" s="1"/>
  <c r="I122" i="2" s="1"/>
  <c r="G96" i="2"/>
  <c r="H96" i="2" s="1"/>
  <c r="I96" i="2" s="1"/>
  <c r="G64" i="2"/>
  <c r="H64" i="2" s="1"/>
  <c r="I64" i="2" s="1"/>
  <c r="G39" i="2"/>
  <c r="H39" i="2" s="1"/>
  <c r="I39" i="2" s="1"/>
  <c r="G20" i="2"/>
  <c r="H20" i="2" s="1"/>
  <c r="I20" i="2" s="1"/>
  <c r="G270" i="2"/>
  <c r="H270" i="2" s="1"/>
  <c r="I270" i="2" s="1"/>
  <c r="G462" i="2"/>
  <c r="H462" i="2" s="1"/>
  <c r="I462" i="2" s="1"/>
  <c r="G458" i="2"/>
  <c r="H458" i="2" s="1"/>
  <c r="I458" i="2" s="1"/>
  <c r="G455" i="2"/>
  <c r="H455" i="2" s="1"/>
  <c r="I455" i="2" s="1"/>
  <c r="G371" i="2"/>
  <c r="H371" i="2" s="1"/>
  <c r="I371" i="2" s="1"/>
  <c r="G275" i="2"/>
  <c r="H275" i="2" s="1"/>
  <c r="I275" i="2" s="1"/>
  <c r="G244" i="2"/>
  <c r="H244" i="2" s="1"/>
  <c r="I244" i="2" s="1"/>
  <c r="G473" i="2"/>
  <c r="H473" i="2" s="1"/>
  <c r="I473" i="2" s="1"/>
  <c r="G435" i="2"/>
  <c r="H435" i="2" s="1"/>
  <c r="I435" i="2" s="1"/>
  <c r="G211" i="2"/>
  <c r="H211" i="2" s="1"/>
  <c r="I211" i="2" s="1"/>
  <c r="G161" i="2"/>
  <c r="H161" i="2" s="1"/>
  <c r="I161" i="2" s="1"/>
  <c r="G143" i="2"/>
  <c r="H143" i="2" s="1"/>
  <c r="I143" i="2" s="1"/>
  <c r="G117" i="2"/>
  <c r="H117" i="2" s="1"/>
  <c r="I117" i="2" s="1"/>
  <c r="G109" i="2"/>
  <c r="H109" i="2" s="1"/>
  <c r="I109" i="2" s="1"/>
  <c r="G56" i="2"/>
  <c r="H56" i="2" s="1"/>
  <c r="I56" i="2" s="1"/>
  <c r="G36" i="2"/>
  <c r="H36" i="2" s="1"/>
  <c r="I36" i="2" s="1"/>
  <c r="G300" i="2"/>
  <c r="H300" i="2" s="1"/>
  <c r="I300" i="2" s="1"/>
  <c r="G32" i="2"/>
  <c r="H32" i="2" s="1"/>
  <c r="I32" i="2" s="1"/>
  <c r="G451" i="2"/>
  <c r="H451" i="2" s="1"/>
  <c r="I451" i="2" s="1"/>
  <c r="G409" i="2"/>
  <c r="H409" i="2" s="1"/>
  <c r="I409" i="2" s="1"/>
  <c r="G402" i="2"/>
  <c r="H402" i="2" s="1"/>
  <c r="I402" i="2" s="1"/>
  <c r="G321" i="2"/>
  <c r="H321" i="2" s="1"/>
  <c r="I321" i="2" s="1"/>
  <c r="G398" i="2"/>
  <c r="H398" i="2" s="1"/>
  <c r="I398" i="2" s="1"/>
  <c r="G218" i="2"/>
  <c r="H218" i="2" s="1"/>
  <c r="I218" i="2" s="1"/>
  <c r="G193" i="2"/>
  <c r="H193" i="2" s="1"/>
  <c r="I193" i="2" s="1"/>
  <c r="G185" i="2"/>
  <c r="H185" i="2" s="1"/>
  <c r="I185" i="2" s="1"/>
  <c r="G172" i="2"/>
  <c r="H172" i="2" s="1"/>
  <c r="I172" i="2" s="1"/>
  <c r="G69" i="2"/>
  <c r="H69" i="2" s="1"/>
  <c r="I69" i="2" s="1"/>
  <c r="G405" i="2"/>
  <c r="H405" i="2" s="1"/>
  <c r="I405" i="2" s="1"/>
  <c r="G351" i="2"/>
  <c r="H351" i="2" s="1"/>
  <c r="I351" i="2" s="1"/>
  <c r="G288" i="2"/>
  <c r="H288" i="2" s="1"/>
  <c r="I288" i="2" s="1"/>
  <c r="G262" i="2"/>
  <c r="H262" i="2" s="1"/>
  <c r="I262" i="2" s="1"/>
  <c r="G236" i="2"/>
  <c r="H236" i="2" s="1"/>
  <c r="I236" i="2" s="1"/>
  <c r="G91" i="2"/>
  <c r="H91" i="2" s="1"/>
  <c r="I91" i="2" s="1"/>
  <c r="G43" i="2"/>
  <c r="H43" i="2" s="1"/>
  <c r="I43" i="2" s="1"/>
  <c r="G430" i="2"/>
  <c r="H430" i="2" s="1"/>
  <c r="I430" i="2" s="1"/>
  <c r="G167" i="2"/>
  <c r="H167" i="2" s="1"/>
  <c r="I167" i="2" s="1"/>
  <c r="G376" i="2"/>
  <c r="H376" i="2" s="1"/>
  <c r="I376" i="2" s="1"/>
  <c r="G148" i="2"/>
  <c r="H148" i="2" s="1"/>
  <c r="I148" i="2" s="1"/>
  <c r="G9" i="2"/>
  <c r="H9" i="2" s="1"/>
  <c r="I9" i="2" s="1"/>
  <c r="G478" i="2"/>
  <c r="H478" i="2" s="1"/>
  <c r="I478" i="2" s="1"/>
  <c r="G389" i="2"/>
  <c r="H389" i="2" s="1"/>
  <c r="I389" i="2" s="1"/>
  <c r="G326" i="2"/>
  <c r="H326" i="2" s="1"/>
  <c r="I326" i="2" s="1"/>
  <c r="G313" i="2"/>
  <c r="H313" i="2" s="1"/>
  <c r="I313" i="2" s="1"/>
  <c r="G249" i="2"/>
  <c r="H249" i="2" s="1"/>
  <c r="I249" i="2" s="1"/>
  <c r="G135" i="2"/>
  <c r="H135" i="2" s="1"/>
  <c r="I135" i="2" s="1"/>
  <c r="G339" i="2"/>
  <c r="H339" i="2" s="1"/>
  <c r="I339" i="2" s="1"/>
  <c r="G83" i="2"/>
  <c r="H83" i="2" s="1"/>
  <c r="I83" i="2" s="1"/>
  <c r="G295" i="2"/>
  <c r="H295" i="2" s="1"/>
  <c r="I295" i="2" s="1"/>
  <c r="G154" i="2"/>
  <c r="H154" i="2" s="1"/>
  <c r="I154" i="2" s="1"/>
  <c r="G49" i="2"/>
  <c r="H49" i="2" s="1"/>
  <c r="I49" i="2" s="1"/>
  <c r="G255" i="2"/>
  <c r="H255" i="2" s="1"/>
  <c r="I255" i="2" s="1"/>
  <c r="G204" i="2"/>
  <c r="H204" i="2" s="1"/>
  <c r="I204" i="2" s="1"/>
  <c r="G102" i="2"/>
  <c r="H102" i="2" s="1"/>
  <c r="I102" i="2" s="1"/>
  <c r="G382" i="2"/>
  <c r="H382" i="2" s="1"/>
  <c r="I382" i="2" s="1"/>
  <c r="G332" i="2"/>
  <c r="H332" i="2" s="1"/>
  <c r="I332" i="2" s="1"/>
  <c r="G76" i="2"/>
  <c r="H76" i="2" s="1"/>
  <c r="I76" i="2" s="1"/>
  <c r="G484" i="2"/>
  <c r="H484" i="2" s="1"/>
  <c r="I484" i="2" s="1"/>
  <c r="G128" i="2"/>
  <c r="H128" i="2" s="1"/>
  <c r="I128" i="2" s="1"/>
  <c r="G229" i="2"/>
  <c r="H229" i="2" s="1"/>
  <c r="I229" i="2" s="1"/>
  <c r="G415" i="2"/>
  <c r="H415" i="2" s="1"/>
  <c r="I415" i="2" s="1"/>
  <c r="G441" i="2"/>
  <c r="H441" i="2" s="1"/>
  <c r="I441" i="2" s="1"/>
  <c r="G306" i="2"/>
  <c r="H306" i="2" s="1"/>
  <c r="I306" i="2" s="1"/>
  <c r="G281" i="2"/>
  <c r="H281" i="2" s="1"/>
  <c r="I281" i="2" s="1"/>
  <c r="G466" i="2"/>
  <c r="H466" i="2" s="1"/>
  <c r="I466" i="2" s="1"/>
  <c r="G357" i="2"/>
  <c r="H357" i="2" s="1"/>
  <c r="I357" i="2" s="1"/>
  <c r="G178" i="2"/>
  <c r="H178" i="2" s="1"/>
  <c r="I178" i="2" s="1"/>
  <c r="G350" i="2"/>
  <c r="H350" i="2" s="1"/>
  <c r="I350" i="2" s="1"/>
  <c r="G147" i="2"/>
  <c r="H147" i="2" s="1"/>
  <c r="I147" i="2" s="1"/>
  <c r="G42" i="2"/>
  <c r="H42" i="2" s="1"/>
  <c r="I42" i="2" s="1"/>
  <c r="G248" i="2"/>
  <c r="H248" i="2" s="1"/>
  <c r="I248" i="2" s="1"/>
  <c r="G274" i="2"/>
  <c r="H274" i="2" s="1"/>
  <c r="I274" i="2" s="1"/>
  <c r="G477" i="2"/>
  <c r="H477" i="2" s="1"/>
  <c r="I477" i="2" s="1"/>
  <c r="G375" i="2"/>
  <c r="H375" i="2" s="1"/>
  <c r="I375" i="2" s="1"/>
  <c r="G325" i="2"/>
  <c r="H325" i="2" s="1"/>
  <c r="I325" i="2" s="1"/>
  <c r="G222" i="2"/>
  <c r="H222" i="2" s="1"/>
  <c r="I222" i="2" s="1"/>
  <c r="G197" i="2"/>
  <c r="H197" i="2" s="1"/>
  <c r="I197" i="2" s="1"/>
  <c r="G121" i="2"/>
  <c r="H121" i="2" s="1"/>
  <c r="I121" i="2" s="1"/>
  <c r="G95" i="2"/>
  <c r="H95" i="2" s="1"/>
  <c r="I95" i="2" s="1"/>
  <c r="G461" i="2"/>
  <c r="H461" i="2" s="1"/>
  <c r="I461" i="2" s="1"/>
  <c r="G457" i="2"/>
  <c r="H457" i="2" s="1"/>
  <c r="I457" i="2" s="1"/>
  <c r="G434" i="2"/>
  <c r="H434" i="2" s="1"/>
  <c r="I434" i="2" s="1"/>
  <c r="G38" i="2"/>
  <c r="H38" i="2" s="1"/>
  <c r="I38" i="2" s="1"/>
  <c r="G408" i="2"/>
  <c r="H408" i="2" s="1"/>
  <c r="I408" i="2" s="1"/>
  <c r="G299" i="2"/>
  <c r="H299" i="2" s="1"/>
  <c r="I299" i="2" s="1"/>
  <c r="G404" i="2"/>
  <c r="H404" i="2" s="1"/>
  <c r="I404" i="2" s="1"/>
  <c r="G68" i="2"/>
  <c r="H68" i="2" s="1"/>
  <c r="I68" i="2" s="1"/>
  <c r="G171" i="2"/>
  <c r="H171" i="2" s="1"/>
  <c r="I171" i="2" s="1"/>
  <c r="G353" i="2"/>
  <c r="H353" i="2" s="1"/>
  <c r="I353" i="2" s="1"/>
  <c r="G71" i="2"/>
  <c r="H71" i="2" s="1"/>
  <c r="I71" i="2" s="1"/>
  <c r="G200" i="2"/>
  <c r="H200" i="2" s="1"/>
  <c r="I200" i="2" s="1"/>
  <c r="G174" i="2"/>
  <c r="H174" i="2" s="1"/>
  <c r="I174" i="2" s="1"/>
  <c r="G150" i="2"/>
  <c r="H150" i="2" s="1"/>
  <c r="I150" i="2" s="1"/>
  <c r="G45" i="2"/>
  <c r="H45" i="2" s="1"/>
  <c r="I45" i="2" s="1"/>
  <c r="G480" i="2"/>
  <c r="H480" i="2" s="1"/>
  <c r="I480" i="2" s="1"/>
  <c r="G251" i="2"/>
  <c r="H251" i="2" s="1"/>
  <c r="I251" i="2" s="1"/>
  <c r="G378" i="2"/>
  <c r="H378" i="2" s="1"/>
  <c r="I378" i="2" s="1"/>
  <c r="G328" i="2"/>
  <c r="H328" i="2" s="1"/>
  <c r="I328" i="2" s="1"/>
  <c r="G124" i="2"/>
  <c r="H124" i="2" s="1"/>
  <c r="I124" i="2" s="1"/>
  <c r="G464" i="2"/>
  <c r="H464" i="2" s="1"/>
  <c r="I464" i="2" s="1"/>
  <c r="G225" i="2"/>
  <c r="H225" i="2" s="1"/>
  <c r="I225" i="2" s="1"/>
  <c r="G98" i="2"/>
  <c r="H98" i="2" s="1"/>
  <c r="I98" i="2" s="1"/>
  <c r="G411" i="2"/>
  <c r="H411" i="2" s="1"/>
  <c r="I411" i="2" s="1"/>
  <c r="G277" i="2"/>
  <c r="H277" i="2" s="1"/>
  <c r="I277" i="2" s="1"/>
  <c r="G437" i="2"/>
  <c r="H437" i="2" s="1"/>
  <c r="I437" i="2" s="1"/>
  <c r="G302" i="2"/>
  <c r="H302" i="2" s="1"/>
  <c r="I302" i="2" s="1"/>
  <c r="G403" i="2"/>
  <c r="H403" i="2" s="1"/>
  <c r="I403" i="2" s="1"/>
  <c r="G37" i="2"/>
  <c r="H37" i="2" s="1"/>
  <c r="I37" i="2" s="1"/>
  <c r="G456" i="2"/>
  <c r="H456" i="2" s="1"/>
  <c r="I456" i="2" s="1"/>
  <c r="G126" i="2"/>
  <c r="H126" i="2" s="1"/>
  <c r="I126" i="2" s="1"/>
  <c r="G304" i="2"/>
  <c r="H304" i="2" s="1"/>
  <c r="I304" i="2" s="1"/>
  <c r="G227" i="2"/>
  <c r="H227" i="2" s="1"/>
  <c r="I227" i="2" s="1"/>
  <c r="G73" i="2"/>
  <c r="H73" i="2" s="1"/>
  <c r="I73" i="2" s="1"/>
  <c r="G465" i="2"/>
  <c r="H465" i="2" s="1"/>
  <c r="I465" i="2" s="1"/>
  <c r="G413" i="2"/>
  <c r="H413" i="2" s="1"/>
  <c r="I413" i="2" s="1"/>
  <c r="G279" i="2"/>
  <c r="H279" i="2" s="1"/>
  <c r="I279" i="2" s="1"/>
  <c r="G439" i="2"/>
  <c r="H439" i="2" s="1"/>
  <c r="I439" i="2" s="1"/>
  <c r="G355" i="2"/>
  <c r="H355" i="2" s="1"/>
  <c r="I355" i="2" s="1"/>
  <c r="G176" i="2"/>
  <c r="H176" i="2" s="1"/>
  <c r="I176" i="2" s="1"/>
  <c r="G202" i="2"/>
  <c r="H202" i="2" s="1"/>
  <c r="I202" i="2" s="1"/>
  <c r="G47" i="2"/>
  <c r="H47" i="2" s="1"/>
  <c r="I47" i="2" s="1"/>
  <c r="G151" i="2"/>
  <c r="H151" i="2" s="1"/>
  <c r="I151" i="2" s="1"/>
  <c r="G330" i="2"/>
  <c r="H330" i="2" s="1"/>
  <c r="I330" i="2" s="1"/>
  <c r="G100" i="2"/>
  <c r="H100" i="2" s="1"/>
  <c r="I100" i="2" s="1"/>
  <c r="G253" i="2"/>
  <c r="H253" i="2" s="1"/>
  <c r="I253" i="2" s="1"/>
  <c r="G380" i="2"/>
  <c r="H380" i="2" s="1"/>
  <c r="I380" i="2" s="1"/>
  <c r="G482" i="2"/>
  <c r="H482" i="2" s="1"/>
  <c r="I482" i="2" s="1"/>
  <c r="G316" i="2"/>
  <c r="H316" i="2" s="1"/>
  <c r="I316" i="2" s="1"/>
  <c r="G138" i="2"/>
  <c r="H138" i="2" s="1"/>
  <c r="I138" i="2" s="1"/>
  <c r="G86" i="2"/>
  <c r="H86" i="2" s="1"/>
  <c r="I86" i="2" s="1"/>
  <c r="G392" i="2"/>
  <c r="H392" i="2" s="1"/>
  <c r="I392" i="2" s="1"/>
  <c r="G342" i="2"/>
  <c r="H342" i="2" s="1"/>
  <c r="I342" i="2" s="1"/>
  <c r="G425" i="2"/>
  <c r="H425" i="2" s="1"/>
  <c r="I425" i="2" s="1"/>
  <c r="G367" i="2"/>
  <c r="H367" i="2" s="1"/>
  <c r="I367" i="2" s="1"/>
  <c r="G447" i="2"/>
  <c r="H447" i="2" s="1"/>
  <c r="I447" i="2" s="1"/>
  <c r="G112" i="2"/>
  <c r="H112" i="2" s="1"/>
  <c r="I112" i="2" s="1"/>
  <c r="G59" i="2"/>
  <c r="H59" i="2" s="1"/>
  <c r="I59" i="2" s="1"/>
  <c r="G12" i="2"/>
  <c r="H12" i="2" s="1"/>
  <c r="I12" i="2" s="1"/>
  <c r="G265" i="2"/>
  <c r="H265" i="2" s="1"/>
  <c r="I265" i="2" s="1"/>
  <c r="G239" i="2"/>
  <c r="H239" i="2" s="1"/>
  <c r="I239" i="2" s="1"/>
  <c r="G188" i="2"/>
  <c r="H188" i="2" s="1"/>
  <c r="I188" i="2" s="1"/>
  <c r="G213" i="2"/>
  <c r="H213" i="2" s="1"/>
  <c r="I213" i="2" s="1"/>
  <c r="G291" i="2"/>
  <c r="H291" i="2" s="1"/>
  <c r="I291" i="2" s="1"/>
  <c r="G146" i="2"/>
  <c r="H146" i="2" s="1"/>
  <c r="I146" i="2" s="1"/>
  <c r="G407" i="2"/>
  <c r="H407" i="2" s="1"/>
  <c r="I407" i="2" s="1"/>
  <c r="G298" i="2"/>
  <c r="H298" i="2" s="1"/>
  <c r="I298" i="2" s="1"/>
  <c r="G170" i="2"/>
  <c r="H170" i="2" s="1"/>
  <c r="I170" i="2" s="1"/>
  <c r="G67" i="2"/>
  <c r="H67" i="2" s="1"/>
  <c r="I67" i="2" s="1"/>
  <c r="G41" i="2"/>
  <c r="H41" i="2" s="1"/>
  <c r="I41" i="2" s="1"/>
  <c r="G349" i="2"/>
  <c r="H349" i="2" s="1"/>
  <c r="I349" i="2" s="1"/>
  <c r="G247" i="2"/>
  <c r="H247" i="2" s="1"/>
  <c r="I247" i="2" s="1"/>
  <c r="G476" i="2"/>
  <c r="H476" i="2" s="1"/>
  <c r="I476" i="2" s="1"/>
  <c r="G374" i="2"/>
  <c r="H374" i="2" s="1"/>
  <c r="I374" i="2" s="1"/>
  <c r="G120" i="2"/>
  <c r="H120" i="2" s="1"/>
  <c r="I120" i="2" s="1"/>
  <c r="G460" i="2"/>
  <c r="H460" i="2" s="1"/>
  <c r="I460" i="2" s="1"/>
  <c r="G324" i="2"/>
  <c r="H324" i="2" s="1"/>
  <c r="I324" i="2" s="1"/>
  <c r="G221" i="2"/>
  <c r="H221" i="2" s="1"/>
  <c r="I221" i="2" s="1"/>
  <c r="G94" i="2"/>
  <c r="H94" i="2" s="1"/>
  <c r="I94" i="2" s="1"/>
  <c r="G273" i="2"/>
  <c r="H273" i="2" s="1"/>
  <c r="I273" i="2" s="1"/>
  <c r="G196" i="2"/>
  <c r="H196" i="2" s="1"/>
  <c r="I196" i="2" s="1"/>
  <c r="G433" i="2"/>
  <c r="H433" i="2" s="1"/>
  <c r="I433" i="2" s="1"/>
  <c r="G449" i="2"/>
  <c r="H449" i="2" s="1"/>
  <c r="I449" i="2" s="1"/>
  <c r="G396" i="2"/>
  <c r="H396" i="2" s="1"/>
  <c r="I396" i="2" s="1"/>
  <c r="G30" i="2"/>
  <c r="H30" i="2" s="1"/>
  <c r="I30" i="2" s="1"/>
  <c r="G426" i="2"/>
  <c r="H426" i="2" s="1"/>
  <c r="I426" i="2" s="1"/>
  <c r="G60" i="2"/>
  <c r="H60" i="2" s="1"/>
  <c r="I60" i="2" s="1"/>
  <c r="G189" i="2"/>
  <c r="H189" i="2" s="1"/>
  <c r="I189" i="2" s="1"/>
  <c r="G113" i="2"/>
  <c r="H113" i="2" s="1"/>
  <c r="I113" i="2" s="1"/>
  <c r="G266" i="2"/>
  <c r="H266" i="2" s="1"/>
  <c r="I266" i="2" s="1"/>
  <c r="G240" i="2"/>
  <c r="H240" i="2" s="1"/>
  <c r="I240" i="2" s="1"/>
  <c r="G214" i="2"/>
  <c r="H214" i="2" s="1"/>
  <c r="I214" i="2" s="1"/>
  <c r="G139" i="2"/>
  <c r="H139" i="2" s="1"/>
  <c r="I139" i="2" s="1"/>
  <c r="G317" i="2"/>
  <c r="H317" i="2" s="1"/>
  <c r="I317" i="2" s="1"/>
  <c r="G87" i="2"/>
  <c r="H87" i="2" s="1"/>
  <c r="I87" i="2" s="1"/>
  <c r="G393" i="2"/>
  <c r="H393" i="2" s="1"/>
  <c r="I393" i="2" s="1"/>
  <c r="G163" i="2"/>
  <c r="H163" i="2" s="1"/>
  <c r="I163" i="2" s="1"/>
  <c r="I162" i="2" s="1"/>
  <c r="G34" i="2"/>
  <c r="H34" i="2" s="1"/>
  <c r="I34" i="2" s="1"/>
  <c r="G400" i="2"/>
  <c r="H400" i="2" s="1"/>
  <c r="I400" i="2" s="1"/>
  <c r="G453" i="2"/>
  <c r="H453" i="2" s="1"/>
  <c r="I453" i="2" s="1"/>
  <c r="G454" i="2"/>
  <c r="H454" i="2" s="1"/>
  <c r="I454" i="2" s="1"/>
  <c r="G35" i="2"/>
  <c r="H35" i="2" s="1"/>
  <c r="I35" i="2" s="1"/>
  <c r="G401" i="2"/>
  <c r="H401" i="2" s="1"/>
  <c r="I401" i="2" s="1"/>
  <c r="G187" i="2"/>
  <c r="H187" i="2" s="1"/>
  <c r="I187" i="2" s="1"/>
  <c r="G315" i="2"/>
  <c r="H315" i="2" s="1"/>
  <c r="I315" i="2" s="1"/>
  <c r="G264" i="2"/>
  <c r="H264" i="2" s="1"/>
  <c r="I264" i="2" s="1"/>
  <c r="G290" i="2"/>
  <c r="H290" i="2" s="1"/>
  <c r="I290" i="2" s="1"/>
  <c r="G238" i="2"/>
  <c r="H238" i="2" s="1"/>
  <c r="I238" i="2" s="1"/>
  <c r="G137" i="2"/>
  <c r="H137" i="2" s="1"/>
  <c r="I137" i="2" s="1"/>
  <c r="G85" i="2"/>
  <c r="H85" i="2" s="1"/>
  <c r="I85" i="2" s="1"/>
  <c r="G391" i="2"/>
  <c r="H391" i="2" s="1"/>
  <c r="I391" i="2" s="1"/>
  <c r="G341" i="2"/>
  <c r="H341" i="2" s="1"/>
  <c r="I341" i="2" s="1"/>
  <c r="G424" i="2"/>
  <c r="H424" i="2" s="1"/>
  <c r="I424" i="2" s="1"/>
  <c r="G366" i="2"/>
  <c r="H366" i="2" s="1"/>
  <c r="I366" i="2" s="1"/>
  <c r="G446" i="2"/>
  <c r="H446" i="2" s="1"/>
  <c r="I446" i="2" s="1"/>
  <c r="G11" i="2"/>
  <c r="H11" i="2" s="1"/>
  <c r="I11" i="2" s="1"/>
  <c r="G58" i="2"/>
  <c r="H58" i="2" s="1"/>
  <c r="I58" i="2" s="1"/>
  <c r="G111" i="2"/>
  <c r="H111" i="2" s="1"/>
  <c r="I111" i="2" s="1"/>
  <c r="G329" i="2"/>
  <c r="H329" i="2" s="1"/>
  <c r="I329" i="2" s="1"/>
  <c r="G252" i="2"/>
  <c r="H252" i="2" s="1"/>
  <c r="I252" i="2" s="1"/>
  <c r="G201" i="2"/>
  <c r="H201" i="2" s="1"/>
  <c r="I201" i="2" s="1"/>
  <c r="G481" i="2"/>
  <c r="H481" i="2" s="1"/>
  <c r="I481" i="2" s="1"/>
  <c r="G379" i="2"/>
  <c r="H379" i="2" s="1"/>
  <c r="I379" i="2" s="1"/>
  <c r="G125" i="2"/>
  <c r="H125" i="2" s="1"/>
  <c r="I125" i="2" s="1"/>
  <c r="G99" i="2"/>
  <c r="H99" i="2" s="1"/>
  <c r="I99" i="2" s="1"/>
  <c r="G226" i="2"/>
  <c r="H226" i="2" s="1"/>
  <c r="I226" i="2" s="1"/>
  <c r="G303" i="2"/>
  <c r="H303" i="2" s="1"/>
  <c r="I303" i="2" s="1"/>
  <c r="G278" i="2"/>
  <c r="H278" i="2" s="1"/>
  <c r="I278" i="2" s="1"/>
  <c r="G438" i="2"/>
  <c r="H438" i="2" s="1"/>
  <c r="I438" i="2" s="1"/>
  <c r="G412" i="2"/>
  <c r="H412" i="2" s="1"/>
  <c r="I412" i="2" s="1"/>
  <c r="G46" i="2"/>
  <c r="H46" i="2" s="1"/>
  <c r="I46" i="2" s="1"/>
  <c r="G72" i="2"/>
  <c r="H72" i="2" s="1"/>
  <c r="I72" i="2" s="1"/>
  <c r="G354" i="2"/>
  <c r="H354" i="2" s="1"/>
  <c r="I354" i="2" s="1"/>
  <c r="G175" i="2"/>
  <c r="H175" i="2" s="1"/>
  <c r="I175" i="2" s="1"/>
  <c r="G323" i="2"/>
  <c r="H323" i="2" s="1"/>
  <c r="I323" i="2" s="1"/>
  <c r="G272" i="2"/>
  <c r="H272" i="2" s="1"/>
  <c r="I272" i="2" s="1"/>
  <c r="G220" i="2"/>
  <c r="H220" i="2" s="1"/>
  <c r="I220" i="2" s="1"/>
  <c r="G195" i="2"/>
  <c r="H195" i="2" s="1"/>
  <c r="I195" i="2" s="1"/>
  <c r="G93" i="2"/>
  <c r="H93" i="2" s="1"/>
  <c r="I93" i="2" s="1"/>
  <c r="G432" i="2"/>
  <c r="H432" i="2" s="1"/>
  <c r="I432" i="2" s="1"/>
  <c r="G169" i="2"/>
  <c r="H169" i="2" s="1"/>
  <c r="I169" i="2" s="1"/>
  <c r="G406" i="2"/>
  <c r="H406" i="2" s="1"/>
  <c r="I406" i="2" s="1"/>
  <c r="G297" i="2"/>
  <c r="H297" i="2" s="1"/>
  <c r="I297" i="2" s="1"/>
  <c r="G66" i="2"/>
  <c r="H66" i="2" s="1"/>
  <c r="I66" i="2" s="1"/>
  <c r="G475" i="2"/>
  <c r="H475" i="2" s="1"/>
  <c r="I475" i="2" s="1"/>
  <c r="G348" i="2"/>
  <c r="H348" i="2" s="1"/>
  <c r="I348" i="2" s="1"/>
  <c r="G119" i="2"/>
  <c r="H119" i="2" s="1"/>
  <c r="I119" i="2" s="1"/>
  <c r="G459" i="2"/>
  <c r="H459" i="2" s="1"/>
  <c r="I459" i="2" s="1"/>
  <c r="G246" i="2"/>
  <c r="H246" i="2" s="1"/>
  <c r="I246" i="2" s="1"/>
  <c r="G373" i="2"/>
  <c r="H373" i="2" s="1"/>
  <c r="I373" i="2" s="1"/>
  <c r="G145" i="2"/>
  <c r="H145" i="2" s="1"/>
  <c r="I145" i="2" s="1"/>
  <c r="G40" i="2"/>
  <c r="H40" i="2" s="1"/>
  <c r="I40" i="2" s="1"/>
  <c r="G309" i="2"/>
  <c r="H309" i="2" s="1"/>
  <c r="I309" i="2" s="1"/>
  <c r="I308" i="2" s="1"/>
  <c r="G181" i="2"/>
  <c r="H181" i="2" s="1"/>
  <c r="I181" i="2" s="1"/>
  <c r="I180" i="2" s="1"/>
  <c r="G444" i="2"/>
  <c r="H444" i="2" s="1"/>
  <c r="I444" i="2" s="1"/>
  <c r="I443" i="2" s="1"/>
  <c r="G418" i="2"/>
  <c r="H418" i="2" s="1"/>
  <c r="I418" i="2" s="1"/>
  <c r="I417" i="2" s="1"/>
  <c r="G360" i="2"/>
  <c r="H360" i="2" s="1"/>
  <c r="I360" i="2" s="1"/>
  <c r="I359" i="2" s="1"/>
  <c r="G469" i="2"/>
  <c r="H469" i="2" s="1"/>
  <c r="I469" i="2" s="1"/>
  <c r="I468" i="2" s="1"/>
  <c r="G52" i="2"/>
  <c r="H52" i="2" s="1"/>
  <c r="I52" i="2" s="1"/>
  <c r="I51" i="2" s="1"/>
  <c r="G157" i="2"/>
  <c r="H157" i="2" s="1"/>
  <c r="I157" i="2" s="1"/>
  <c r="I156" i="2" s="1"/>
  <c r="G207" i="2"/>
  <c r="H207" i="2" s="1"/>
  <c r="I207" i="2" s="1"/>
  <c r="I206" i="2" s="1"/>
  <c r="G5" i="2"/>
  <c r="H5" i="2" s="1"/>
  <c r="I5" i="2" s="1"/>
  <c r="G385" i="2"/>
  <c r="H385" i="2" s="1"/>
  <c r="I385" i="2" s="1"/>
  <c r="I384" i="2" s="1"/>
  <c r="G258" i="2"/>
  <c r="H258" i="2" s="1"/>
  <c r="I258" i="2" s="1"/>
  <c r="I257" i="2" s="1"/>
  <c r="G105" i="2"/>
  <c r="H105" i="2" s="1"/>
  <c r="I105" i="2" s="1"/>
  <c r="I104" i="2" s="1"/>
  <c r="G131" i="2"/>
  <c r="H131" i="2" s="1"/>
  <c r="I131" i="2" s="1"/>
  <c r="I130" i="2" s="1"/>
  <c r="G335" i="2"/>
  <c r="H335" i="2" s="1"/>
  <c r="I335" i="2" s="1"/>
  <c r="I334" i="2" s="1"/>
  <c r="G232" i="2"/>
  <c r="H232" i="2" s="1"/>
  <c r="I232" i="2" s="1"/>
  <c r="I231" i="2" s="1"/>
  <c r="G79" i="2"/>
  <c r="H79" i="2" s="1"/>
  <c r="I79" i="2" s="1"/>
  <c r="I78" i="2" s="1"/>
  <c r="G284" i="2"/>
  <c r="H284" i="2" s="1"/>
  <c r="I284" i="2" s="1"/>
  <c r="I283" i="2" s="1"/>
  <c r="G287" i="2"/>
  <c r="H287" i="2" s="1"/>
  <c r="I287" i="2" s="1"/>
  <c r="G235" i="2"/>
  <c r="H235" i="2" s="1"/>
  <c r="I235" i="2" s="1"/>
  <c r="G134" i="2"/>
  <c r="H134" i="2" s="1"/>
  <c r="I134" i="2" s="1"/>
  <c r="G82" i="2"/>
  <c r="H82" i="2" s="1"/>
  <c r="I82" i="2" s="1"/>
  <c r="G388" i="2"/>
  <c r="H388" i="2" s="1"/>
  <c r="I388" i="2" s="1"/>
  <c r="G338" i="2"/>
  <c r="H338" i="2" s="1"/>
  <c r="I338" i="2" s="1"/>
  <c r="G294" i="2"/>
  <c r="H294" i="2" s="1"/>
  <c r="I294" i="2" s="1"/>
  <c r="G166" i="2"/>
  <c r="H166" i="2" s="1"/>
  <c r="I166" i="2" s="1"/>
  <c r="G429" i="2"/>
  <c r="H429" i="2" s="1"/>
  <c r="I429" i="2" s="1"/>
  <c r="G345" i="2"/>
  <c r="H345" i="2" s="1"/>
  <c r="I345" i="2" s="1"/>
  <c r="G312" i="2"/>
  <c r="H312" i="2" s="1"/>
  <c r="I312" i="2" s="1"/>
  <c r="G63" i="2"/>
  <c r="H63" i="2" s="1"/>
  <c r="I63" i="2" s="1"/>
  <c r="G421" i="2"/>
  <c r="H421" i="2" s="1"/>
  <c r="I421" i="2" s="1"/>
  <c r="G363" i="2"/>
  <c r="H363" i="2" s="1"/>
  <c r="I363" i="2" s="1"/>
  <c r="G472" i="2"/>
  <c r="H472" i="2" s="1"/>
  <c r="I472" i="2" s="1"/>
  <c r="G370" i="2"/>
  <c r="H370" i="2" s="1"/>
  <c r="I370" i="2" s="1"/>
  <c r="G243" i="2"/>
  <c r="H243" i="2" s="1"/>
  <c r="I243" i="2" s="1"/>
  <c r="G55" i="2"/>
  <c r="H55" i="2" s="1"/>
  <c r="I55" i="2" s="1"/>
  <c r="G19" i="2"/>
  <c r="H19" i="2" s="1"/>
  <c r="I19" i="2" s="1"/>
  <c r="G450" i="2"/>
  <c r="H450" i="2" s="1"/>
  <c r="I450" i="2" s="1"/>
  <c r="G269" i="2"/>
  <c r="H269" i="2" s="1"/>
  <c r="I269" i="2" s="1"/>
  <c r="G160" i="2"/>
  <c r="H160" i="2" s="1"/>
  <c r="I160" i="2" s="1"/>
  <c r="G142" i="2"/>
  <c r="H142" i="2" s="1"/>
  <c r="I142" i="2" s="1"/>
  <c r="G116" i="2"/>
  <c r="H116" i="2" s="1"/>
  <c r="I116" i="2" s="1"/>
  <c r="G31" i="2"/>
  <c r="H31" i="2" s="1"/>
  <c r="I31" i="2" s="1"/>
  <c r="G210" i="2"/>
  <c r="H210" i="2" s="1"/>
  <c r="I210" i="2" s="1"/>
  <c r="G320" i="2"/>
  <c r="H320" i="2" s="1"/>
  <c r="I320" i="2" s="1"/>
  <c r="G397" i="2"/>
  <c r="H397" i="2" s="1"/>
  <c r="I397" i="2" s="1"/>
  <c r="G184" i="2"/>
  <c r="H184" i="2" s="1"/>
  <c r="I184" i="2" s="1"/>
  <c r="G217" i="2"/>
  <c r="H217" i="2" s="1"/>
  <c r="I217" i="2" s="1"/>
  <c r="G261" i="2"/>
  <c r="H261" i="2" s="1"/>
  <c r="I261" i="2" s="1"/>
  <c r="G108" i="2"/>
  <c r="H108" i="2" s="1"/>
  <c r="I108" i="2" s="1"/>
  <c r="G8" i="2"/>
  <c r="H8" i="2" s="1"/>
  <c r="I8" i="2" s="1"/>
  <c r="G90" i="2"/>
  <c r="H90" i="2" s="1"/>
  <c r="I90" i="2" s="1"/>
  <c r="G192" i="2"/>
  <c r="H192" i="2" s="1"/>
  <c r="I192" i="2" s="1"/>
  <c r="G191" i="2"/>
  <c r="H191" i="2" s="1"/>
  <c r="I191" i="2" s="1"/>
  <c r="G141" i="2"/>
  <c r="H141" i="2" s="1"/>
  <c r="I141" i="2" s="1"/>
  <c r="G319" i="2"/>
  <c r="H319" i="2" s="1"/>
  <c r="I319" i="2" s="1"/>
  <c r="G268" i="2"/>
  <c r="H268" i="2" s="1"/>
  <c r="I268" i="2" s="1"/>
  <c r="G216" i="2"/>
  <c r="H216" i="2" s="1"/>
  <c r="I216" i="2" s="1"/>
  <c r="G29" i="2"/>
  <c r="H29" i="2" s="1"/>
  <c r="I29" i="2" s="1"/>
  <c r="G165" i="2"/>
  <c r="H165" i="2" s="1"/>
  <c r="I165" i="2" s="1"/>
  <c r="G89" i="2"/>
  <c r="H89" i="2" s="1"/>
  <c r="I89" i="2" s="1"/>
  <c r="G293" i="2"/>
  <c r="H293" i="2" s="1"/>
  <c r="I293" i="2" s="1"/>
  <c r="G428" i="2"/>
  <c r="H428" i="2" s="1"/>
  <c r="I428" i="2" s="1"/>
  <c r="G344" i="2"/>
  <c r="H344" i="2" s="1"/>
  <c r="I344" i="2" s="1"/>
  <c r="G471" i="2"/>
  <c r="H471" i="2" s="1"/>
  <c r="I471" i="2" s="1"/>
  <c r="I470" i="2" s="1"/>
  <c r="G369" i="2"/>
  <c r="H369" i="2" s="1"/>
  <c r="I369" i="2" s="1"/>
  <c r="G62" i="2"/>
  <c r="H62" i="2" s="1"/>
  <c r="I62" i="2" s="1"/>
  <c r="G242" i="2"/>
  <c r="H242" i="2" s="1"/>
  <c r="I242" i="2" s="1"/>
  <c r="G115" i="2"/>
  <c r="H115" i="2" s="1"/>
  <c r="I115" i="2" s="1"/>
  <c r="I368" i="2" l="1"/>
  <c r="I215" i="2"/>
  <c r="I88" i="2"/>
  <c r="I245" i="2"/>
  <c r="I84" i="2"/>
  <c r="I347" i="2"/>
  <c r="I365" i="2"/>
  <c r="I57" i="2"/>
  <c r="I164" i="2"/>
  <c r="I114" i="2"/>
  <c r="I136" i="2"/>
  <c r="I431" i="2"/>
  <c r="I61" i="2"/>
  <c r="I27" i="2"/>
  <c r="I118" i="2"/>
  <c r="I92" i="2"/>
  <c r="I267" i="2"/>
  <c r="I65" i="2"/>
  <c r="I296" i="2"/>
  <c r="I394" i="2"/>
  <c r="I361" i="2"/>
  <c r="I233" i="2"/>
  <c r="I399" i="2"/>
  <c r="I263" i="2"/>
  <c r="I419" i="2"/>
  <c r="I436" i="2"/>
  <c r="I377" i="2"/>
  <c r="I276" i="2"/>
  <c r="I250" i="2"/>
  <c r="I427" i="2"/>
  <c r="I390" i="2"/>
  <c r="I168" i="2"/>
  <c r="I343" i="2"/>
  <c r="I237" i="2"/>
  <c r="I452" i="2"/>
  <c r="I6" i="2"/>
  <c r="I241" i="2"/>
  <c r="I445" i="2"/>
  <c r="I289" i="2"/>
  <c r="I212" i="2"/>
  <c r="I410" i="2"/>
  <c r="I479" i="2"/>
  <c r="I310" i="2"/>
  <c r="I4" i="2"/>
  <c r="I194" i="2"/>
  <c r="I33" i="2"/>
  <c r="I448" i="2"/>
  <c r="I219" i="2"/>
  <c r="I44" i="2"/>
  <c r="I149" i="2"/>
  <c r="I336" i="2"/>
  <c r="I80" i="2"/>
  <c r="I474" i="2"/>
  <c r="I423" i="2"/>
  <c r="I314" i="2"/>
  <c r="I224" i="2"/>
  <c r="I386" i="2"/>
  <c r="I182" i="2"/>
  <c r="I97" i="2"/>
  <c r="I318" i="2"/>
  <c r="I271" i="2"/>
  <c r="I340" i="2"/>
  <c r="I186" i="2"/>
  <c r="I463" i="2"/>
  <c r="I173" i="2"/>
  <c r="I106" i="2"/>
  <c r="I132" i="2"/>
  <c r="I208" i="2"/>
  <c r="I140" i="2"/>
  <c r="I144" i="2"/>
  <c r="I322" i="2"/>
  <c r="I13" i="2"/>
  <c r="I123" i="2"/>
  <c r="I199" i="2"/>
  <c r="I158" i="2"/>
  <c r="I259" i="2"/>
  <c r="I352" i="2"/>
  <c r="I10" i="2"/>
  <c r="I292" i="2"/>
  <c r="I190" i="2"/>
  <c r="I372" i="2"/>
  <c r="I110" i="2"/>
  <c r="I301" i="2"/>
  <c r="I327" i="2"/>
  <c r="I70" i="2"/>
  <c r="I53" i="2"/>
  <c r="I285" i="2"/>
  <c r="I155" i="2" l="1"/>
  <c r="I77" i="2"/>
  <c r="I256" i="2"/>
  <c r="I358" i="2"/>
  <c r="I467" i="2"/>
  <c r="I333" i="2"/>
  <c r="I383" i="2"/>
  <c r="I442" i="2"/>
  <c r="I230" i="2"/>
  <c r="I103" i="2"/>
  <c r="I179" i="2"/>
  <c r="I50" i="2"/>
  <c r="I282" i="2"/>
  <c r="I129" i="2"/>
  <c r="I416" i="2"/>
  <c r="I205" i="2"/>
  <c r="I307" i="2"/>
  <c r="I3" i="2"/>
  <c r="I485" i="2" l="1"/>
</calcChain>
</file>

<file path=xl/sharedStrings.xml><?xml version="1.0" encoding="utf-8"?>
<sst xmlns="http://schemas.openxmlformats.org/spreadsheetml/2006/main" count="1856" uniqueCount="667">
  <si>
    <t>Item</t>
  </si>
  <si>
    <t>Descrição</t>
  </si>
  <si>
    <t>Unid</t>
  </si>
  <si>
    <t>Quantidade</t>
  </si>
  <si>
    <t>Total</t>
  </si>
  <si>
    <t>Subtotal:</t>
  </si>
  <si>
    <t>TOTAL GERAL:</t>
  </si>
  <si>
    <t>SINAPI</t>
  </si>
  <si>
    <t>Código</t>
  </si>
  <si>
    <t>Fonte</t>
  </si>
  <si>
    <t>Preço Unit sem BDI</t>
  </si>
  <si>
    <t>Preço Unit com BDI</t>
  </si>
  <si>
    <t>FORNECIMENTO E INSTALAÇÃO DE PLACA DE OBRA COM CHAPA GALVANIZADA E ESTRUTURA DE MADEIRA. AF_03/2022_PS</t>
  </si>
  <si>
    <t>DEMOLIÇÃO DE GUIAS, SARJETAS OU SARJETÕES, DE FORMA MECANIZADA, SEM REAPROVEITAMENTO. AF_09/2023</t>
  </si>
  <si>
    <t>CARGA, MANOBRA E DESCARGA DE ENTULHO EM CAMINHÃO BASCULANTE 14 M³ - CARGA COM ESCAVADEIRA HIDRÁULICA (CAÇAMBA DE 0,80 M³ / 111 HP) E DESCARGA LIVRE (UNIDADE: M3). AF_07/2020</t>
  </si>
  <si>
    <t>TRANSPORTE COM CAMINHÃO BASCULANTE DE 14 M³, EM VIA URBANA EM REVESTIMENTO PRIMÁRIO (UNIDADE: M3XKM). AF_07/2020</t>
  </si>
  <si>
    <t>ASSENTAMENTO DE GUIA (MEIO-FIO) EM TRECHO RETO, CONFECCIONADA EM CONCRETO PRÉ-FABRICADO, DIMENSÕES 100X15X13X30 CM (COMPRIMENTO X BASE INFERIOR X BASE SUPERIOR X ALTURA). AF_01/2024</t>
  </si>
  <si>
    <t>EXECUÇÃO DE SARJETÃO DE CONCRETO USINADO, MOLDADA IN LOCO EM TRECHO RETO, 100 CM BASE X 20 CM ALTURA. AF_01/2024</t>
  </si>
  <si>
    <t>FRESAGEM DE PAVIMENTO ASFÁLTICO (PROFUNDIDADE ATÉ 5,0 CM) - EXCLUSIVE TRANSPORTE. AF_11/2019</t>
  </si>
  <si>
    <t>EXECUÇÃO DE PINTURA DE LIGAÇÃO COM EMULSÃO ASFÁLTICA RR-2C. AF_11/2019 (IMPRIMAÇÃO LIGANTE)</t>
  </si>
  <si>
    <t>EXECUÇÃO DE PAVIMENTO COM APLICAÇÃO DE CONCRETO ASFÁLTICO, CAMADA DE ROLAMENTO - EXCLUSIVE CARGA E TRANSPORTE. AF_11/2019</t>
  </si>
  <si>
    <t>CARGA DE MISTURA ASFÁLTICA EM CAMINHÃO BASCULANTE 14 M³ (UNIDADE: M3). AF_07/2020</t>
  </si>
  <si>
    <t>PINTURA DE EIXO VIÁRIO SOBRE ASFALTO COM TINTA RETRORREFLETIVA A BASE DE RESINA ACRÍLICA COM MICROESFERAS DE VIDRO, E = 10 CM, APLICAÇÃO MECÂNICA COM DEMARCADORA AUTOPROPELIDA. AF_05/2021</t>
  </si>
  <si>
    <t>PINTURA DE FAIXA DE PEDESTRE OU ZEBRADA TINTA RETRORREFLETIVA A BASE DE RESINA ACRÍLICA COM MICROESFERAS DE VIDRO, E = 30 CM, APLICAÇÃO MANUAL. AF_05/2021</t>
  </si>
  <si>
    <t>PLACA DE IDENTIFICACAO DE LOGRADOURO / RUA 45 CM X 20 CM   -  FORNECIMENTO E INSTALAÇÃO DE PLACA DE SINALIZAÇÃO EM CHAPA DE AÇO NUM 16 COM PINTURA REFLETIVA EM SUPORTE METÁLICO. AF_03/2022 (CÓD REF SINAPI 103699)</t>
  </si>
  <si>
    <t>PLACA DE SINALIZACAO DE ADVERTÊNCIA QUADRADA LADO 0,45M  -  FORNECIMENTO E INSTALAÇÃO DE PLACA DE SINALIZAÇÃO EM CHAPA DE AÇO NUM 16 COM PINTURA REFLETIVA EM SUPORTE METÁLICO. AF_03/2022 (CÓD REF SINAPI 103699)</t>
  </si>
  <si>
    <t>FORNECIMENTO E INSTALAÇÃO DE SUPORTE METÁLICO GALVANIZADO PARA PLACAS DE SINALIZAÇÃO EM SOLO, COM H= DE 2,5 M E DIÂMETRO DE 2''. AF_03/2022</t>
  </si>
  <si>
    <t>1.</t>
  </si>
  <si>
    <t>1.1.</t>
  </si>
  <si>
    <t>1.1.1.</t>
  </si>
  <si>
    <t>1.2.</t>
  </si>
  <si>
    <t>1.2.1.</t>
  </si>
  <si>
    <t>1.2.2.</t>
  </si>
  <si>
    <t>1.2.3.</t>
  </si>
  <si>
    <t>1.3.</t>
  </si>
  <si>
    <t>1.3.1.</t>
  </si>
  <si>
    <t>1.3.2.</t>
  </si>
  <si>
    <t>1.4.</t>
  </si>
  <si>
    <t>1.4.1.</t>
  </si>
  <si>
    <t>1.5.</t>
  </si>
  <si>
    <t>1.5.1.</t>
  </si>
  <si>
    <t>1.5.2.</t>
  </si>
  <si>
    <t>1.5.3.</t>
  </si>
  <si>
    <t>1.5.4.</t>
  </si>
  <si>
    <t>1.6.</t>
  </si>
  <si>
    <t>1.6.1.</t>
  </si>
  <si>
    <t>1.6.2.</t>
  </si>
  <si>
    <t>1.6.3.</t>
  </si>
  <si>
    <t>103699-45x20</t>
  </si>
  <si>
    <t>1.6.4.</t>
  </si>
  <si>
    <t>103699-45X45</t>
  </si>
  <si>
    <t>1.6.5.</t>
  </si>
  <si>
    <t>M2</t>
  </si>
  <si>
    <t>M</t>
  </si>
  <si>
    <t>M3</t>
  </si>
  <si>
    <t>M3XKM</t>
  </si>
  <si>
    <t>UN</t>
  </si>
  <si>
    <t>CAIXA PARA BOCA DE LOBO SIMPLES RETANGULAR, EM ALVENARIA COM BLOCOS DE CONCRETO, DIMENSÕES INTERNAS: 0,6X1X1,2 M. AF_12/2020</t>
  </si>
  <si>
    <t>ESCAVAÇÃO HORIZONTAL EM SOLO DE 1A CATEGORIA COM TRATOR DE ESTEIRAS (170HP/LÂMINA: 5,20M3). AF_07/2020</t>
  </si>
  <si>
    <t>1.5.5.</t>
  </si>
  <si>
    <t>1.6.6.</t>
  </si>
  <si>
    <t>1.6.7.</t>
  </si>
  <si>
    <t>1.6.8.</t>
  </si>
  <si>
    <t>1.6.9.</t>
  </si>
  <si>
    <t>1.6.10.</t>
  </si>
  <si>
    <t>CONSTRUÇÃO DE BASE E SUB-BASE PARA PAVIMENTAÇÃO DE BRITA GRADUADA SIMPLES, COM ESPESSURA DE 15 CM - EXCLUSIVE CARGA E TRANSPORTE. AF_09/2024</t>
  </si>
  <si>
    <t>CARGA, MANOBRA E DESCARGA DE SOLOS E MATERIAIS GRANULARES EM CAMINHÃO BASCULANTE 14 M³ - CARGA COM ESCAVADEIRA HIDRÁULICA (CAÇAMBA DE 1,20 M³ / 155 HP) E DESCARGA LIVRE (UNIDADE: M3). AF_07/2020</t>
  </si>
  <si>
    <t>1.7.</t>
  </si>
  <si>
    <t>1.7.1.</t>
  </si>
  <si>
    <t>1.7.2.</t>
  </si>
  <si>
    <t>1.7.3.</t>
  </si>
  <si>
    <t>1.7.4.</t>
  </si>
  <si>
    <t>1.7.5.</t>
  </si>
  <si>
    <t>RUA ANNA LEAL FUGAGNOLLI</t>
  </si>
  <si>
    <t>SERVIÇOS PRELIMINARES - RUA ANNA LEAL FUGAGNOLLI</t>
  </si>
  <si>
    <t>DEMOLIÇÃO DE GUIAS, SARJETAS E SARJETÕES - RUA ANNA LEAL FUGAGNOLLI</t>
  </si>
  <si>
    <t>RECONSTRUÇÃO / CONSTRUÇÃO DE GUIAS, SARJETAS E SARJETÕES - RUA ANNA LEAL FUGAGNOLLI</t>
  </si>
  <si>
    <t>EXECUÇÃO DE SARJETA DE CONCRETO USINADO, MOLDADA IN LOCO EM TRECHO RETO, 30 CM BASE X 15 CM ALTURA. AF_01/2024</t>
  </si>
  <si>
    <t>DRENAGEM - RUA ANNA LEAL FUGAGNOLLI</t>
  </si>
  <si>
    <t>TUBO DE CONCRETO PARA REDES COLETORAS DE ÁGUAS PLUVIAIS, DIÂMETRO DE 400 MM, JUNTA RÍGIDA, INSTALADO EM LOCAL COM BAIXO NÍVEL DE INTERFERÊNCIAS - FORNECIMENTO E ASSENTAMENTO. AF_03/2024</t>
  </si>
  <si>
    <t>TUBO DE CONCRETO PARA REDES COLETORAS DE ÁGUAS PLUVIAIS, DIÂMETRO DE 600 MM, JUNTA RÍGIDA, INSTALADO EM LOCAL COM BAIXO NÍVEL DE INTERFERÊNCIAS - FORNECIMENTO E ASSENTAMENTO. AF_03/2024</t>
  </si>
  <si>
    <t>ESCAVAÇÃO MECANIZADA DE VALA COM PROFUNDIDADE MAIOR QUE 1,5 M ATÉ 3,0 M (MÉDIA MONTANTE E JUSANTE/UMA COMPOSIÇÃO POR TRECHO), RETROESCAV (0,26 M3), LARGURA DE 0,8 M A 1,5 M, EM SOLO DE 1A CATEGORIA, LOCAIS COM BAIXO NÍVEL DE INTERFERÊNCIA. AF_09/2024</t>
  </si>
  <si>
    <t>PREPARO DE FUNDO DE VALA COM LARGURA MENOR QUE 1,5 M (ACERTO DO SOLO NATURAL). AF_08/2020</t>
  </si>
  <si>
    <t>REATERRO MECANIZADO DE VALA COM ESCAVADEIRA HIDRÁULICA (CAPACIDADE DA CAÇAMBA: 0,8 M³/POTÊNCIA: 111 HP), LARGURA ATÉ 1,5 M, PROFUNDIDADE DE 1,5 A 3,0 M, COM SOLO (SEM SUBSTITUIÇÃO) DE 1ª CATEGORIA, COM COMPACTADOR DE SOLOS DE PERCUSSÃO. AF_08/2023</t>
  </si>
  <si>
    <t>CAIXA PARA BOCA DE LOBO DUPLA RETANGULAR, EM ALVENARIA COM BLOCOS DE CONCRETO, DIMENSÕES INTERNAS: 0,6X2,2X1,2 M. AF_12/2020</t>
  </si>
  <si>
    <t>BASE PARA POÇO DE VISITA RETANGULAR PARA ESGOTO, EM ALVENARIA COM BLOCOS DE CONCRETO, DIMENSÕES INTERNAS = 1,5X1,5 M, PROFUNDIDADE = 1,45 M, EXCLUINDO TAMPÃO . AF_12/2020</t>
  </si>
  <si>
    <t>CHAMINÉ CIRCULAR PARA POÇO DE VISITA PARA DRENAGEM, EM CONCRETO PRÉ-MOLDADO, DIÂMETRO INTERNO = 0,6 M. AF_12/2020</t>
  </si>
  <si>
    <t>SINAPI-I</t>
  </si>
  <si>
    <t>TAMPAO FOFO ARTICULADO, COM BASE / REQUADRO, CLASSE B125 CARGA MAX 12,5 T, REDONDO, TAMPA 600 MM (COM INSCRICAO EM RELEVO DO TIPO DE REDE)</t>
  </si>
  <si>
    <t>BOCA PARA BUEIRO SIMPLES TUBULAR D = 60 CM EM CONCRETO, ALAS COM ESCONSIDADE DE 30°, INCLUINDO FÔRMAS E MATERIAIS. AF_07/2021</t>
  </si>
  <si>
    <t>FRESAGEM / DEMOLIÇÃO E REMOÇÃO DE PAVIMENTOS - RUA ANNA LEAL FUGAGNOLLI</t>
  </si>
  <si>
    <t>SIURB EDIF</t>
  </si>
  <si>
    <t>17060046</t>
  </si>
  <si>
    <t>RETIRADA DE PISO INTERTRAVADO</t>
  </si>
  <si>
    <t>RECAPEAMENTO / CAPEAMENTO / RECONSTRUÇÃO DO PAVIMENTO - RUA ANNA LEAL FUGAGNOLLI</t>
  </si>
  <si>
    <t>SIURB INFRA</t>
  </si>
  <si>
    <t>5024001</t>
  </si>
  <si>
    <t>BASE DE MACADAME BETUMINOSO</t>
  </si>
  <si>
    <t>Composição</t>
  </si>
  <si>
    <t>SINALIZAÇÃO VIÁRIA - RUA ANNA LEAL FUGAGNOLLI</t>
  </si>
  <si>
    <t>RUA LUIZ BATISTA DA SILVA</t>
  </si>
  <si>
    <t>SERVIÇOS PRELIMINARES - RUA LUIZ BATISTA DA SILVA</t>
  </si>
  <si>
    <t>DEMOLIÇÃO DE GUIAS, SARJETAS E SARJETÕES - RUA LUIZ BATISTA DA SILVA</t>
  </si>
  <si>
    <t>RECONSTRUÇÃO / CONSTRUÇÃO DE GUIAS, SARJETAS E SARJETÕES - RUA LUIZ BATISTA DA SILVA</t>
  </si>
  <si>
    <t>FRESAGEM / DEMOLIÇÃO E REMOÇÃO DE PAVIMENTOS - RUA LUIZ BATISTA DA SILVA</t>
  </si>
  <si>
    <t>RECAPEAMENTO / CAPEAMENTO / RECONSTRUÇÃO DO PAVIMENTO - RUA LUIZ BATISTA DA SILVA</t>
  </si>
  <si>
    <t>SINALIZAÇÃO VIÁRIA - RUA LUIZ BATISTA DA SILVA</t>
  </si>
  <si>
    <t>103699-D40</t>
  </si>
  <si>
    <t>PLACA DE SINALIZACAO DE REGULAMENTAÇÃO DIÂMETRO 0,40M  -  FORNECIMENTO E INSTALAÇÃO DE PLACA DE SINALIZAÇÃO EM CHAPA DE AÇO NUM 16 COM PINTURA REFLETIVA EM SUPORTE METÁLICO. AF_03/2022 (CÓD REF SINAPI 103699)</t>
  </si>
  <si>
    <t>AV. ROSA TEIXEIRA BUENO TRECHO 1</t>
  </si>
  <si>
    <t>SERVIÇOS PRELIMINARES - AV. ROSA TEIXEIRA BUENO TRECHO 1</t>
  </si>
  <si>
    <t>DEMOLIÇÃO DE GUIAS, SARJETAS E SARJETÕES - AV. ROSA TEIXEIRA BUENO TRECHO 1</t>
  </si>
  <si>
    <t>RECONSTRUÇÃO / CONSTRUÇÃO DE GUIAS, SARJETAS E SARJETÕES - AV. ROSA TEIXEIRA BUENO TRECHO 1</t>
  </si>
  <si>
    <t>FRESAGEM / DEMOLIÇÃO E REMOÇÃO DE PAVIMENTOS - AV. ROSA TEIXEIRA BUENO TRECHO 1</t>
  </si>
  <si>
    <t>RECAPEAMENTO / CAPEAMENTO / RECONSTRUÇÃO DO PAVIMENTO - AV. ROSA TEIXEIRA BUENO TRECHO 1</t>
  </si>
  <si>
    <t>SINALIZAÇÃO VIÁRIA - AV. ROSA TEIXEIRA BUENO TRECHO 1</t>
  </si>
  <si>
    <t>AV. ROSA TEIXEIRA BUENO TRECHO 2</t>
  </si>
  <si>
    <t>SERVIÇOS PRELIMINARES - AV. ROSA TEIXEIRA BUENO TRECHO 2</t>
  </si>
  <si>
    <t>DEMOLIÇÃO DE GUIAS, SARJETAS E SARJETÕES - AV. ROSA TEIXEIRA BUENO TRECHO 2</t>
  </si>
  <si>
    <t>RECONSTRUÇÃO / CONSTRUÇÃO DE GUIAS, SARJETAS E SARJETÕES - AV. ROSA TEIXEIRA BUENO TRECHO 2</t>
  </si>
  <si>
    <t>FRESAGEM / DEMOLIÇÃO E REMOÇÃO DE PAVIMENTOS - AV. ROSA TEIXEIRA BUENO TRECHO 2</t>
  </si>
  <si>
    <t>RECAPEAMENTO / CAPEAMENTO / RECONSTRUÇÃO DO PAVIMENTO - AV. ROSA TEIXEIRA BUENO TRECHO 2</t>
  </si>
  <si>
    <t>SINALIZAÇÃO VIÁRIA - AV. ROSA TEIXEIRA BUENO TRECHO 2</t>
  </si>
  <si>
    <t>TRAVESSA SANTA RITA</t>
  </si>
  <si>
    <t>SERVIÇOS PRELIMINARES - TRAVESSA SANTA RITA</t>
  </si>
  <si>
    <t>DEMOLIÇÃO DE GUIAS, SARJETAS E SARJETÕES - TRAVESSA SANTA RITA</t>
  </si>
  <si>
    <t>RECONSTRUÇÃO / CONSTRUÇÃO DE GUIAS, SARJETAS E SARJETÕES - TRAVESSA SANTA RITA</t>
  </si>
  <si>
    <t>FRESAGEM / DEMOLIÇÃO E REMOÇÃO DE PAVIMENTOS - TRAVESSA SANTA RITA</t>
  </si>
  <si>
    <t>RECAPEAMENTO / CAPEAMENTO / RECONSTRUÇÃO DO PAVIMENTO - TRAVESSA SANTA RITA</t>
  </si>
  <si>
    <t>SINALIZAÇÃO VIÁRIA - TRAVESSA SANTA RITA</t>
  </si>
  <si>
    <t>AV ROLANDO GOTTARD GUSTAVO KAESEMODEL FILHO</t>
  </si>
  <si>
    <t>SERVIÇOS PRELIMINARES - AV ROLANDO GOTTARD G. KAESEMODEL FILHO</t>
  </si>
  <si>
    <t>DEMOLIÇÃO DE GUIAS, SARJETAS E SARJETÕES - AV ROLANDO GOTTARD G. KAESEMODEL FILHO</t>
  </si>
  <si>
    <t>RECONSTRUÇÃO / CONSTRUÇÃO DE GUIAS, SARJETAS E SARJETÕES - AV ROLANDO GOTTARD G. KAESEMODEL FILHO</t>
  </si>
  <si>
    <t>FRESAGEM / DEMOLIÇÃO E REMOÇÃO DE PAVIMENTOS - AV ROLANDO GOTTARD G. KAESEMODEL FILHO</t>
  </si>
  <si>
    <t>RECAPEAMENTO / CAPEAMENTO / RECONSTRUÇÃO DO PAVIMENTO - AV ROLANDO GOTTARD G. KAESEMODEL FILHO</t>
  </si>
  <si>
    <t>SINALIZAÇÃO VIÁRIA - AV ROLANDO GOTTARD G. KAESEMODEL FILHO</t>
  </si>
  <si>
    <t>AV MARIANA JUNQUEIRA TRECHO 1</t>
  </si>
  <si>
    <t>SERVIÇOS PRELIMINARES - AV MARIANA JUNQUEIRA TRECHO 1</t>
  </si>
  <si>
    <t>DEMOLIÇÃO DE GUIAS, SARJETAS E SARJETÕES - AV MARIANA JUNQUEIRA TRECHO 1</t>
  </si>
  <si>
    <t>RECONSTRUÇÃO / CONSTRUÇÃO DE GUIAS, SARJETAS E SARJETÕES - AV MARIANA JUNQUEIRA TRECHO 1</t>
  </si>
  <si>
    <t>FRESAGEM / DEMOLIÇÃO E REMOÇÃO DE PAVIMENTOS - AV MARIANA JUNQUEIRA TRECHO 1</t>
  </si>
  <si>
    <t>RECAPEAMENTO / CAPEAMENTO / RECONSTRUÇÃO DO PAVIMENTO - AV MARIANA JUNQUEIRA TRECHO 1</t>
  </si>
  <si>
    <t xml:space="preserve">SINALIZAÇÃO VIÁRIA - AV MARIANA JUNQUEIRA TRECHO 1 </t>
  </si>
  <si>
    <t>AV MARIANA JUNQUEIRA TRECHO 2</t>
  </si>
  <si>
    <t>SERVIÇOS PRELIMINARES - AV MARIANA JUNQUEIRA TRECHO 2</t>
  </si>
  <si>
    <t>DEMOLIÇÃO DE GUIAS, SARJETAS E SARJETÕES - AV MARIANA JUNQUEIRA TRECHO 2</t>
  </si>
  <si>
    <t>RECONSTRUÇÃO / CONSTRUÇÃO DE GUIAS, SARJETAS E SARJETÕES - AV MARIANA JUNQUEIRA TRECHO 2</t>
  </si>
  <si>
    <t>FRESAGEM / DEMOLIÇÃO E REMOÇÃO DE PAVIMENTOS - AV MARIANA JUNQUEIRA TRECHO 2</t>
  </si>
  <si>
    <t>RECAPEAMENTO / CAPEAMENTO / RECONSTRUÇÃO DO PAVIMENTO - AV MARIANA JUNQUEIRA TRECHO 2</t>
  </si>
  <si>
    <t xml:space="preserve">SINALIZAÇÃO VIÁRIA - AV MARIANA JUNQUEIRA TRECHO 2 </t>
  </si>
  <si>
    <t>RUA JOSÉ CHACON MORIEL</t>
  </si>
  <si>
    <t>SERVIÇOS PRELIMINARES - RUA JOSÉ CHACON MORIEL</t>
  </si>
  <si>
    <t>DEMOLIÇÃO DE GUIAS, SARJETAS E SARJETÕES - RUA JOSÉ CHACON MORIEL</t>
  </si>
  <si>
    <t>RECONSTRUÇÃO / CONSTRUÇÃO DE GUIAS, SARJETAS E SARJETÕES - RUA JOSÉ CHACON MORIEL</t>
  </si>
  <si>
    <t>FRESAGEM / DEMOLIÇÃO E REMOÇÃO DE PAVIMENTOS - RUA JOSÉ CHACON MORIEL</t>
  </si>
  <si>
    <t>RECAPEAMENTO / CAPEAMENTO / RECONSTRUÇÃO DO PAVIMENTO - RUA JOSÉ CHACON MORIEL</t>
  </si>
  <si>
    <t xml:space="preserve">SINALIZAÇÃO VIÁRIA - RUA JOSÉ CHACON MORIEL </t>
  </si>
  <si>
    <t>RUA SEBASTIÃO FERNANDES DA SILVA</t>
  </si>
  <si>
    <t>SERVIÇOS PRELIMINARES - RUA SEBASTIÃO FERNANDES DA SILVA</t>
  </si>
  <si>
    <t>DEMOLIÇÃO DE GUIAS, SARJETAS E SARJETÕES - RUA SEBASTIÃO FERNANDES DA SILVA</t>
  </si>
  <si>
    <t>RECONSTRUÇÃO / CONSTRUÇÃO DE GUIAS, SARJETAS E SARJETÕES - RUA SEBASTIÃO FERNANDES DA SILVA</t>
  </si>
  <si>
    <t>FRESAGEM / DEMOLIÇÃO E REMOÇÃO DE PAVIMENTOS - RUA SEBASTIÃO FERNANDES DA SILVA</t>
  </si>
  <si>
    <t>RECAPEAMENTO / CAPEAMENTO / RECONSTRUÇÃO DO PAVIMENTO - RUA SEBASTIÃO FERNANDES DA SILVA</t>
  </si>
  <si>
    <t xml:space="preserve">SINALIZAÇÃO VIÁRIA - RUA SEBASTIÃO FERNANDES DA SILVA </t>
  </si>
  <si>
    <t>RUA DJALMA LÍRIO DO NASCIMENTO</t>
  </si>
  <si>
    <t>SERVIÇOS PRELIMINARES - RUA DJALMA LÍRIO DO NASCIMENTO</t>
  </si>
  <si>
    <t>DEMOLIÇÃO DE GUIAS, SARJETAS E SARJETÕES - RUA DJALMA LÍRIO DO NASCIMENTO</t>
  </si>
  <si>
    <t>RECONSTRUÇÃO / CONSTRUÇÃO DE GUIAS, SARJETAS E SARJETÕES - RUA DJALMA LÍRIO DO NASCIMENTO</t>
  </si>
  <si>
    <t>FRESAGEM / DEMOLIÇÃO E REMOÇÃO DE PAVIMENTOS - RUA DJALMA LÍRIO DO NASCIMENTO</t>
  </si>
  <si>
    <t>RECAPEAMENTO / CAPEAMENTO / RECONSTRUÇÃO DO PAVIMENTO - RUA DJALMA LÍRIO DO NASCIMENTO</t>
  </si>
  <si>
    <t xml:space="preserve">SINALIZAÇÃO VIÁRIA - RUA DJALMA LÍRIO DO NASCIMENTO </t>
  </si>
  <si>
    <t>RUA CRISLAINE LEMES DA SILVA</t>
  </si>
  <si>
    <t>SERVIÇOS PRELIMINARES - RUA CRISLAINE LEMES DA SILVA</t>
  </si>
  <si>
    <t>DEMOLIÇÃO DE GUIAS, SARJETAS E SARJETÕES - RUA CRISLAINE LEMES DA SILVA</t>
  </si>
  <si>
    <t>RECONSTRUÇÃO / CONSTRUÇÃO DE GUIAS, SARJETAS E SARJETÕES - RUA CRISLAINE LEMES DA SILVA</t>
  </si>
  <si>
    <t>FRESAGEM / DEMOLIÇÃO E REMOÇÃO DE PAVIMENTOS - RUA CRISLAINE LEMES DA SILVA</t>
  </si>
  <si>
    <t>RECAPEAMENTO / CAPEAMENTO / RECONSTRUÇÃO DO PAVIMENTO - RUA CRISLAINE LEMES DA SILVA</t>
  </si>
  <si>
    <t xml:space="preserve">SINALIZAÇÃO VIÁRIA - RUA CRISLAINE LEMES DA SILVA </t>
  </si>
  <si>
    <t>RUA EDIR COUTO ROSA</t>
  </si>
  <si>
    <t>SERVIÇOS PRELIMINARES - RUA EDIR COUTO ROSA</t>
  </si>
  <si>
    <t>DEMOLIÇÃO DE GUIAS, SARJETAS E SARJETÕES - RUA EDIR COUTO ROSA</t>
  </si>
  <si>
    <t>RECONSTRUÇÃO / CONSTRUÇÃO DE GUIAS, SARJETAS E SARJETÕES - RUA EDIR COUTO ROSA</t>
  </si>
  <si>
    <t>FRESAGEM / DEMOLIÇÃO E REMOÇÃO DE PAVIMENTOS - RUA EDIR COUTO ROSA</t>
  </si>
  <si>
    <t>RECAPEAMENTO / CAPEAMENTO / RECONSTRUÇÃO DO PAVIMENTO - RUA EDIR COUTO ROSA</t>
  </si>
  <si>
    <t xml:space="preserve">SINALIZAÇÃO VIÁRIA - RUA EDIR COUTO ROSA </t>
  </si>
  <si>
    <t>RUA JOSÉ CONRADO DO NASCIMENTO</t>
  </si>
  <si>
    <t>SERVIÇOS PRELIMINARES - RUA JOSÉ CONRADO DO NASCIMENTO</t>
  </si>
  <si>
    <t>DEMOLIÇÃO DE GUIAS, SARJETAS E SARJETÕES - RUA JOSÉ CONRADO DO NASCIMENTO</t>
  </si>
  <si>
    <t>RECONSTRUÇÃO / CONSTRUÇÃO DE GUIAS, SARJETAS E SARJETÕES - RUA JOSÉ CONRADO DO NASCIMENTO</t>
  </si>
  <si>
    <t>FRESAGEM / DEMOLIÇÃO E REMOÇÃO DE PAVIMENTOS - RUA JOSÉ CONRADO DO NASCIMENTO</t>
  </si>
  <si>
    <t>RECAPEAMENTO / CAPEAMENTO / RECONSTRUÇÃO DO PAVIMENTO - RUA JOSÉ CONRADO DO NASCIMENTO</t>
  </si>
  <si>
    <t xml:space="preserve">SINALIZAÇÃO VIÁRIA - RUA JOSÉ CONRADO DO NASCIMENTO </t>
  </si>
  <si>
    <t>RUA ABILIO GODINHO</t>
  </si>
  <si>
    <t>SERVIÇOS PRELIMINARES - RUA ABILIO GODINHO</t>
  </si>
  <si>
    <t>DEMOLIÇÃO DE GUIAS, SARJETAS E SARJETÕES - RUA ABILIO GODINHO</t>
  </si>
  <si>
    <t>RECONSTRUÇÃO / CONSTRUÇÃO DE GUIAS, SARJETAS E SARJETÕES - RUA ABILIO GODINHO</t>
  </si>
  <si>
    <t>FRESAGEM / DEMOLIÇÃO E REMOÇÃO DE PAVIMENTOS - RUA ABILIO GODINHO</t>
  </si>
  <si>
    <t>RECAPEAMENTO / CAPEAMENTO / RECONSTRUÇÃO DO PAVIMENTO - RUA ABILIO GODINHO</t>
  </si>
  <si>
    <t>SINALIZAÇÃO VIÁRIA - RUA ABILIO GODINHO</t>
  </si>
  <si>
    <t>RUA BENEDITA LEITE SEBASTIÃO</t>
  </si>
  <si>
    <t>SERVIÇOS PRELIMINARES - RUA BENEDITA LEITE SEBASTIÃO</t>
  </si>
  <si>
    <t>DEMOLIÇÃO DE GUIAS, SARJETAS E SARJETÕES - RUA BENEDITA LEITE SEBASTIÃO</t>
  </si>
  <si>
    <t>RECONSTRUÇÃO / CONSTRUÇÃO DE GUIAS, SARJETAS E SARJETÕES - RUA BENEDITA LEITE SEBASTIÃO</t>
  </si>
  <si>
    <t>FRESAGEM / DEMOLIÇÃO E REMOÇÃO DE PAVIMENTOS - RUA BENEDITA LEITE SEBASTIÃO</t>
  </si>
  <si>
    <t>RECAPEAMENTO / CAPEAMENTO / RECONSTRUÇÃO DO PAVIMENTO - RUA BENEDITA LEITE SEBASTIÃO</t>
  </si>
  <si>
    <t>SINALIZAÇÃO VIÁRIA - RUA BENEDITA LEITE SEBASTIÃO</t>
  </si>
  <si>
    <t>RUA LEANDRO ANTONIO MOURA PEREIRA</t>
  </si>
  <si>
    <t>SERVIÇOS PRELIMINARES - RUA LEANDRO ANTONIO MOURA PEREIRA</t>
  </si>
  <si>
    <t>RECONSTRUÇÃO / CONSTRUÇÃO DE GUIAS, SARJETAS E SARJETÕES - RUA LEANDRO ANTONIO MOURA PEREIRA</t>
  </si>
  <si>
    <t>FRESAGEM / DEMOLIÇÃO E REMOÇÃO DE PAVIMENTOS - RUA LEANDRO ANTONIO MOURA PEREIRA</t>
  </si>
  <si>
    <t>RECAPEAMENTO / CAPEAMENTO / RECONSTRUÇÃO DO PAVIMENTO - RUA LEANDRO ANTONIO MOURA PEREIRA</t>
  </si>
  <si>
    <t>SINALIZAÇÃO VIÁRIA - RUA LEANDRO ANTONIO MOURA PEREIRA</t>
  </si>
  <si>
    <t>RUA ANTONIO RUVOLO</t>
  </si>
  <si>
    <t>SERVIÇOS PRELIMINARES - RUA ANTONIO RUVOLO</t>
  </si>
  <si>
    <t>FRESAGEM / DEMOLIÇÃO E REMOÇÃO DE PAVIMENTOS - RUA ANTONIO RUVOLO</t>
  </si>
  <si>
    <t>RECAPEAMENTO / CAPEAMENTO / RECONSTRUÇÃO DO PAVIMENTO - RUA ANTONIO RUVOLO</t>
  </si>
  <si>
    <t>SINALIZAÇÃO VIÁRIA - RUA ANTONIO RUVOLO</t>
  </si>
  <si>
    <t>PAVIMENTAÇÃO E RECAPEAMENTO DE VIAS NO PERÍMETRO URBANO DO MUNICIPIO DE FERRAZ DE VASCONCELOS – SP.</t>
  </si>
  <si>
    <t>1.4.2.</t>
  </si>
  <si>
    <t>1.4.3.</t>
  </si>
  <si>
    <t>1.4.4.</t>
  </si>
  <si>
    <t>1.4.5.</t>
  </si>
  <si>
    <t>1.4.6.</t>
  </si>
  <si>
    <t>1.4.7.</t>
  </si>
  <si>
    <t>1.4.8.</t>
  </si>
  <si>
    <t>1.4.9.</t>
  </si>
  <si>
    <t>1.4.10.</t>
  </si>
  <si>
    <t>1.4.11.</t>
  </si>
  <si>
    <t>1.4.12.</t>
  </si>
  <si>
    <t>1.4.13.</t>
  </si>
  <si>
    <t>2.</t>
  </si>
  <si>
    <t>2.1.</t>
  </si>
  <si>
    <t>2.1.1.</t>
  </si>
  <si>
    <t>2.2.</t>
  </si>
  <si>
    <t>2.2.1.</t>
  </si>
  <si>
    <t>2.2.2.</t>
  </si>
  <si>
    <t>2.2.3.</t>
  </si>
  <si>
    <t>2.3.</t>
  </si>
  <si>
    <t>2.3.1.</t>
  </si>
  <si>
    <t>2.3.2.</t>
  </si>
  <si>
    <t>2.3.3.</t>
  </si>
  <si>
    <t>2.4.</t>
  </si>
  <si>
    <t>2.4.1.</t>
  </si>
  <si>
    <t>2.4.2.</t>
  </si>
  <si>
    <t>2.4.3.</t>
  </si>
  <si>
    <t>2.5.</t>
  </si>
  <si>
    <t>2.5.1.</t>
  </si>
  <si>
    <t>2.5.2.</t>
  </si>
  <si>
    <t>2.5.3.</t>
  </si>
  <si>
    <t>2.5.4.</t>
  </si>
  <si>
    <t>2.6.</t>
  </si>
  <si>
    <t>2.6.1.</t>
  </si>
  <si>
    <t>2.6.2.</t>
  </si>
  <si>
    <t>2.6.3.</t>
  </si>
  <si>
    <t>2.6.4.</t>
  </si>
  <si>
    <t>2.6.5.</t>
  </si>
  <si>
    <t>2.6.6.</t>
  </si>
  <si>
    <t>3.</t>
  </si>
  <si>
    <t>3.1.</t>
  </si>
  <si>
    <t>3.1.1.</t>
  </si>
  <si>
    <t>3.2.</t>
  </si>
  <si>
    <t>3.2.1.</t>
  </si>
  <si>
    <t>3.2.2.</t>
  </si>
  <si>
    <t>3.2.3.</t>
  </si>
  <si>
    <t>3.3.</t>
  </si>
  <si>
    <t>3.3.1.</t>
  </si>
  <si>
    <t>3.3.2.</t>
  </si>
  <si>
    <t>3.3.3.</t>
  </si>
  <si>
    <t>3.4.</t>
  </si>
  <si>
    <t>3.4.1.</t>
  </si>
  <si>
    <t>3.4.2.</t>
  </si>
  <si>
    <t>3.4.3.</t>
  </si>
  <si>
    <t>3.5.</t>
  </si>
  <si>
    <t>3.5.1.</t>
  </si>
  <si>
    <t>3.5.2.</t>
  </si>
  <si>
    <t>3.5.3.</t>
  </si>
  <si>
    <t>3.5.4.</t>
  </si>
  <si>
    <t>3.6.</t>
  </si>
  <si>
    <t>3.6.1.</t>
  </si>
  <si>
    <t>3.6.2.</t>
  </si>
  <si>
    <t>3.6.3.</t>
  </si>
  <si>
    <t>3.6.4.</t>
  </si>
  <si>
    <t>3.6.5.</t>
  </si>
  <si>
    <t>4.</t>
  </si>
  <si>
    <t>4.1.</t>
  </si>
  <si>
    <t>4.1.1.</t>
  </si>
  <si>
    <t>4.2.</t>
  </si>
  <si>
    <t>4.2.1.</t>
  </si>
  <si>
    <t>4.2.2.</t>
  </si>
  <si>
    <t>4.2.3.</t>
  </si>
  <si>
    <t>4.3.</t>
  </si>
  <si>
    <t>4.3.1.</t>
  </si>
  <si>
    <t>4.3.2.</t>
  </si>
  <si>
    <t>4.3.3.</t>
  </si>
  <si>
    <t>4.4.</t>
  </si>
  <si>
    <t>4.4.1.</t>
  </si>
  <si>
    <t>4.4.2.</t>
  </si>
  <si>
    <t>4.4.3.</t>
  </si>
  <si>
    <t>4.5.</t>
  </si>
  <si>
    <t>4.5.1.</t>
  </si>
  <si>
    <t>4.5.2.</t>
  </si>
  <si>
    <t>4.5.3.</t>
  </si>
  <si>
    <t>4.5.4.</t>
  </si>
  <si>
    <t>4.6.</t>
  </si>
  <si>
    <t>4.6.1.</t>
  </si>
  <si>
    <t>4.6.2.</t>
  </si>
  <si>
    <t>4.6.3.</t>
  </si>
  <si>
    <t>4.6.4.</t>
  </si>
  <si>
    <t>4.6.5.</t>
  </si>
  <si>
    <t>5.</t>
  </si>
  <si>
    <t>5.1.</t>
  </si>
  <si>
    <t>5.1.1.</t>
  </si>
  <si>
    <t>5.2.</t>
  </si>
  <si>
    <t>5.2.1.</t>
  </si>
  <si>
    <t>5.2.2.</t>
  </si>
  <si>
    <t>5.2.3.</t>
  </si>
  <si>
    <t>5.3.</t>
  </si>
  <si>
    <t>5.3.1.</t>
  </si>
  <si>
    <t>5.3.2.</t>
  </si>
  <si>
    <t>5.3.3.</t>
  </si>
  <si>
    <t>5.4.</t>
  </si>
  <si>
    <t>5.4.1.</t>
  </si>
  <si>
    <t>5.4.2.</t>
  </si>
  <si>
    <t>5.4.3.</t>
  </si>
  <si>
    <t>5.5.</t>
  </si>
  <si>
    <t>5.5.1.</t>
  </si>
  <si>
    <t>5.5.2.</t>
  </si>
  <si>
    <t>5.5.3.</t>
  </si>
  <si>
    <t>5.5.4.</t>
  </si>
  <si>
    <t>5.6.</t>
  </si>
  <si>
    <t>5.6.1.</t>
  </si>
  <si>
    <t>5.6.2.</t>
  </si>
  <si>
    <t>5.6.3.</t>
  </si>
  <si>
    <t>5.6.4.</t>
  </si>
  <si>
    <t>5.6.5.</t>
  </si>
  <si>
    <t>6.</t>
  </si>
  <si>
    <t>6.1.</t>
  </si>
  <si>
    <t>6.1.1.</t>
  </si>
  <si>
    <t>6.2.</t>
  </si>
  <si>
    <t>6.2.1.</t>
  </si>
  <si>
    <t>6.2.2.</t>
  </si>
  <si>
    <t>6.2.3.</t>
  </si>
  <si>
    <t>6.3.</t>
  </si>
  <si>
    <t>6.3.1.</t>
  </si>
  <si>
    <t>6.4.</t>
  </si>
  <si>
    <t>6.4.1.</t>
  </si>
  <si>
    <t>6.4.2.</t>
  </si>
  <si>
    <t>6.4.3.</t>
  </si>
  <si>
    <t>6.5.</t>
  </si>
  <si>
    <t>6.5.1.</t>
  </si>
  <si>
    <t>6.5.2.</t>
  </si>
  <si>
    <t>6.5.3.</t>
  </si>
  <si>
    <t>6.5.4.</t>
  </si>
  <si>
    <t>6.6.</t>
  </si>
  <si>
    <t>6.6.1.</t>
  </si>
  <si>
    <t>6.6.2.</t>
  </si>
  <si>
    <t>6.6.3.</t>
  </si>
  <si>
    <t>6.6.4.</t>
  </si>
  <si>
    <t>6.6.5.</t>
  </si>
  <si>
    <t>7.</t>
  </si>
  <si>
    <t>7.1.</t>
  </si>
  <si>
    <t>7.1.1.</t>
  </si>
  <si>
    <t>7.2.</t>
  </si>
  <si>
    <t>7.2.1.</t>
  </si>
  <si>
    <t>7.2.2.</t>
  </si>
  <si>
    <t>7.2.3.</t>
  </si>
  <si>
    <t>7.3.</t>
  </si>
  <si>
    <t>7.3.1.</t>
  </si>
  <si>
    <t>7.3.2.</t>
  </si>
  <si>
    <t>7.3.3.</t>
  </si>
  <si>
    <t>7.4.</t>
  </si>
  <si>
    <t>7.4.1.</t>
  </si>
  <si>
    <t>7.4.2.</t>
  </si>
  <si>
    <t>7.4.3.</t>
  </si>
  <si>
    <t>7.5.</t>
  </si>
  <si>
    <t>7.5.1.</t>
  </si>
  <si>
    <t>7.5.2.</t>
  </si>
  <si>
    <t>7.5.3.</t>
  </si>
  <si>
    <t>7.5.4.</t>
  </si>
  <si>
    <t>7.6.</t>
  </si>
  <si>
    <t>7.6.1.</t>
  </si>
  <si>
    <t>7.6.2.</t>
  </si>
  <si>
    <t>7.6.3.</t>
  </si>
  <si>
    <t>7.6.4.</t>
  </si>
  <si>
    <t>7.6.5.</t>
  </si>
  <si>
    <t>8.</t>
  </si>
  <si>
    <t>8.1.</t>
  </si>
  <si>
    <t>8.1.1.</t>
  </si>
  <si>
    <t>8.2.</t>
  </si>
  <si>
    <t>8.2.1.</t>
  </si>
  <si>
    <t>8.2.2.</t>
  </si>
  <si>
    <t>8.2.3.</t>
  </si>
  <si>
    <t>8.3.</t>
  </si>
  <si>
    <t>8.3.1.</t>
  </si>
  <si>
    <t>8.3.2.</t>
  </si>
  <si>
    <t>8.4.</t>
  </si>
  <si>
    <t>8.4.1.</t>
  </si>
  <si>
    <t>8.4.2.</t>
  </si>
  <si>
    <t>8.4.3.</t>
  </si>
  <si>
    <t>8.5.</t>
  </si>
  <si>
    <t>8.5.1.</t>
  </si>
  <si>
    <t>8.5.2.</t>
  </si>
  <si>
    <t>8.5.3.</t>
  </si>
  <si>
    <t>8.5.4.</t>
  </si>
  <si>
    <t>8.6.</t>
  </si>
  <si>
    <t>8.6.1.</t>
  </si>
  <si>
    <t>8.6.2.</t>
  </si>
  <si>
    <t>8.6.3.</t>
  </si>
  <si>
    <t>8.6.4.</t>
  </si>
  <si>
    <t>8.6.5.</t>
  </si>
  <si>
    <t>9.</t>
  </si>
  <si>
    <t>9.1.</t>
  </si>
  <si>
    <t>9.1.1.</t>
  </si>
  <si>
    <t>9.2.</t>
  </si>
  <si>
    <t>9.2.1.</t>
  </si>
  <si>
    <t>9.2.2.</t>
  </si>
  <si>
    <t>9.2.3.</t>
  </si>
  <si>
    <t>9.3.</t>
  </si>
  <si>
    <t>9.3.1.</t>
  </si>
  <si>
    <t>9.3.2.</t>
  </si>
  <si>
    <t>9.3.3.</t>
  </si>
  <si>
    <t>9.4.</t>
  </si>
  <si>
    <t>9.4.1.</t>
  </si>
  <si>
    <t>9.4.2.</t>
  </si>
  <si>
    <t>9.4.3.</t>
  </si>
  <si>
    <t>9.5.</t>
  </si>
  <si>
    <t>9.5.1.</t>
  </si>
  <si>
    <t>9.5.2.</t>
  </si>
  <si>
    <t>9.5.3.</t>
  </si>
  <si>
    <t>9.5.4.</t>
  </si>
  <si>
    <t>9.6.</t>
  </si>
  <si>
    <t>9.6.1.</t>
  </si>
  <si>
    <t>9.6.2.</t>
  </si>
  <si>
    <t>9.6.3.</t>
  </si>
  <si>
    <t>9.6.4.</t>
  </si>
  <si>
    <t>9.6.5.</t>
  </si>
  <si>
    <t>10.</t>
  </si>
  <si>
    <t>10.1.</t>
  </si>
  <si>
    <t>10.1.1.</t>
  </si>
  <si>
    <t>10.2.</t>
  </si>
  <si>
    <t>10.2.1.</t>
  </si>
  <si>
    <t>10.2.2.</t>
  </si>
  <si>
    <t>10.2.3.</t>
  </si>
  <si>
    <t>10.3.</t>
  </si>
  <si>
    <t>10.3.1.</t>
  </si>
  <si>
    <t>10.3.2.</t>
  </si>
  <si>
    <t>10.3.3.</t>
  </si>
  <si>
    <t>10.4.</t>
  </si>
  <si>
    <t>10.4.1.</t>
  </si>
  <si>
    <t>10.4.2.</t>
  </si>
  <si>
    <t>10.4.3.</t>
  </si>
  <si>
    <t>10.5.</t>
  </si>
  <si>
    <t>10.5.1.</t>
  </si>
  <si>
    <t>10.5.2.</t>
  </si>
  <si>
    <t>10.5.3.</t>
  </si>
  <si>
    <t>10.5.4.</t>
  </si>
  <si>
    <t>10.6.</t>
  </si>
  <si>
    <t>10.6.1.</t>
  </si>
  <si>
    <t>10.6.2.</t>
  </si>
  <si>
    <t>10.6.3.</t>
  </si>
  <si>
    <t>10.6.4.</t>
  </si>
  <si>
    <t>10.6.5.</t>
  </si>
  <si>
    <t>11.</t>
  </si>
  <si>
    <t>11.1.</t>
  </si>
  <si>
    <t>11.1.1.</t>
  </si>
  <si>
    <t>11.2.</t>
  </si>
  <si>
    <t>11.2.1.</t>
  </si>
  <si>
    <t>11.2.2.</t>
  </si>
  <si>
    <t>11.2.3.</t>
  </si>
  <si>
    <t>11.3.</t>
  </si>
  <si>
    <t>11.3.1.</t>
  </si>
  <si>
    <t>11.3.2.</t>
  </si>
  <si>
    <t>11.4.</t>
  </si>
  <si>
    <t>11.4.1.</t>
  </si>
  <si>
    <t>11.4.2.</t>
  </si>
  <si>
    <t>11.4.3.</t>
  </si>
  <si>
    <t>11.5.</t>
  </si>
  <si>
    <t>11.5.1.</t>
  </si>
  <si>
    <t>11.5.2.</t>
  </si>
  <si>
    <t>11.5.3.</t>
  </si>
  <si>
    <t>11.5.4.</t>
  </si>
  <si>
    <t>11.6.</t>
  </si>
  <si>
    <t>11.6.1.</t>
  </si>
  <si>
    <t>11.6.2.</t>
  </si>
  <si>
    <t>11.6.3.</t>
  </si>
  <si>
    <t>11.6.4.</t>
  </si>
  <si>
    <t>11.6.5.</t>
  </si>
  <si>
    <t>12.</t>
  </si>
  <si>
    <t>12.1.</t>
  </si>
  <si>
    <t>12.1.1.</t>
  </si>
  <si>
    <t>12.2.</t>
  </si>
  <si>
    <t>12.2.1.</t>
  </si>
  <si>
    <t>12.2.2.</t>
  </si>
  <si>
    <t>12.2.3.</t>
  </si>
  <si>
    <t>12.3.</t>
  </si>
  <si>
    <t>12.3.1.</t>
  </si>
  <si>
    <t>12.3.2.</t>
  </si>
  <si>
    <t>12.3.3.</t>
  </si>
  <si>
    <t>12.4.</t>
  </si>
  <si>
    <t>12.4.1.</t>
  </si>
  <si>
    <t>12.4.2.</t>
  </si>
  <si>
    <t>12.4.3.</t>
  </si>
  <si>
    <t>12.5.</t>
  </si>
  <si>
    <t>12.5.1.</t>
  </si>
  <si>
    <t>12.5.2.</t>
  </si>
  <si>
    <t>12.5.3.</t>
  </si>
  <si>
    <t>12.5.4.</t>
  </si>
  <si>
    <t>12.6.</t>
  </si>
  <si>
    <t>12.6.1.</t>
  </si>
  <si>
    <t>12.6.2.</t>
  </si>
  <si>
    <t>12.6.3.</t>
  </si>
  <si>
    <t>12.6.4.</t>
  </si>
  <si>
    <t>12.6.5.</t>
  </si>
  <si>
    <t>13.</t>
  </si>
  <si>
    <t>13.1.</t>
  </si>
  <si>
    <t>13.1.1.</t>
  </si>
  <si>
    <t>13.2.</t>
  </si>
  <si>
    <t>13.2.1.</t>
  </si>
  <si>
    <t>13.2.2.</t>
  </si>
  <si>
    <t>13.2.3.</t>
  </si>
  <si>
    <t>13.3.</t>
  </si>
  <si>
    <t>13.3.1.</t>
  </si>
  <si>
    <t>13.3.2.</t>
  </si>
  <si>
    <t>13.4.</t>
  </si>
  <si>
    <t>13.4.1.</t>
  </si>
  <si>
    <t>13.4.2.</t>
  </si>
  <si>
    <t>13.4.3.</t>
  </si>
  <si>
    <t>13.5.</t>
  </si>
  <si>
    <t>13.5.1.</t>
  </si>
  <si>
    <t>13.5.2.</t>
  </si>
  <si>
    <t>13.5.3.</t>
  </si>
  <si>
    <t>13.5.4.</t>
  </si>
  <si>
    <t>13.6.</t>
  </si>
  <si>
    <t>13.6.1.</t>
  </si>
  <si>
    <t>13.6.2.</t>
  </si>
  <si>
    <t>13.6.3.</t>
  </si>
  <si>
    <t>13.6.4.</t>
  </si>
  <si>
    <t>13.6.5.</t>
  </si>
  <si>
    <t>14.</t>
  </si>
  <si>
    <t>14.1.</t>
  </si>
  <si>
    <t>14.1.1.</t>
  </si>
  <si>
    <t>14.2.</t>
  </si>
  <si>
    <t>14.2.1.</t>
  </si>
  <si>
    <t>14.2.2.</t>
  </si>
  <si>
    <t>14.2.3.</t>
  </si>
  <si>
    <t>14.3.</t>
  </si>
  <si>
    <t>14.3.1.</t>
  </si>
  <si>
    <t>14.3.2.</t>
  </si>
  <si>
    <t>14.4.</t>
  </si>
  <si>
    <t>14.4.1.</t>
  </si>
  <si>
    <t>14.4.2.</t>
  </si>
  <si>
    <t>14.4.3.</t>
  </si>
  <si>
    <t>14.5.</t>
  </si>
  <si>
    <t>14.5.1.</t>
  </si>
  <si>
    <t>14.5.2.</t>
  </si>
  <si>
    <t>14.5.3.</t>
  </si>
  <si>
    <t>14.5.4.</t>
  </si>
  <si>
    <t>14.6.</t>
  </si>
  <si>
    <t>14.6.1.</t>
  </si>
  <si>
    <t>14.6.2.</t>
  </si>
  <si>
    <t>14.6.3.</t>
  </si>
  <si>
    <t>14.6.4.</t>
  </si>
  <si>
    <t>14.6.5.</t>
  </si>
  <si>
    <t>15.</t>
  </si>
  <si>
    <t>15.1.</t>
  </si>
  <si>
    <t>15.1.1.</t>
  </si>
  <si>
    <t>15.2.</t>
  </si>
  <si>
    <t>15.2.1.</t>
  </si>
  <si>
    <t>15.2.2.</t>
  </si>
  <si>
    <t>15.2.3.</t>
  </si>
  <si>
    <t>15.3.</t>
  </si>
  <si>
    <t>15.3.1.</t>
  </si>
  <si>
    <t>15.3.2.</t>
  </si>
  <si>
    <t>15.3.3.</t>
  </si>
  <si>
    <t>15.4.</t>
  </si>
  <si>
    <t>15.4.1.</t>
  </si>
  <si>
    <t>15.4.2.</t>
  </si>
  <si>
    <t>15.4.3.</t>
  </si>
  <si>
    <t>15.4.4.</t>
  </si>
  <si>
    <t>15.5.</t>
  </si>
  <si>
    <t>15.5.1.</t>
  </si>
  <si>
    <t>15.5.2.</t>
  </si>
  <si>
    <t>15.5.3.</t>
  </si>
  <si>
    <t>15.5.4.</t>
  </si>
  <si>
    <t>15.5.5.</t>
  </si>
  <si>
    <t>15.5.6.</t>
  </si>
  <si>
    <t>15.5.7.</t>
  </si>
  <si>
    <t>15.5.8.</t>
  </si>
  <si>
    <t>15.5.9.</t>
  </si>
  <si>
    <t>15.5.10.</t>
  </si>
  <si>
    <t>15.6.</t>
  </si>
  <si>
    <t>15.6.1.</t>
  </si>
  <si>
    <t>15.6.2.</t>
  </si>
  <si>
    <t>15.6.3.</t>
  </si>
  <si>
    <t>15.6.4.</t>
  </si>
  <si>
    <t>15.6.5.</t>
  </si>
  <si>
    <t>16.</t>
  </si>
  <si>
    <t>16.1.</t>
  </si>
  <si>
    <t>16.1.1.</t>
  </si>
  <si>
    <t>16.2.</t>
  </si>
  <si>
    <t>16.2.1.</t>
  </si>
  <si>
    <t>16.2.2.</t>
  </si>
  <si>
    <t>16.2.3.</t>
  </si>
  <si>
    <t>16.3.</t>
  </si>
  <si>
    <t>16.3.1.</t>
  </si>
  <si>
    <t>16.3.2.</t>
  </si>
  <si>
    <t>16.3.3.</t>
  </si>
  <si>
    <t>16.4.</t>
  </si>
  <si>
    <t>16.4.1.</t>
  </si>
  <si>
    <t>16.4.2.</t>
  </si>
  <si>
    <t>16.4.3.</t>
  </si>
  <si>
    <t>16.5.</t>
  </si>
  <si>
    <t>16.5.1.</t>
  </si>
  <si>
    <t>16.5.2.</t>
  </si>
  <si>
    <t>16.5.3.</t>
  </si>
  <si>
    <t>16.5.4.</t>
  </si>
  <si>
    <t>16.6.</t>
  </si>
  <si>
    <t>16.6.1.</t>
  </si>
  <si>
    <t>16.6.2.</t>
  </si>
  <si>
    <t>16.6.3.</t>
  </si>
  <si>
    <t>16.6.4.</t>
  </si>
  <si>
    <t>16.6.5.</t>
  </si>
  <si>
    <t>17.</t>
  </si>
  <si>
    <t>17.1.</t>
  </si>
  <si>
    <t>17.1.1.</t>
  </si>
  <si>
    <t>17.2.</t>
  </si>
  <si>
    <t>17.2.1.</t>
  </si>
  <si>
    <t>17.2.2.</t>
  </si>
  <si>
    <t>17.3.</t>
  </si>
  <si>
    <t>17.3.1.</t>
  </si>
  <si>
    <t>17.3.2.</t>
  </si>
  <si>
    <t>17.3.3.</t>
  </si>
  <si>
    <t>17.4.</t>
  </si>
  <si>
    <t>17.4.1.</t>
  </si>
  <si>
    <t>17.4.2.</t>
  </si>
  <si>
    <t>17.4.3.</t>
  </si>
  <si>
    <t>17.4.4.</t>
  </si>
  <si>
    <t>17.4.5.</t>
  </si>
  <si>
    <t>17.4.6.</t>
  </si>
  <si>
    <t>17.4.7.</t>
  </si>
  <si>
    <t>17.4.8.</t>
  </si>
  <si>
    <t>17.4.9.</t>
  </si>
  <si>
    <t>17.4.10.</t>
  </si>
  <si>
    <t>17.5.</t>
  </si>
  <si>
    <t>17.5.1.</t>
  </si>
  <si>
    <t>17.5.2.</t>
  </si>
  <si>
    <t>17.5.3.</t>
  </si>
  <si>
    <t>18.</t>
  </si>
  <si>
    <t>18.1.</t>
  </si>
  <si>
    <t>18.1.1.</t>
  </si>
  <si>
    <t>18.2.</t>
  </si>
  <si>
    <t>18.2.1.</t>
  </si>
  <si>
    <t>18.2.2.</t>
  </si>
  <si>
    <t>18.2.3.</t>
  </si>
  <si>
    <t>18.3.</t>
  </si>
  <si>
    <t>18.3.1.</t>
  </si>
  <si>
    <t>18.3.2.</t>
  </si>
  <si>
    <t>18.3.3.</t>
  </si>
  <si>
    <t>18.3.4.</t>
  </si>
  <si>
    <t>18.4.</t>
  </si>
  <si>
    <t>18.4.1.</t>
  </si>
  <si>
    <t>18.4.2.</t>
  </si>
  <si>
    <t>18.4.3.</t>
  </si>
  <si>
    <t>18.4.4.</t>
  </si>
  <si>
    <t>18.4.5.</t>
  </si>
  <si>
    <t>Total Rua: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</si>
</sst>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5" formatCode="00\.00\.00"/>
    <numFmt numFmtId="168" formatCode="_-* #,##0.00_-;\-* #,##0.00_-;_-* \-??_-;_-@_-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0" fontId="5" fillId="0" borderId="0"/>
    <xf numFmtId="0" fontId="5" fillId="0" borderId="0"/>
    <xf numFmtId="0" fontId="3" fillId="0" borderId="1" applyNumberFormat="0" applyFill="0" applyAlignment="0" applyProtection="0"/>
    <xf numFmtId="44" fontId="4" fillId="0" borderId="0" applyFont="0" applyFill="0" applyBorder="0" applyAlignment="0" applyProtection="0"/>
    <xf numFmtId="0" fontId="12" fillId="0" borderId="0"/>
    <xf numFmtId="168" fontId="4" fillId="0" borderId="0" applyFill="0" applyBorder="0" applyAlignment="0" applyProtection="0"/>
    <xf numFmtId="9" fontId="4" fillId="0" borderId="0" applyFill="0" applyBorder="0" applyAlignment="0" applyProtection="0"/>
    <xf numFmtId="0" fontId="1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2" fontId="0" fillId="0" borderId="2" xfId="0" applyNumberFormat="1" applyBorder="1" applyAlignment="1">
      <alignment horizontal="center" vertical="center" wrapText="1"/>
    </xf>
    <xf numFmtId="2" fontId="2" fillId="0" borderId="9" xfId="0" applyNumberFormat="1" applyFont="1" applyBorder="1" applyAlignment="1">
      <alignment vertical="center" wrapText="1"/>
    </xf>
    <xf numFmtId="2" fontId="0" fillId="0" borderId="2" xfId="0" applyNumberFormat="1" applyBorder="1" applyAlignment="1">
      <alignment horizontal="left" vertical="center" wrapText="1"/>
    </xf>
    <xf numFmtId="165" fontId="0" fillId="0" borderId="11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left" vertical="center" wrapText="1"/>
    </xf>
    <xf numFmtId="44" fontId="2" fillId="0" borderId="10" xfId="4" applyFont="1" applyBorder="1" applyAlignment="1">
      <alignment vertical="center" wrapText="1"/>
    </xf>
    <xf numFmtId="44" fontId="0" fillId="0" borderId="2" xfId="4" applyFont="1" applyBorder="1" applyAlignment="1">
      <alignment horizontal="center" vertical="center" wrapText="1"/>
    </xf>
    <xf numFmtId="44" fontId="0" fillId="0" borderId="2" xfId="4" applyFont="1" applyBorder="1" applyAlignment="1">
      <alignment horizontal="center" vertical="center"/>
    </xf>
    <xf numFmtId="44" fontId="2" fillId="0" borderId="0" xfId="4" applyFont="1" applyAlignment="1">
      <alignment horizontal="center" vertical="center"/>
    </xf>
    <xf numFmtId="165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4" fontId="9" fillId="0" borderId="2" xfId="4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44" fontId="7" fillId="0" borderId="0" xfId="4" applyFont="1" applyAlignment="1">
      <alignment horizontal="center" vertical="center"/>
    </xf>
    <xf numFmtId="44" fontId="4" fillId="0" borderId="6" xfId="4" applyFont="1" applyBorder="1" applyAlignment="1">
      <alignment horizontal="center" vertical="center"/>
    </xf>
    <xf numFmtId="44" fontId="4" fillId="0" borderId="10" xfId="4" applyFont="1" applyBorder="1" applyAlignment="1">
      <alignment vertical="center" wrapText="1"/>
    </xf>
    <xf numFmtId="44" fontId="6" fillId="0" borderId="10" xfId="4" applyFont="1" applyBorder="1" applyAlignment="1">
      <alignment vertical="center" wrapText="1"/>
    </xf>
    <xf numFmtId="44" fontId="7" fillId="0" borderId="0" xfId="4" applyFont="1" applyAlignment="1">
      <alignment horizontal="right" vertical="center"/>
    </xf>
    <xf numFmtId="165" fontId="10" fillId="2" borderId="12" xfId="0" applyNumberFormat="1" applyFont="1" applyFill="1" applyBorder="1" applyAlignment="1">
      <alignment horizontal="center" vertical="center"/>
    </xf>
    <xf numFmtId="165" fontId="9" fillId="2" borderId="7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2" fontId="10" fillId="2" borderId="9" xfId="0" applyNumberFormat="1" applyFont="1" applyFill="1" applyBorder="1" applyAlignment="1">
      <alignment horizontal="left" vertical="center" wrapText="1"/>
    </xf>
    <xf numFmtId="2" fontId="10" fillId="2" borderId="9" xfId="0" applyNumberFormat="1" applyFont="1" applyFill="1" applyBorder="1" applyAlignment="1">
      <alignment vertical="center" wrapText="1"/>
    </xf>
    <xf numFmtId="2" fontId="9" fillId="2" borderId="9" xfId="0" applyNumberFormat="1" applyFont="1" applyFill="1" applyBorder="1" applyAlignment="1">
      <alignment horizontal="center" vertical="center" wrapText="1"/>
    </xf>
    <xf numFmtId="2" fontId="11" fillId="2" borderId="9" xfId="0" applyNumberFormat="1" applyFont="1" applyFill="1" applyBorder="1" applyAlignment="1">
      <alignment horizontal="center" vertical="center" wrapText="1"/>
    </xf>
    <xf numFmtId="44" fontId="11" fillId="2" borderId="10" xfId="4" applyFont="1" applyFill="1" applyBorder="1" applyAlignment="1">
      <alignment vertical="center" wrapText="1"/>
    </xf>
    <xf numFmtId="165" fontId="0" fillId="3" borderId="11" xfId="0" applyNumberFormat="1" applyFill="1" applyBorder="1" applyAlignment="1">
      <alignment horizontal="center" vertical="center" wrapText="1"/>
    </xf>
    <xf numFmtId="165" fontId="0" fillId="3" borderId="13" xfId="0" applyNumberForma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left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44" fontId="0" fillId="3" borderId="2" xfId="4" applyFont="1" applyFill="1" applyBorder="1" applyAlignment="1">
      <alignment horizontal="center" vertical="center" wrapText="1"/>
    </xf>
    <xf numFmtId="44" fontId="0" fillId="3" borderId="2" xfId="4" applyFont="1" applyFill="1" applyBorder="1" applyAlignment="1">
      <alignment horizontal="center" vertical="center"/>
    </xf>
    <xf numFmtId="44" fontId="4" fillId="3" borderId="6" xfId="4" applyFont="1" applyFill="1" applyBorder="1" applyAlignment="1">
      <alignment horizontal="center" vertical="center"/>
    </xf>
    <xf numFmtId="44" fontId="4" fillId="3" borderId="10" xfId="4" applyFont="1" applyFill="1" applyBorder="1" applyAlignment="1">
      <alignment vertical="center" wrapText="1"/>
    </xf>
    <xf numFmtId="165" fontId="2" fillId="0" borderId="14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2" fillId="0" borderId="16" xfId="0" applyNumberFormat="1" applyFont="1" applyBorder="1" applyAlignment="1">
      <alignment horizontal="center" vertical="center"/>
    </xf>
  </cellXfs>
  <cellStyles count="9">
    <cellStyle name="Moeda" xfId="4" builtinId="4"/>
    <cellStyle name="Normal" xfId="0" builtinId="0"/>
    <cellStyle name="Normal 2" xfId="1" xr:uid="{00000000-0005-0000-0000-000002000000}"/>
    <cellStyle name="Normal 2 2" xfId="2" xr:uid="{00000000-0005-0000-0000-000003000000}"/>
    <cellStyle name="Normal 2 3" xfId="8" xr:uid="{14FF1373-B563-45BE-8894-42460469C838}"/>
    <cellStyle name="Normal 3" xfId="5" xr:uid="{09844404-B477-478B-9637-1DD36FE18566}"/>
    <cellStyle name="Porcentagem 2" xfId="7" xr:uid="{12505E39-3E51-4BDC-9E7E-66F534D21C23}"/>
    <cellStyle name="Título 1 1" xfId="3" xr:uid="{00000000-0005-0000-0000-000004000000}"/>
    <cellStyle name="Vírgula 2" xfId="6" xr:uid="{E9C19226-9B91-4534-B6FF-02F3EB49746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7" Type="http://schemas.microsoft.com/office/2017/10/relationships/person" Target="persons/person4.xml"/><Relationship Id="rId2" Type="http://schemas.openxmlformats.org/officeDocument/2006/relationships/externalLink" Target="externalLinks/externalLink1.xml"/><Relationship Id="rId16" Type="http://schemas.microsoft.com/office/2017/10/relationships/person" Target="persons/person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5" Type="http://schemas.microsoft.com/office/2017/10/relationships/person" Target="persons/person2.xml"/><Relationship Id="rId19" Type="http://schemas.microsoft.com/office/2017/10/relationships/person" Target="persons/person3.xml"/><Relationship Id="rId4" Type="http://schemas.openxmlformats.org/officeDocument/2006/relationships/externalLink" Target="externalLinks/externalLink3.xml"/><Relationship Id="rId14" Type="http://schemas.microsoft.com/office/2017/10/relationships/person" Target="persons/person0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MEMORIA%20E%20PLANILHA/Secretarias%20de%20Obras%20e%20Servi&#231;os%20Urbanos/363-2024%20pav%20de%20div%20vias/Rev08/Arquivos%20Editaveis/PM_3.13_db07.2025_Conv954673_(PG)_03.09.2025_(Final).xlsm" TargetMode="External"/><Relationship Id="rId1" Type="http://schemas.openxmlformats.org/officeDocument/2006/relationships/externalLinkPath" Target="https://d.docs.live.net/7B8B563306E03DF4/Documentos/MEMORIA%20E%20PLANILHA/Secretarias%20de%20Obras%20e%20Servi&#231;os%20Urbanos/363-2024%20pav%20de%20div%20vias/Rev08/Arquivos%20Editaveis/PM_3.13_db07.2025_Conv954673_(PG)_03.09.2025_(Final)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MEMORIA%20E%20PLANILHA/Secretarias%20de%20Obras%20e%20Servi&#231;os%20Urbanos/Pavimenta&#231;&#227;o%20Av%20Luiz%20Antonio%20de%20Paiva/Pav%20av%20luiz%20antonio%20de%20paiva%20rv03.xlsm" TargetMode="External"/><Relationship Id="rId1" Type="http://schemas.openxmlformats.org/officeDocument/2006/relationships/externalLinkPath" Target="https://d.docs.live.net/7B8B563306E03DF4/Documentos/MEMORIA%20E%20PLANILHA/Secretarias%20de%20Obras%20e%20Servi&#231;os%20Urbanos/363-2024%20pav%20de%20div%20vias/Pav%20av%20luiz%20antonio%20de%20paiva%20rv03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MEMORIA%20E%20PLANILHA/Secretarias%20de%20Obras%20e%20Servi&#231;os%20Urbanos/363-2024%20pav%20de%20div%20vias/teste.xlsx" TargetMode="External"/><Relationship Id="rId1" Type="http://schemas.openxmlformats.org/officeDocument/2006/relationships/externalLinkPath" Target="https://d.docs.live.net/7B8B563306E03DF4/Documentos/MEMORIA%20E%20PLANILHA/Secretarias%20de%20Obras%20e%20Servi&#231;os%20Urbanos/363-2024%20pav%20de%20div%20vias/t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  <sheetName val="PO-PLE"/>
      <sheetName val="CFF-PLE"/>
      <sheetName val="PO-BM"/>
      <sheetName val="CFF-BM"/>
    </sheetNames>
    <sheetDataSet>
      <sheetData sheetId="0"/>
      <sheetData sheetId="1"/>
      <sheetData sheetId="2">
        <row r="3">
          <cell r="AV3" t="str">
            <v>%CT</v>
          </cell>
        </row>
        <row r="4">
          <cell r="C4" t="str">
            <v>OGU</v>
          </cell>
          <cell r="AV4" t="str">
            <v>°C</v>
          </cell>
        </row>
        <row r="5">
          <cell r="AV5" t="str">
            <v>°F</v>
          </cell>
        </row>
        <row r="6">
          <cell r="AV6" t="str">
            <v>100M</v>
          </cell>
        </row>
        <row r="7">
          <cell r="AV7" t="str">
            <v>18L</v>
          </cell>
        </row>
        <row r="8">
          <cell r="AV8" t="str">
            <v>200KG</v>
          </cell>
        </row>
        <row r="9">
          <cell r="AV9" t="str">
            <v>250G</v>
          </cell>
        </row>
        <row r="10">
          <cell r="AV10" t="str">
            <v>310ML</v>
          </cell>
        </row>
        <row r="11">
          <cell r="AV11" t="str">
            <v>50KG</v>
          </cell>
        </row>
        <row r="12">
          <cell r="AV12" t="str">
            <v>A</v>
          </cell>
        </row>
        <row r="13">
          <cell r="AV13" t="str">
            <v>ACA/ACC</v>
          </cell>
        </row>
        <row r="14">
          <cell r="AV14" t="str">
            <v>AH</v>
          </cell>
        </row>
        <row r="15">
          <cell r="AV15" t="str">
            <v>AH/H/V</v>
          </cell>
        </row>
        <row r="16">
          <cell r="AV16" t="str">
            <v>AM</v>
          </cell>
        </row>
        <row r="17">
          <cell r="C17" t="str">
            <v>PAVIMENTAÇÃO E RECAPEAMENTO DE VIAS NO PERÍMETRO URBANO DO MUNICIPIO DE FERRAZ DE VASCONCELOS – SP.</v>
          </cell>
          <cell r="AV17" t="str">
            <v>AM0/4ML</v>
          </cell>
        </row>
        <row r="18">
          <cell r="AV18" t="str">
            <v>AM0/5ML</v>
          </cell>
        </row>
        <row r="19">
          <cell r="AV19" t="str">
            <v>AM1/5ML</v>
          </cell>
        </row>
        <row r="20">
          <cell r="AV20" t="str">
            <v>AM10ML</v>
          </cell>
        </row>
        <row r="21">
          <cell r="AV21" t="str">
            <v>AM1ML</v>
          </cell>
        </row>
        <row r="22">
          <cell r="AV22" t="str">
            <v>AM2/5ML</v>
          </cell>
        </row>
        <row r="23">
          <cell r="AV23" t="str">
            <v>AM2ML</v>
          </cell>
        </row>
        <row r="24">
          <cell r="AV24" t="str">
            <v>AM3ML</v>
          </cell>
        </row>
        <row r="25">
          <cell r="AV25" t="str">
            <v>AM4ML</v>
          </cell>
        </row>
        <row r="26">
          <cell r="AV26" t="str">
            <v>AM5ML</v>
          </cell>
        </row>
        <row r="27">
          <cell r="AV27" t="str">
            <v>AM6ML</v>
          </cell>
        </row>
        <row r="28">
          <cell r="AV28" t="str">
            <v>AM7ML</v>
          </cell>
        </row>
        <row r="29">
          <cell r="AV29" t="str">
            <v>ANO</v>
          </cell>
        </row>
        <row r="30">
          <cell r="AV30" t="str">
            <v>ANOS</v>
          </cell>
        </row>
        <row r="31">
          <cell r="AV31" t="str">
            <v>ARR</v>
          </cell>
        </row>
        <row r="32">
          <cell r="AV32" t="str">
            <v>AWG</v>
          </cell>
        </row>
        <row r="33">
          <cell r="AV33" t="str">
            <v>BAR</v>
          </cell>
        </row>
        <row r="34">
          <cell r="AV34" t="str">
            <v>BAR.</v>
          </cell>
        </row>
        <row r="35">
          <cell r="AV35" t="str">
            <v>BD</v>
          </cell>
        </row>
        <row r="36">
          <cell r="AV36" t="str">
            <v>BIS</v>
          </cell>
        </row>
        <row r="37">
          <cell r="AV37" t="str">
            <v>BIS/GL</v>
          </cell>
        </row>
        <row r="38">
          <cell r="AV38" t="str">
            <v>BIS1/65G</v>
          </cell>
        </row>
        <row r="39">
          <cell r="AV39" t="str">
            <v>BIS1/8G</v>
          </cell>
        </row>
        <row r="40">
          <cell r="AV40" t="str">
            <v>BIS100G</v>
          </cell>
        </row>
        <row r="41">
          <cell r="AV41" t="str">
            <v>BIS10G</v>
          </cell>
        </row>
        <row r="42">
          <cell r="AV42" t="str">
            <v>BIS135G</v>
          </cell>
        </row>
        <row r="43">
          <cell r="AV43" t="str">
            <v>BIS13G</v>
          </cell>
        </row>
        <row r="44">
          <cell r="AV44" t="str">
            <v>BIS14G</v>
          </cell>
        </row>
        <row r="45">
          <cell r="AV45" t="str">
            <v>BIS15G</v>
          </cell>
        </row>
        <row r="46">
          <cell r="AV46" t="str">
            <v>BIS1G</v>
          </cell>
        </row>
        <row r="47">
          <cell r="AV47" t="str">
            <v>BIS20G</v>
          </cell>
        </row>
        <row r="48">
          <cell r="AV48" t="str">
            <v>BIS25G</v>
          </cell>
        </row>
        <row r="49">
          <cell r="AV49" t="str">
            <v>BIS28/8G</v>
          </cell>
        </row>
        <row r="50">
          <cell r="AV50" t="str">
            <v>BIS28G</v>
          </cell>
        </row>
        <row r="51">
          <cell r="AV51" t="str">
            <v>BIS2G</v>
          </cell>
        </row>
        <row r="52">
          <cell r="AV52" t="str">
            <v>BIS3/5G</v>
          </cell>
        </row>
        <row r="53">
          <cell r="AV53" t="str">
            <v>BIS30G</v>
          </cell>
        </row>
        <row r="54">
          <cell r="AV54" t="str">
            <v>BIS30ML</v>
          </cell>
        </row>
        <row r="55">
          <cell r="AV55" t="str">
            <v>BIS40G</v>
          </cell>
        </row>
        <row r="56">
          <cell r="AV56" t="str">
            <v>BIS43G</v>
          </cell>
        </row>
        <row r="57">
          <cell r="AV57" t="str">
            <v>BIS45G</v>
          </cell>
        </row>
        <row r="58">
          <cell r="AV58" t="str">
            <v>BIS47G</v>
          </cell>
        </row>
        <row r="59">
          <cell r="AV59" t="str">
            <v>BIS4G</v>
          </cell>
        </row>
        <row r="60">
          <cell r="AV60" t="str">
            <v>BIS50G</v>
          </cell>
        </row>
        <row r="61">
          <cell r="AV61" t="str">
            <v>BIS55G</v>
          </cell>
        </row>
        <row r="62">
          <cell r="AV62" t="str">
            <v>BIS56G</v>
          </cell>
        </row>
        <row r="63">
          <cell r="AV63" t="str">
            <v>BIS5G</v>
          </cell>
        </row>
        <row r="64">
          <cell r="AV64" t="str">
            <v>BIS60G</v>
          </cell>
        </row>
        <row r="65">
          <cell r="AV65" t="str">
            <v>BIS6G</v>
          </cell>
        </row>
        <row r="66">
          <cell r="AV66" t="str">
            <v>BIS7/5G</v>
          </cell>
        </row>
        <row r="67">
          <cell r="AV67" t="str">
            <v>BIS70G</v>
          </cell>
        </row>
        <row r="68">
          <cell r="AV68" t="str">
            <v>BIS80G</v>
          </cell>
        </row>
        <row r="69">
          <cell r="AV69" t="str">
            <v>BIS90G</v>
          </cell>
        </row>
        <row r="70">
          <cell r="AV70" t="str">
            <v>BIT</v>
          </cell>
        </row>
        <row r="71">
          <cell r="AV71" t="str">
            <v>BL</v>
          </cell>
        </row>
        <row r="72">
          <cell r="AV72" t="str">
            <v>BLIS</v>
          </cell>
        </row>
        <row r="73">
          <cell r="AV73" t="str">
            <v>BLIS21CP</v>
          </cell>
        </row>
        <row r="74">
          <cell r="AV74" t="str">
            <v>BLIS35CP</v>
          </cell>
        </row>
        <row r="75">
          <cell r="AV75" t="str">
            <v>BOB</v>
          </cell>
        </row>
        <row r="76">
          <cell r="AV76" t="str">
            <v>BOL</v>
          </cell>
        </row>
        <row r="77">
          <cell r="AV77" t="str">
            <v>BOM</v>
          </cell>
        </row>
        <row r="78">
          <cell r="AV78" t="str">
            <v>BPM</v>
          </cell>
        </row>
        <row r="79">
          <cell r="AV79" t="str">
            <v>BPS</v>
          </cell>
        </row>
        <row r="80">
          <cell r="AV80" t="str">
            <v>BR</v>
          </cell>
        </row>
        <row r="81">
          <cell r="AV81" t="str">
            <v>BRI</v>
          </cell>
        </row>
        <row r="82">
          <cell r="AV82" t="str">
            <v>BTJ</v>
          </cell>
        </row>
        <row r="83">
          <cell r="AV83" t="str">
            <v>BTU</v>
          </cell>
        </row>
        <row r="84">
          <cell r="AV84" t="str">
            <v>BTU/H</v>
          </cell>
        </row>
        <row r="85">
          <cell r="AV85" t="str">
            <v>BWG</v>
          </cell>
        </row>
        <row r="86">
          <cell r="AV86" t="str">
            <v>C</v>
          </cell>
        </row>
        <row r="87">
          <cell r="AV87" t="str">
            <v>CA</v>
          </cell>
        </row>
        <row r="88">
          <cell r="AV88" t="str">
            <v>CAD</v>
          </cell>
        </row>
        <row r="89">
          <cell r="AV89" t="str">
            <v>CAL/G</v>
          </cell>
        </row>
        <row r="90">
          <cell r="AV90" t="str">
            <v>CAPS</v>
          </cell>
        </row>
        <row r="91">
          <cell r="AV91" t="str">
            <v>CAR</v>
          </cell>
        </row>
        <row r="92">
          <cell r="AV92" t="str">
            <v>CC</v>
          </cell>
        </row>
        <row r="93">
          <cell r="AV93" t="str">
            <v>CD</v>
          </cell>
        </row>
        <row r="94">
          <cell r="AV94" t="str">
            <v>CD/M2</v>
          </cell>
        </row>
        <row r="95">
          <cell r="AV95" t="str">
            <v>CENTO</v>
          </cell>
        </row>
        <row r="96">
          <cell r="AV96" t="str">
            <v>CG</v>
          </cell>
        </row>
        <row r="97">
          <cell r="AV97" t="str">
            <v>CH</v>
          </cell>
        </row>
        <row r="98">
          <cell r="AV98" t="str">
            <v>CHI</v>
          </cell>
        </row>
        <row r="99">
          <cell r="AV99" t="str">
            <v>CHP</v>
          </cell>
        </row>
        <row r="100">
          <cell r="AV100" t="str">
            <v>CHP</v>
          </cell>
        </row>
        <row r="101">
          <cell r="AV101" t="str">
            <v>CI</v>
          </cell>
        </row>
        <row r="102">
          <cell r="AV102" t="str">
            <v>CIL</v>
          </cell>
        </row>
        <row r="103">
          <cell r="AV103" t="str">
            <v>CIN</v>
          </cell>
        </row>
        <row r="104">
          <cell r="AV104" t="str">
            <v>CJ</v>
          </cell>
        </row>
        <row r="105">
          <cell r="AV105" t="str">
            <v>CL</v>
          </cell>
        </row>
        <row r="106">
          <cell r="AV106" t="str">
            <v>CM</v>
          </cell>
        </row>
        <row r="107">
          <cell r="AV107" t="str">
            <v>CM/POL</v>
          </cell>
        </row>
        <row r="108">
          <cell r="AV108" t="str">
            <v>CM2</v>
          </cell>
        </row>
        <row r="109">
          <cell r="AV109" t="str">
            <v>CM2/H</v>
          </cell>
        </row>
        <row r="110">
          <cell r="AV110" t="str">
            <v>CM2/M</v>
          </cell>
        </row>
        <row r="111">
          <cell r="AV111" t="str">
            <v>CM3</v>
          </cell>
        </row>
        <row r="112">
          <cell r="AV112" t="str">
            <v>CM³/H</v>
          </cell>
        </row>
        <row r="113">
          <cell r="AV113" t="str">
            <v>CM³/MIN</v>
          </cell>
        </row>
        <row r="114">
          <cell r="AV114" t="str">
            <v>CNT</v>
          </cell>
        </row>
        <row r="115">
          <cell r="AV115" t="str">
            <v>CO</v>
          </cell>
        </row>
        <row r="116">
          <cell r="AV116" t="str">
            <v>COL</v>
          </cell>
        </row>
        <row r="117">
          <cell r="AV117" t="str">
            <v>COMP</v>
          </cell>
        </row>
        <row r="118">
          <cell r="AV118" t="str">
            <v>COMPR</v>
          </cell>
        </row>
        <row r="119">
          <cell r="AV119" t="str">
            <v>CÓPIA</v>
          </cell>
        </row>
        <row r="120">
          <cell r="AV120" t="str">
            <v>COPO</v>
          </cell>
        </row>
        <row r="121">
          <cell r="AV121" t="str">
            <v>CP</v>
          </cell>
        </row>
        <row r="122">
          <cell r="AV122" t="str">
            <v>CPL</v>
          </cell>
        </row>
        <row r="123">
          <cell r="AV123" t="str">
            <v>CPM</v>
          </cell>
        </row>
        <row r="124">
          <cell r="AV124" t="str">
            <v>CPS</v>
          </cell>
        </row>
        <row r="125">
          <cell r="AV125" t="str">
            <v>CRT</v>
          </cell>
        </row>
        <row r="126">
          <cell r="AV126" t="str">
            <v>CS</v>
          </cell>
        </row>
        <row r="127">
          <cell r="AV127" t="str">
            <v>CST</v>
          </cell>
        </row>
        <row r="128">
          <cell r="AV128" t="str">
            <v>CT</v>
          </cell>
        </row>
        <row r="129">
          <cell r="AV129" t="str">
            <v>CTE</v>
          </cell>
        </row>
        <row r="130">
          <cell r="AV130" t="str">
            <v>CV</v>
          </cell>
        </row>
        <row r="131">
          <cell r="AV131" t="str">
            <v>CX</v>
          </cell>
        </row>
        <row r="132">
          <cell r="AV132" t="str">
            <v>CX100UN</v>
          </cell>
        </row>
        <row r="133">
          <cell r="AV133" t="str">
            <v>CX40UN</v>
          </cell>
        </row>
        <row r="134">
          <cell r="AV134" t="str">
            <v>D</v>
          </cell>
        </row>
        <row r="135">
          <cell r="AV135" t="str">
            <v>DAG</v>
          </cell>
        </row>
        <row r="136">
          <cell r="AV136" t="str">
            <v>DAL</v>
          </cell>
        </row>
        <row r="137">
          <cell r="AV137" t="str">
            <v>DAM</v>
          </cell>
        </row>
        <row r="138">
          <cell r="AV138" t="str">
            <v>DAN</v>
          </cell>
        </row>
        <row r="139">
          <cell r="AV139" t="str">
            <v>DB</v>
          </cell>
        </row>
        <row r="140">
          <cell r="AV140" t="str">
            <v>DBM</v>
          </cell>
        </row>
        <row r="141">
          <cell r="AV141" t="str">
            <v>DG</v>
          </cell>
        </row>
        <row r="142">
          <cell r="AV142" t="str">
            <v>DGT</v>
          </cell>
        </row>
        <row r="143">
          <cell r="AV143" t="str">
            <v>DIA</v>
          </cell>
        </row>
        <row r="144">
          <cell r="AV144" t="str">
            <v>DIAS</v>
          </cell>
        </row>
        <row r="145">
          <cell r="AV145" t="str">
            <v>DISCO</v>
          </cell>
        </row>
        <row r="146">
          <cell r="AV146" t="str">
            <v>DL</v>
          </cell>
        </row>
        <row r="147">
          <cell r="AV147" t="str">
            <v>DM</v>
          </cell>
        </row>
        <row r="148">
          <cell r="AV148" t="str">
            <v>DM2</v>
          </cell>
        </row>
        <row r="149">
          <cell r="AV149" t="str">
            <v>DM3</v>
          </cell>
        </row>
        <row r="150">
          <cell r="AV150" t="str">
            <v>DM3</v>
          </cell>
        </row>
        <row r="151">
          <cell r="AV151" t="str">
            <v>DOSES</v>
          </cell>
        </row>
        <row r="152">
          <cell r="AV152" t="str">
            <v>DPI</v>
          </cell>
        </row>
        <row r="153">
          <cell r="AV153" t="str">
            <v>DPT</v>
          </cell>
        </row>
        <row r="154">
          <cell r="AV154" t="str">
            <v>DRAG</v>
          </cell>
        </row>
        <row r="155">
          <cell r="AV155" t="str">
            <v>DZ</v>
          </cell>
        </row>
        <row r="156">
          <cell r="AV156" t="str">
            <v>EMB</v>
          </cell>
        </row>
        <row r="157">
          <cell r="AV157" t="str">
            <v>EMB/H</v>
          </cell>
        </row>
        <row r="158">
          <cell r="AV158" t="str">
            <v>EMP</v>
          </cell>
        </row>
        <row r="159">
          <cell r="AV159" t="str">
            <v>ENV</v>
          </cell>
        </row>
        <row r="160">
          <cell r="AV160" t="str">
            <v>ENV27/9G</v>
          </cell>
        </row>
        <row r="161">
          <cell r="AV161" t="str">
            <v>ENV30G</v>
          </cell>
        </row>
        <row r="162">
          <cell r="AV162" t="str">
            <v>EQP</v>
          </cell>
        </row>
        <row r="163">
          <cell r="AV163" t="str">
            <v>EST</v>
          </cell>
        </row>
        <row r="164">
          <cell r="AV164" t="str">
            <v>EV</v>
          </cell>
        </row>
        <row r="165">
          <cell r="AV165" t="str">
            <v>F</v>
          </cell>
        </row>
        <row r="166">
          <cell r="AV166" t="str">
            <v>FCK</v>
          </cell>
        </row>
        <row r="167">
          <cell r="AV167" t="str">
            <v>FD</v>
          </cell>
        </row>
        <row r="168">
          <cell r="AV168" t="str">
            <v>FL</v>
          </cell>
        </row>
        <row r="169">
          <cell r="AV169" t="str">
            <v>FLAC</v>
          </cell>
        </row>
        <row r="170">
          <cell r="AV170" t="str">
            <v>FLS/H</v>
          </cell>
        </row>
        <row r="171">
          <cell r="AV171" t="str">
            <v>FPM</v>
          </cell>
        </row>
        <row r="172">
          <cell r="AV172" t="str">
            <v>FPS</v>
          </cell>
        </row>
        <row r="173">
          <cell r="AV173" t="str">
            <v>FR</v>
          </cell>
        </row>
        <row r="174">
          <cell r="AV174" t="str">
            <v>FR1000ML</v>
          </cell>
        </row>
        <row r="175">
          <cell r="AV175" t="str">
            <v>FR100DS</v>
          </cell>
        </row>
        <row r="176">
          <cell r="AV176" t="str">
            <v>FR100ML</v>
          </cell>
        </row>
        <row r="177">
          <cell r="AV177" t="str">
            <v>FR105ML</v>
          </cell>
        </row>
        <row r="178">
          <cell r="AV178" t="str">
            <v>FR10ML</v>
          </cell>
        </row>
        <row r="179">
          <cell r="AV179" t="str">
            <v>FR110ML</v>
          </cell>
        </row>
        <row r="180">
          <cell r="AV180" t="str">
            <v>FR1200MG</v>
          </cell>
        </row>
        <row r="181">
          <cell r="AV181" t="str">
            <v>FR120DS</v>
          </cell>
        </row>
        <row r="182">
          <cell r="AV182" t="str">
            <v>FR120ML</v>
          </cell>
        </row>
        <row r="183">
          <cell r="AV183" t="str">
            <v>FR125ML</v>
          </cell>
        </row>
        <row r="184">
          <cell r="AV184" t="str">
            <v>FR130DS</v>
          </cell>
        </row>
        <row r="185">
          <cell r="AV185" t="str">
            <v>FR1500MG</v>
          </cell>
        </row>
        <row r="186">
          <cell r="AV186" t="str">
            <v>FR150DS</v>
          </cell>
        </row>
        <row r="187">
          <cell r="AV187" t="str">
            <v>FR150ML</v>
          </cell>
        </row>
        <row r="188">
          <cell r="AV188" t="str">
            <v>FR15ML</v>
          </cell>
        </row>
        <row r="189">
          <cell r="AV189" t="str">
            <v>FR160ML</v>
          </cell>
        </row>
        <row r="190">
          <cell r="AV190" t="str">
            <v>FR200DS</v>
          </cell>
        </row>
        <row r="191">
          <cell r="AV191" t="str">
            <v>FR200ML</v>
          </cell>
        </row>
        <row r="192">
          <cell r="AV192" t="str">
            <v>FR20ML</v>
          </cell>
        </row>
        <row r="193">
          <cell r="AV193" t="str">
            <v>FR240ML</v>
          </cell>
        </row>
        <row r="194">
          <cell r="AV194" t="str">
            <v>FR250ML</v>
          </cell>
        </row>
        <row r="195">
          <cell r="AV195" t="str">
            <v>FR300DS</v>
          </cell>
        </row>
        <row r="196">
          <cell r="AV196" t="str">
            <v>FR300ML</v>
          </cell>
        </row>
        <row r="197">
          <cell r="AV197" t="str">
            <v>FR30DS</v>
          </cell>
        </row>
        <row r="198">
          <cell r="AV198" t="str">
            <v>FR30G</v>
          </cell>
        </row>
        <row r="199">
          <cell r="AV199" t="str">
            <v>FR30ML</v>
          </cell>
        </row>
        <row r="200">
          <cell r="AV200" t="str">
            <v>FR340ML</v>
          </cell>
        </row>
        <row r="201">
          <cell r="AV201" t="str">
            <v>FR350ML</v>
          </cell>
        </row>
        <row r="202">
          <cell r="AV202" t="str">
            <v>FR40ML</v>
          </cell>
        </row>
        <row r="203">
          <cell r="AV203" t="str">
            <v>FR45ML</v>
          </cell>
        </row>
        <row r="204">
          <cell r="AV204" t="str">
            <v>FR500ML</v>
          </cell>
        </row>
        <row r="205">
          <cell r="AV205" t="str">
            <v>H</v>
          </cell>
        </row>
        <row r="206">
          <cell r="AV206" t="str">
            <v>KG</v>
          </cell>
        </row>
        <row r="207">
          <cell r="AV207" t="str">
            <v>KM</v>
          </cell>
        </row>
        <row r="208">
          <cell r="AV208" t="str">
            <v>M</v>
          </cell>
        </row>
        <row r="209">
          <cell r="AV209" t="str">
            <v>M2</v>
          </cell>
        </row>
        <row r="210">
          <cell r="AV210" t="str">
            <v>M3</v>
          </cell>
        </row>
        <row r="211">
          <cell r="AV211" t="str">
            <v>M3XKM</v>
          </cell>
        </row>
        <row r="212">
          <cell r="AV212" t="str">
            <v>MES</v>
          </cell>
        </row>
        <row r="213">
          <cell r="AV213" t="str">
            <v>MÊS</v>
          </cell>
        </row>
        <row r="214">
          <cell r="AV214" t="str">
            <v>MESES</v>
          </cell>
        </row>
        <row r="215">
          <cell r="AV215" t="str">
            <v>OUTRAS</v>
          </cell>
        </row>
        <row r="216">
          <cell r="AV216" t="str">
            <v>PAR</v>
          </cell>
        </row>
        <row r="217">
          <cell r="AV217" t="str">
            <v>PC</v>
          </cell>
        </row>
        <row r="218">
          <cell r="AV218" t="str">
            <v>T</v>
          </cell>
        </row>
        <row r="219">
          <cell r="AV219" t="str">
            <v>TXKM</v>
          </cell>
        </row>
        <row r="220">
          <cell r="AV220" t="str">
            <v>UN</v>
          </cell>
        </row>
      </sheetData>
      <sheetData sheetId="3"/>
      <sheetData sheetId="4">
        <row r="3">
          <cell r="E3" t="str">
            <v>SINAPI</v>
          </cell>
          <cell r="F3" t="str">
            <v>SINAPI-I</v>
          </cell>
          <cell r="G3" t="str">
            <v>SICRO</v>
          </cell>
          <cell r="H3" t="str">
            <v>Composição</v>
          </cell>
          <cell r="I3" t="str">
            <v>Cotação</v>
          </cell>
        </row>
      </sheetData>
      <sheetData sheetId="5"/>
      <sheetData sheetId="6"/>
      <sheetData sheetId="7"/>
      <sheetData sheetId="8">
        <row r="14">
          <cell r="A14" t="str">
            <v/>
          </cell>
        </row>
        <row r="17">
          <cell r="A17" t="str">
            <v>1.1. SERVIÇOS PRELIMINARES - RUA ANNA LEAL FUGAGNOLLI</v>
          </cell>
        </row>
        <row r="20">
          <cell r="A20" t="str">
            <v>1.2. DEMOLIÇÃO DE GUIAS, SARJETAS E SARJETÕES - RUA ANNA LEAL FUGAGNOLLI</v>
          </cell>
        </row>
        <row r="23">
          <cell r="A23" t="str">
            <v>1.3. RECONSTRUÇÃO / CONSTRUÇÃO DE GUIAS, SARJETAS E SARJETÕES - RUA ANNA LEAL FUGAGNOLLI</v>
          </cell>
        </row>
        <row r="26">
          <cell r="A26" t="str">
            <v>1.4. DRENAGEM - RUA ANNA LEAL FUGAGNOLLI</v>
          </cell>
        </row>
        <row r="29">
          <cell r="A29" t="str">
            <v>1.5. FRESAGEM / DEMOLIÇÃO E REMOÇÃO DE PAVIMENTOS - RUA ANNA LEAL FUGAGNOLLI</v>
          </cell>
        </row>
        <row r="32">
          <cell r="A32" t="str">
            <v>1.6. RECAPEAMENTO / CAPEAMENTO / RECONSTRUÇÃO DO PAVIMENTO - RUA ANNA LEAL FUGAGNOLLI</v>
          </cell>
        </row>
        <row r="35">
          <cell r="A35" t="str">
            <v>1.7. SINALIZAÇÃO VIÁRIA - RUA ANNA LEAL FUGAGNOLLI</v>
          </cell>
        </row>
        <row r="38">
          <cell r="A38" t="str">
            <v/>
          </cell>
        </row>
        <row r="41">
          <cell r="A41" t="str">
            <v>2.1. SERVIÇOS PRELIMINARES - RUA LUIZ BATISTA DA SILVA</v>
          </cell>
        </row>
        <row r="44">
          <cell r="A44" t="str">
            <v>2.2. DEMOLIÇÃO DE GUIAS, SARJETAS E SARJETÕES - RUA LUIZ BATISTA DA SILVA</v>
          </cell>
        </row>
        <row r="47">
          <cell r="A47" t="str">
            <v>2.3. RECONSTRUÇÃO / CONSTRUÇÃO DE GUIAS, SARJETAS E SARJETÕES - RUA LUIZ BATISTA DA SILVA</v>
          </cell>
        </row>
        <row r="50">
          <cell r="A50" t="str">
            <v>2.4. FRESAGEM / DEMOLIÇÃO E REMOÇÃO DE PAVIMENTOS - RUA LUIZ BATISTA DA SILVA</v>
          </cell>
        </row>
        <row r="53">
          <cell r="A53" t="str">
            <v>2.5. RECAPEAMENTO / CAPEAMENTO / RECONSTRUÇÃO DO PAVIMENTO - RUA LUIZ BATISTA DA SILVA</v>
          </cell>
        </row>
        <row r="56">
          <cell r="A56" t="str">
            <v>2.6. SINALIZAÇÃO VIÁRIA - RUA LUIZ BATISTA DA SILVA</v>
          </cell>
        </row>
        <row r="59">
          <cell r="A59" t="str">
            <v/>
          </cell>
        </row>
        <row r="62">
          <cell r="A62" t="str">
            <v>3.1. SERVIÇOS PRELIMINARES - AV. ROSA TEIXEIRA BUENO TRECHO 1</v>
          </cell>
        </row>
        <row r="65">
          <cell r="A65" t="str">
            <v>3.2. DEMOLIÇÃO DE GUIAS, SARJETAS E SARJETÕES - AV. ROSA TEIXEIRA BUENO TRECHO 1</v>
          </cell>
        </row>
        <row r="68">
          <cell r="A68" t="str">
            <v>3.3. RECONSTRUÇÃO / CONSTRUÇÃO DE GUIAS, SARJETAS E SARJETÕES - AV. ROSA TEIXEIRA BUENO TRECHO 1</v>
          </cell>
        </row>
        <row r="71">
          <cell r="A71" t="str">
            <v>3.4. FRESAGEM / DEMOLIÇÃO E REMOÇÃO DE PAVIMENTOS - AV. ROSA TEIXEIRA BUENO TRECHO 1</v>
          </cell>
        </row>
        <row r="74">
          <cell r="A74" t="str">
            <v>3.5. RECAPEAMENTO / CAPEAMENTO / RECONSTRUÇÃO DO PAVIMENTO - AV. ROSA TEIXEIRA BUENO TRECHO 1</v>
          </cell>
        </row>
        <row r="77">
          <cell r="A77" t="str">
            <v>3.6. SINALIZAÇÃO VIÁRIA - AV. ROSA TEIXEIRA BUENO TRECHO 1</v>
          </cell>
        </row>
        <row r="80">
          <cell r="A80" t="str">
            <v/>
          </cell>
        </row>
        <row r="83">
          <cell r="A83" t="str">
            <v>4.1. SERVIÇOS PRELIMINARES - AV. ROSA TEIXEIRA BUENO TRECHO 2</v>
          </cell>
        </row>
        <row r="86">
          <cell r="A86" t="str">
            <v>4.2. DEMOLIÇÃO DE GUIAS, SARJETAS E SARJETÕES - AV. ROSA TEIXEIRA BUENO TRECHO 2</v>
          </cell>
        </row>
        <row r="89">
          <cell r="A89" t="str">
            <v>4.3. RECONSTRUÇÃO / CONSTRUÇÃO DE GUIAS, SARJETAS E SARJETÕES - AV. ROSA TEIXEIRA BUENO TRECHO 2</v>
          </cell>
        </row>
        <row r="92">
          <cell r="A92" t="str">
            <v>4.4. FRESAGEM / DEMOLIÇÃO E REMOÇÃO DE PAVIMENTOS - AV. ROSA TEIXEIRA BUENO TRECHO 2</v>
          </cell>
        </row>
        <row r="95">
          <cell r="A95" t="str">
            <v>4.5. RECAPEAMENTO / CAPEAMENTO / RECONSTRUÇÃO DO PAVIMENTO - AV. ROSA TEIXEIRA BUENO TRECHO 2</v>
          </cell>
        </row>
        <row r="98">
          <cell r="A98" t="str">
            <v>4.6. SINALIZAÇÃO VIÁRIA - AV. ROSA TEIXEIRA BUENO TRECHO 2</v>
          </cell>
        </row>
        <row r="101">
          <cell r="A101" t="str">
            <v/>
          </cell>
        </row>
        <row r="104">
          <cell r="A104" t="str">
            <v>5.1. SERVIÇOS PRELIMINARES - TRAVESSA SANTA RITA</v>
          </cell>
        </row>
        <row r="107">
          <cell r="A107" t="str">
            <v>5.2. DEMOLIÇÃO DE GUIAS, SARJETAS E SARJETÕES - TRAVESSA SANTA RITA</v>
          </cell>
        </row>
        <row r="110">
          <cell r="A110" t="str">
            <v>5.3. RECONSTRUÇÃO / CONSTRUÇÃO DE GUIAS, SARJETAS E SARJETÕES - TRAVESSA SANTA RITA</v>
          </cell>
        </row>
        <row r="113">
          <cell r="A113" t="str">
            <v>5.4. FRESAGEM / DEMOLIÇÃO E REMOÇÃO DE PAVIMENTOS - TRAVESSA SANTA RITA</v>
          </cell>
        </row>
        <row r="116">
          <cell r="A116" t="str">
            <v>5.5. RECAPEAMENTO / CAPEAMENTO / RECONSTRUÇÃO DO PAVIMENTO - TRAVESSA SANTA RITA</v>
          </cell>
        </row>
        <row r="119">
          <cell r="A119" t="str">
            <v>5.6. SINALIZAÇÃO VIÁRIA - TRAVESSA SANTA RITA</v>
          </cell>
        </row>
        <row r="122">
          <cell r="A122" t="str">
            <v/>
          </cell>
        </row>
        <row r="125">
          <cell r="A125" t="str">
            <v>6.1. SERVIÇOS PRELIMINARES - AV ROLANDO GOTTARD G. KAESEMODEL FILHO</v>
          </cell>
        </row>
        <row r="128">
          <cell r="A128" t="str">
            <v>6.2. DEMOLIÇÃO DE GUIAS, SARJETAS E SARJETÕES - AV ROLANDO GOTTARD G. KAESEMODEL FILHO</v>
          </cell>
        </row>
        <row r="131">
          <cell r="A131" t="str">
            <v>6.3. RECONSTRUÇÃO / CONSTRUÇÃO DE GUIAS, SARJETAS E SARJETÕES - AV ROLANDO GOTTARD G. KAESEMODEL FILHO</v>
          </cell>
        </row>
        <row r="134">
          <cell r="A134" t="str">
            <v>6.4. FRESAGEM / DEMOLIÇÃO E REMOÇÃO DE PAVIMENTOS - AV ROLANDO GOTTARD G. KAESEMODEL FILHO</v>
          </cell>
        </row>
        <row r="137">
          <cell r="A137" t="str">
            <v>6.5. RECAPEAMENTO / CAPEAMENTO / RECONSTRUÇÃO DO PAVIMENTO - AV ROLANDO GOTTARD G. KAESEMODEL FILHO</v>
          </cell>
        </row>
        <row r="140">
          <cell r="A140" t="str">
            <v>6.6. SINALIZAÇÃO VIÁRIA - AV ROLANDO GOTTARD G. KAESEMODEL FILHO</v>
          </cell>
        </row>
        <row r="143">
          <cell r="A143" t="str">
            <v/>
          </cell>
        </row>
        <row r="146">
          <cell r="A146" t="str">
            <v>7.1. SERVIÇOS PRELIMINARES - AV MARIANA JUNQUEIRA TRECHO 1</v>
          </cell>
        </row>
        <row r="149">
          <cell r="A149" t="str">
            <v>7.2. DEMOLIÇÃO DE GUIAS, SARJETAS E SARJETÕES - AV MARIANA JUNQUEIRA TRECHO 1</v>
          </cell>
        </row>
        <row r="152">
          <cell r="A152" t="str">
            <v>7.3. RECONSTRUÇÃO / CONSTRUÇÃO DE GUIAS, SARJETAS E SARJETÕES - AV MARIANA JUNQUEIRA TRECHO 1</v>
          </cell>
        </row>
        <row r="155">
          <cell r="A155" t="str">
            <v>7.4. FRESAGEM / DEMOLIÇÃO E REMOÇÃO DE PAVIMENTOS - AV MARIANA JUNQUEIRA TRECHO 1</v>
          </cell>
        </row>
        <row r="158">
          <cell r="A158" t="str">
            <v>7.5. RECAPEAMENTO / CAPEAMENTO / RECONSTRUÇÃO DO PAVIMENTO - AV MARIANA JUNQUEIRA TRECHO 1</v>
          </cell>
        </row>
        <row r="161">
          <cell r="A161" t="str">
            <v xml:space="preserve">7.6. SINALIZAÇÃO VIÁRIA - AV MARIANA JUNQUEIRA TRECHO 1 </v>
          </cell>
        </row>
        <row r="164">
          <cell r="A164" t="str">
            <v/>
          </cell>
        </row>
        <row r="167">
          <cell r="A167" t="str">
            <v>8.1. SERVIÇOS PRELIMINARES - AV MARIANA JUNQUEIRA TRECHO 2</v>
          </cell>
        </row>
        <row r="170">
          <cell r="A170" t="str">
            <v>8.2. DEMOLIÇÃO DE GUIAS, SARJETAS E SARJETÕES - AV MARIANA JUNQUEIRA TRECHO 2</v>
          </cell>
        </row>
        <row r="173">
          <cell r="A173" t="str">
            <v>8.3. RECONSTRUÇÃO / CONSTRUÇÃO DE GUIAS, SARJETAS E SARJETÕES - AV MARIANA JUNQUEIRA TRECHO 2</v>
          </cell>
        </row>
        <row r="176">
          <cell r="A176" t="str">
            <v>8.4. FRESAGEM / DEMOLIÇÃO E REMOÇÃO DE PAVIMENTOS - AV MARIANA JUNQUEIRA TRECHO 2</v>
          </cell>
        </row>
        <row r="179">
          <cell r="A179" t="str">
            <v>8.5. RECAPEAMENTO / CAPEAMENTO / RECONSTRUÇÃO DO PAVIMENTO - AV MARIANA JUNQUEIRA TRECHO 2</v>
          </cell>
        </row>
        <row r="182">
          <cell r="A182" t="str">
            <v xml:space="preserve">8.6. SINALIZAÇÃO VIÁRIA - AV MARIANA JUNQUEIRA TRECHO 2 </v>
          </cell>
        </row>
        <row r="185">
          <cell r="A185" t="str">
            <v/>
          </cell>
        </row>
        <row r="188">
          <cell r="A188" t="str">
            <v>9.1. SERVIÇOS PRELIMINARES - RUA JOSÉ CHACON MORIEL</v>
          </cell>
        </row>
        <row r="191">
          <cell r="A191" t="str">
            <v>9.2. DEMOLIÇÃO DE GUIAS, SARJETAS E SARJETÕES - RUA JOSÉ CHACON MORIEL</v>
          </cell>
        </row>
        <row r="194">
          <cell r="A194" t="str">
            <v>9.3. RECONSTRUÇÃO / CONSTRUÇÃO DE GUIAS, SARJETAS E SARJETÕES - RUA JOSÉ CHACON MORIEL</v>
          </cell>
        </row>
        <row r="197">
          <cell r="A197" t="str">
            <v>9.4. FRESAGEM / DEMOLIÇÃO E REMOÇÃO DE PAVIMENTOS - RUA JOSÉ CHACON MORIEL</v>
          </cell>
        </row>
        <row r="200">
          <cell r="A200" t="str">
            <v>9.5. RECAPEAMENTO / CAPEAMENTO / RECONSTRUÇÃO DO PAVIMENTO - RUA JOSÉ CHACON MORIEL</v>
          </cell>
        </row>
        <row r="203">
          <cell r="A203" t="str">
            <v xml:space="preserve">9.6. SINALIZAÇÃO VIÁRIA - RUA JOSÉ CHACON MORIEL </v>
          </cell>
        </row>
        <row r="206">
          <cell r="A206" t="str">
            <v/>
          </cell>
        </row>
        <row r="209">
          <cell r="A209" t="str">
            <v>10.1. SERVIÇOS PRELIMINARES - RUA SEBASTIÃO FERNANDES DA SILVA</v>
          </cell>
        </row>
        <row r="212">
          <cell r="A212" t="str">
            <v>10.2. DEMOLIÇÃO DE GUIAS, SARJETAS E SARJETÕES - RUA SEBASTIÃO FERNANDES DA SILVA</v>
          </cell>
        </row>
        <row r="215">
          <cell r="A215" t="str">
            <v>10.3. RECONSTRUÇÃO / CONSTRUÇÃO DE GUIAS, SARJETAS E SARJETÕES - RUA SEBASTIÃO FERNANDES DA SILVA</v>
          </cell>
        </row>
        <row r="218">
          <cell r="A218" t="str">
            <v>10.4. FRESAGEM / DEMOLIÇÃO E REMOÇÃO DE PAVIMENTOS - RUA SEBASTIÃO FERNANDES DA SILVA</v>
          </cell>
        </row>
        <row r="221">
          <cell r="A221" t="str">
            <v>10.5. RECAPEAMENTO / CAPEAMENTO / RECONSTRUÇÃO DO PAVIMENTO - RUA SEBASTIÃO FERNANDES DA SILVA</v>
          </cell>
        </row>
        <row r="224">
          <cell r="A224" t="str">
            <v xml:space="preserve">10.6. SINALIZAÇÃO VIÁRIA - RUA SEBASTIÃO FERNANDES DA SILVA </v>
          </cell>
        </row>
        <row r="227">
          <cell r="A227" t="str">
            <v/>
          </cell>
        </row>
        <row r="230">
          <cell r="A230" t="str">
            <v>11.1. SERVIÇOS PRELIMINARES - RUA DJALMA LÍRIO DO NASCIMENTO</v>
          </cell>
        </row>
        <row r="233">
          <cell r="A233" t="str">
            <v>11.2. DEMOLIÇÃO DE GUIAS, SARJETAS E SARJETÕES - RUA DJALMA LÍRIO DO NASCIMENTO</v>
          </cell>
        </row>
        <row r="236">
          <cell r="A236" t="str">
            <v>11.3. RECONSTRUÇÃO / CONSTRUÇÃO DE GUIAS, SARJETAS E SARJETÕES - RUA DJALMA LÍRIO DO NASCIMENTO</v>
          </cell>
        </row>
        <row r="239">
          <cell r="A239" t="str">
            <v>11.4. FRESAGEM / DEMOLIÇÃO E REMOÇÃO DE PAVIMENTOS - RUA DJALMA LÍRIO DO NASCIMENTO</v>
          </cell>
        </row>
        <row r="242">
          <cell r="A242" t="str">
            <v>11.5. RECAPEAMENTO / CAPEAMENTO / RECONSTRUÇÃO DO PAVIMENTO - RUA DJALMA LÍRIO DO NASCIMENTO</v>
          </cell>
        </row>
        <row r="245">
          <cell r="A245" t="str">
            <v xml:space="preserve">11.6. SINALIZAÇÃO VIÁRIA - RUA DJALMA LÍRIO DO NASCIMENTO </v>
          </cell>
        </row>
        <row r="248">
          <cell r="A248" t="str">
            <v/>
          </cell>
        </row>
        <row r="251">
          <cell r="A251" t="str">
            <v>12.1. SERVIÇOS PRELIMINARES - RUA CRISLAINE LEMES DA SILVA</v>
          </cell>
        </row>
        <row r="254">
          <cell r="A254" t="str">
            <v>12.2. DEMOLIÇÃO DE GUIAS, SARJETAS E SARJETÕES - RUA CRISLAINE LEMES DA SILVA</v>
          </cell>
        </row>
        <row r="257">
          <cell r="A257" t="str">
            <v>12.3. RECONSTRUÇÃO / CONSTRUÇÃO DE GUIAS, SARJETAS E SARJETÕES - RUA CRISLAINE LEMES DA SILVA</v>
          </cell>
        </row>
        <row r="260">
          <cell r="A260" t="str">
            <v>12.4. FRESAGEM / DEMOLIÇÃO E REMOÇÃO DE PAVIMENTOS - RUA CRISLAINE LEMES DA SILVA</v>
          </cell>
        </row>
        <row r="263">
          <cell r="A263" t="str">
            <v>12.5. RECAPEAMENTO / CAPEAMENTO / RECONSTRUÇÃO DO PAVIMENTO - RUA CRISLAINE LEMES DA SILVA</v>
          </cell>
        </row>
        <row r="266">
          <cell r="A266" t="str">
            <v xml:space="preserve">12.6. SINALIZAÇÃO VIÁRIA - RUA CRISLAINE LEMES DA SILVA </v>
          </cell>
        </row>
        <row r="269">
          <cell r="A269" t="str">
            <v/>
          </cell>
        </row>
        <row r="272">
          <cell r="A272" t="str">
            <v>13.1. SERVIÇOS PRELIMINARES - RUA EDIR COUTO ROSA</v>
          </cell>
        </row>
        <row r="275">
          <cell r="A275" t="str">
            <v>13.2. DEMOLIÇÃO DE GUIAS, SARJETAS E SARJETÕES - RUA EDIR COUTO ROSA</v>
          </cell>
        </row>
        <row r="278">
          <cell r="A278" t="str">
            <v>13.3. RECONSTRUÇÃO / CONSTRUÇÃO DE GUIAS, SARJETAS E SARJETÕES - RUA EDIR COUTO ROSA</v>
          </cell>
        </row>
        <row r="281">
          <cell r="A281" t="str">
            <v>13.4. FRESAGEM / DEMOLIÇÃO E REMOÇÃO DE PAVIMENTOS - RUA EDIR COUTO ROSA</v>
          </cell>
        </row>
        <row r="284">
          <cell r="A284" t="str">
            <v>13.5. RECAPEAMENTO / CAPEAMENTO / RECONSTRUÇÃO DO PAVIMENTO - RUA EDIR COUTO ROSA</v>
          </cell>
        </row>
        <row r="287">
          <cell r="A287" t="str">
            <v xml:space="preserve">13.6. SINALIZAÇÃO VIÁRIA - RUA EDIR COUTO ROSA </v>
          </cell>
        </row>
        <row r="290">
          <cell r="A290" t="str">
            <v/>
          </cell>
        </row>
        <row r="293">
          <cell r="A293" t="str">
            <v>14.1. SERVIÇOS PRELIMINARES - RUA JOSÉ CONRADO DO NASCIMENTO</v>
          </cell>
        </row>
        <row r="296">
          <cell r="A296" t="str">
            <v>14.2. DEMOLIÇÃO DE GUIAS, SARJETAS E SARJETÕES - RUA JOSÉ CONRADO DO NASCIMENTO</v>
          </cell>
        </row>
        <row r="299">
          <cell r="A299" t="str">
            <v>14.3. RECONSTRUÇÃO / CONSTRUÇÃO DE GUIAS, SARJETAS E SARJETÕES - RUA JOSÉ CONRADO DO NASCIMENTO</v>
          </cell>
        </row>
        <row r="302">
          <cell r="A302" t="str">
            <v>14.4. FRESAGEM / DEMOLIÇÃO E REMOÇÃO DE PAVIMENTOS - RUA JOSÉ CONRADO DO NASCIMENTO</v>
          </cell>
        </row>
        <row r="305">
          <cell r="A305" t="str">
            <v>14.5. RECAPEAMENTO / CAPEAMENTO / RECONSTRUÇÃO DO PAVIMENTO - RUA JOSÉ CONRADO DO NASCIMENTO</v>
          </cell>
        </row>
        <row r="308">
          <cell r="A308" t="str">
            <v xml:space="preserve">14.6. SINALIZAÇÃO VIÁRIA - RUA JOSÉ CONRADO DO NASCIMENTO </v>
          </cell>
        </row>
        <row r="311">
          <cell r="A311" t="str">
            <v/>
          </cell>
        </row>
        <row r="314">
          <cell r="A314" t="str">
            <v>15.1. SERVIÇOS PRELIMINARES - RUA ABILIO GODINHO</v>
          </cell>
        </row>
        <row r="317">
          <cell r="A317" t="str">
            <v>15.2. DEMOLIÇÃO DE GUIAS, SARJETAS E SARJETÕES - RUA ABILIO GODINHO</v>
          </cell>
        </row>
        <row r="320">
          <cell r="A320" t="str">
            <v>15.3. RECONSTRUÇÃO / CONSTRUÇÃO DE GUIAS, SARJETAS E SARJETÕES - RUA ABILIO GODINHO</v>
          </cell>
        </row>
        <row r="323">
          <cell r="A323" t="str">
            <v>15.4. FRESAGEM / DEMOLIÇÃO E REMOÇÃO DE PAVIMENTOS - RUA ABILIO GODINHO</v>
          </cell>
        </row>
        <row r="326">
          <cell r="A326" t="str">
            <v>15.5. RECAPEAMENTO / CAPEAMENTO / RECONSTRUÇÃO DO PAVIMENTO - RUA ABILIO GODINHO</v>
          </cell>
        </row>
        <row r="329">
          <cell r="A329" t="str">
            <v>15.6. SINALIZAÇÃO VIÁRIA - RUA ABILIO GODINHO</v>
          </cell>
        </row>
        <row r="332">
          <cell r="A332" t="str">
            <v/>
          </cell>
        </row>
        <row r="335">
          <cell r="A335" t="str">
            <v>16.1. SERVIÇOS PRELIMINARES - RUA BENEDITA LEITE SEBASTIÃO</v>
          </cell>
        </row>
        <row r="338">
          <cell r="A338" t="str">
            <v>16.2. DEMOLIÇÃO DE GUIAS, SARJETAS E SARJETÕES - RUA BENEDITA LEITE SEBASTIÃO</v>
          </cell>
        </row>
        <row r="341">
          <cell r="A341" t="str">
            <v>16.3. RECONSTRUÇÃO / CONSTRUÇÃO DE GUIAS, SARJETAS E SARJETÕES - RUA BENEDITA LEITE SEBASTIÃO</v>
          </cell>
        </row>
        <row r="344">
          <cell r="A344" t="str">
            <v>16.4. FRESAGEM / DEMOLIÇÃO E REMOÇÃO DE PAVIMENTOS - RUA BENEDITA LEITE SEBASTIÃO</v>
          </cell>
        </row>
        <row r="347">
          <cell r="A347" t="str">
            <v>16.5. RECAPEAMENTO / CAPEAMENTO / RECONSTRUÇÃO DO PAVIMENTO - RUA BENEDITA LEITE SEBASTIÃO</v>
          </cell>
        </row>
        <row r="350">
          <cell r="A350" t="str">
            <v>16.6. SINALIZAÇÃO VIÁRIA - RUA BENEDITA LEITE SEBASTIÃO</v>
          </cell>
        </row>
        <row r="353">
          <cell r="A353" t="str">
            <v/>
          </cell>
        </row>
        <row r="356">
          <cell r="A356" t="str">
            <v>17.1. SERVIÇOS PRELIMINARES - RUA LEANDRO ANTONIO MOURA PEREIRA</v>
          </cell>
        </row>
        <row r="359">
          <cell r="A359" t="str">
            <v>17.2. RECONSTRUÇÃO / CONSTRUÇÃO DE GUIAS, SARJETAS E SARJETÕES - RUA LEANDRO ANTONIO MOURA PEREIRA</v>
          </cell>
        </row>
        <row r="362">
          <cell r="A362" t="str">
            <v>17.3. FRESAGEM / DEMOLIÇÃO E REMOÇÃO DE PAVIMENTOS - RUA LEANDRO ANTONIO MOURA PEREIRA</v>
          </cell>
        </row>
        <row r="365">
          <cell r="A365" t="str">
            <v>17.4. RECAPEAMENTO / CAPEAMENTO / RECONSTRUÇÃO DO PAVIMENTO - RUA LEANDRO ANTONIO MOURA PEREIRA</v>
          </cell>
        </row>
        <row r="368">
          <cell r="A368" t="str">
            <v>17.5. SINALIZAÇÃO VIÁRIA - RUA LEANDRO ANTONIO MOURA PEREIRA</v>
          </cell>
        </row>
        <row r="371">
          <cell r="A371" t="str">
            <v/>
          </cell>
        </row>
        <row r="374">
          <cell r="A374" t="str">
            <v>18.1. SERVIÇOS PRELIMINARES - RUA ANTONIO RUVOLO</v>
          </cell>
        </row>
        <row r="377">
          <cell r="A377" t="str">
            <v>18.2. FRESAGEM / DEMOLIÇÃO E REMOÇÃO DE PAVIMENTOS - RUA ANTONIO RUVOLO</v>
          </cell>
        </row>
        <row r="380">
          <cell r="A380" t="str">
            <v>18.3. RECAPEAMENTO / CAPEAMENTO / RECONSTRUÇÃO DO PAVIMENTO - RUA ANTONIO RUVOLO</v>
          </cell>
        </row>
        <row r="383">
          <cell r="A383" t="str">
            <v>18.4. SINALIZAÇÃO VIÁRIA - RUA ANTONIO RUVOLO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</sheetNames>
    <sheetDataSet>
      <sheetData sheetId="0"/>
      <sheetData sheetId="1">
        <row r="3">
          <cell r="O3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  <sheetName val="PO-PLE"/>
      <sheetName val="CFF-PLE"/>
      <sheetName val="PO-BM"/>
      <sheetName val="CFF-BM"/>
    </sheetNames>
    <sheetDataSet>
      <sheetData sheetId="0"/>
      <sheetData sheetId="1"/>
      <sheetData sheetId="2"/>
      <sheetData sheetId="3"/>
      <sheetData sheetId="4">
        <row r="18">
          <cell r="Q18">
            <v>103689</v>
          </cell>
          <cell r="R18" t="str">
            <v>FORNECIMENTO E INSTALAÇÃO DE PLACA DE OBRA COM CHAPA GALVANIZADA E ESTRUTURA DE MADEIRA. AF_03/2022_PS</v>
          </cell>
          <cell r="S18" t="str">
            <v>M2</v>
          </cell>
          <cell r="T18">
            <v>3.75</v>
          </cell>
          <cell r="U18">
            <v>474.01</v>
          </cell>
        </row>
        <row r="19">
          <cell r="R19" t="str">
            <v>DEMOLIÇÃO DE GUIAS, SARJETAS E SARJETÕES - RUA ANNA LEAL FUGAGNOLLI</v>
          </cell>
          <cell r="S19" t="str">
            <v>-</v>
          </cell>
          <cell r="T19">
            <v>0</v>
          </cell>
          <cell r="U19">
            <v>0</v>
          </cell>
        </row>
        <row r="20">
          <cell r="Q20">
            <v>104796</v>
          </cell>
          <cell r="R20" t="str">
            <v>DEMOLIÇÃO DE GUIAS, SARJETAS OU SARJETÕES, DE FORMA MECANIZADA, SEM REAPROVEITAMENTO. AF_09/2023</v>
          </cell>
          <cell r="S20" t="str">
            <v>M</v>
          </cell>
          <cell r="T20">
            <v>700.22</v>
          </cell>
          <cell r="U20">
            <v>17.55</v>
          </cell>
        </row>
        <row r="21">
          <cell r="Q21">
            <v>100983</v>
          </cell>
          <cell r="R21" t="str">
            <v>CARGA, MANOBRA E DESCARGA DE ENTULHO EM CAMINHÃO BASCULANTE 14 M³ - CARGA COM ESCAVADEIRA HIDRÁULICA (CAÇAMBA DE 0,80 M³ / 111 HP) E DESCARGA LIVRE (UNIDADE: M3). AF_07/2020</v>
          </cell>
          <cell r="S21" t="str">
            <v>M3</v>
          </cell>
          <cell r="T21">
            <v>37.81</v>
          </cell>
          <cell r="U21">
            <v>9.66</v>
          </cell>
        </row>
        <row r="22">
          <cell r="Q22">
            <v>93592</v>
          </cell>
          <cell r="R22" t="str">
            <v>TRANSPORTE COM CAMINHÃO BASCULANTE DE 14 M³, EM VIA URBANA EM REVESTIMENTO PRIMÁRIO (UNIDADE: M3XKM). AF_07/2020</v>
          </cell>
          <cell r="S22" t="str">
            <v>M3XKM</v>
          </cell>
          <cell r="T22">
            <v>506.65</v>
          </cell>
          <cell r="U22">
            <v>2.4900000000000002</v>
          </cell>
        </row>
        <row r="23">
          <cell r="R23" t="str">
            <v>RECONSTRUÇÃO / CONSTRUÇÃO DE GUIAS, SARJETAS E SARJETÕES - RUA ANNA LEAL FUGAGNOLLI</v>
          </cell>
          <cell r="S23" t="str">
            <v>-</v>
          </cell>
          <cell r="T23">
            <v>0</v>
          </cell>
          <cell r="U23">
            <v>0</v>
          </cell>
        </row>
        <row r="24">
          <cell r="Q24">
            <v>94273</v>
          </cell>
          <cell r="R24" t="str">
            <v>ASSENTAMENTO DE GUIA (MEIO-FIO) EM TRECHO RETO, CONFECCIONADA EM CONCRETO PRÉ-FABRICADO, DIMENSÕES 100X15X13X30 CM (COMPRIMENTO X BASE INFERIOR X BASE SUPERIOR X ALTURA). AF_01/2024</v>
          </cell>
          <cell r="S24" t="str">
            <v>M</v>
          </cell>
          <cell r="T24">
            <v>350.11</v>
          </cell>
          <cell r="U24">
            <v>46.17</v>
          </cell>
        </row>
        <row r="25">
          <cell r="Q25">
            <v>94281</v>
          </cell>
          <cell r="R25" t="str">
            <v>EXECUÇÃO DE SARJETA DE CONCRETO USINADO, MOLDADA IN LOCO EM TRECHO RETO, 30 CM BASE X 15 CM ALTURA. AF_01/2024</v>
          </cell>
          <cell r="S25" t="str">
            <v>M</v>
          </cell>
          <cell r="T25">
            <v>350.11</v>
          </cell>
          <cell r="U25">
            <v>44.03</v>
          </cell>
        </row>
        <row r="26">
          <cell r="R26" t="str">
            <v>DRENAGEM - RUA ANNA LEAL FUGAGNOLLI</v>
          </cell>
          <cell r="S26" t="str">
            <v>-</v>
          </cell>
          <cell r="T26">
            <v>0</v>
          </cell>
          <cell r="U26">
            <v>0</v>
          </cell>
        </row>
        <row r="27">
          <cell r="Q27">
            <v>92210</v>
          </cell>
          <cell r="R27" t="str">
            <v>TUBO DE CONCRETO PARA REDES COLETORAS DE ÁGUAS PLUVIAIS, DIÂMETRO DE 400 MM, JUNTA RÍGIDA, INSTALADO EM LOCAL COM BAIXO NÍVEL DE INTERFERÊNCIAS - FORNECIMENTO E ASSENTAMENTO. AF_03/2024</v>
          </cell>
          <cell r="S27" t="str">
            <v>M</v>
          </cell>
          <cell r="T27">
            <v>15.58</v>
          </cell>
          <cell r="U27">
            <v>204.12</v>
          </cell>
        </row>
        <row r="28">
          <cell r="Q28">
            <v>92212</v>
          </cell>
          <cell r="R28" t="str">
            <v>TUBO DE CONCRETO PARA REDES COLETORAS DE ÁGUAS PLUVIAIS, DIÂMETRO DE 600 MM, JUNTA RÍGIDA, INSTALADO EM LOCAL COM BAIXO NÍVEL DE INTERFERÊNCIAS - FORNECIMENTO E ASSENTAMENTO. AF_03/2024</v>
          </cell>
          <cell r="S28" t="str">
            <v>M</v>
          </cell>
          <cell r="T28">
            <v>39.909999999999997</v>
          </cell>
          <cell r="U28">
            <v>379.95</v>
          </cell>
        </row>
        <row r="29">
          <cell r="Q29">
            <v>90108</v>
          </cell>
          <cell r="R29" t="str">
            <v>ESCAVAÇÃO MECANIZADA DE VALA COM PROFUNDIDADE MAIOR QUE 1,5 M ATÉ 3,0 M (MÉDIA MONTANTE E JUSANTE/UMA COMPOSIÇÃO POR TRECHO), RETROESCAV (0,26 M3), LARGURA DE 0,8 M A 1,5 M, EM SOLO DE 1A CATEGORIA, LOCAIS COM BAIXO NÍVEL DE INTERFERÊNCIA. AF_09/2024</v>
          </cell>
          <cell r="S29" t="str">
            <v>M3</v>
          </cell>
          <cell r="T29">
            <v>85.48</v>
          </cell>
          <cell r="U29">
            <v>8.84</v>
          </cell>
        </row>
        <row r="30">
          <cell r="Q30">
            <v>101616</v>
          </cell>
          <cell r="R30" t="str">
            <v>PREPARO DE FUNDO DE VALA COM LARGURA MENOR QUE 1,5 M (ACERTO DO SOLO NATURAL). AF_08/2020</v>
          </cell>
          <cell r="S30" t="str">
            <v>M2</v>
          </cell>
          <cell r="T30">
            <v>57.92</v>
          </cell>
          <cell r="U30">
            <v>8.65</v>
          </cell>
        </row>
        <row r="31">
          <cell r="Q31">
            <v>93368</v>
          </cell>
          <cell r="R31" t="str">
            <v>REATERRO MECANIZADO DE VALA COM ESCAVADEIRA HIDRÁULICA (CAPACIDADE DA CAÇAMBA: 0,8 M³/POTÊNCIA: 111 HP), LARGURA ATÉ 1,5 M, PROFUNDIDADE DE 1,5 A 3,0 M, COM SOLO (SEM SUBSTITUIÇÃO) DE 1ª CATEGORIA, COM COMPACTADOR DE SOLOS DE PERCUSSÃO. AF_08/2023</v>
          </cell>
          <cell r="S31" t="str">
            <v>M3</v>
          </cell>
          <cell r="T31">
            <v>72.239999999999995</v>
          </cell>
          <cell r="U31">
            <v>23.81</v>
          </cell>
        </row>
        <row r="32">
          <cell r="Q32">
            <v>100983</v>
          </cell>
          <cell r="R32" t="str">
            <v>CARGA, MANOBRA E DESCARGA DE ENTULHO EM CAMINHÃO BASCULANTE 14 M³ - CARGA COM ESCAVADEIRA HIDRÁULICA (CAÇAMBA DE 0,80 M³ / 111 HP) E DESCARGA LIVRE (UNIDADE: M3). AF_07/2020</v>
          </cell>
          <cell r="S32" t="str">
            <v>M3</v>
          </cell>
          <cell r="T32">
            <v>15.23</v>
          </cell>
          <cell r="U32">
            <v>9.66</v>
          </cell>
        </row>
        <row r="33">
          <cell r="Q33">
            <v>93592</v>
          </cell>
          <cell r="R33" t="str">
            <v>TRANSPORTE COM CAMINHÃO BASCULANTE DE 14 M³, EM VIA URBANA EM REVESTIMENTO PRIMÁRIO (UNIDADE: M3XKM). AF_07/2020</v>
          </cell>
          <cell r="S33" t="str">
            <v>M3XKM</v>
          </cell>
          <cell r="T33">
            <v>204.08</v>
          </cell>
          <cell r="U33">
            <v>2.4900000000000002</v>
          </cell>
        </row>
        <row r="34">
          <cell r="Q34">
            <v>97956</v>
          </cell>
          <cell r="R34" t="str">
            <v>CAIXA PARA BOCA DE LOBO SIMPLES RETANGULAR, EM ALVENARIA COM BLOCOS DE CONCRETO, DIMENSÕES INTERNAS: 0,6X1X1,2 M. AF_12/2020</v>
          </cell>
          <cell r="S34" t="str">
            <v>UN</v>
          </cell>
          <cell r="T34">
            <v>3</v>
          </cell>
          <cell r="U34">
            <v>1609.67</v>
          </cell>
        </row>
        <row r="35">
          <cell r="Q35">
            <v>97957</v>
          </cell>
          <cell r="R35" t="str">
            <v>CAIXA PARA BOCA DE LOBO DUPLA RETANGULAR, EM ALVENARIA COM BLOCOS DE CONCRETO, DIMENSÕES INTERNAS: 0,6X2,2X1,2 M. AF_12/2020</v>
          </cell>
          <cell r="S35" t="str">
            <v>UN</v>
          </cell>
          <cell r="T35">
            <v>2</v>
          </cell>
          <cell r="U35">
            <v>2879.44</v>
          </cell>
        </row>
        <row r="36">
          <cell r="Q36">
            <v>98008</v>
          </cell>
          <cell r="R36" t="str">
            <v>BASE PARA POÇO DE VISITA RETANGULAR PARA ESGOTO, EM ALVENARIA COM BLOCOS DE CONCRETO, DIMENSÕES INTERNAS = 1,5X1,5 M, PROFUNDIDADE = 1,45 M, EXCLUINDO TAMPÃO . AF_12/2020</v>
          </cell>
          <cell r="S36" t="str">
            <v>UN</v>
          </cell>
          <cell r="T36">
            <v>1</v>
          </cell>
          <cell r="U36">
            <v>4378.63</v>
          </cell>
        </row>
        <row r="37">
          <cell r="Q37">
            <v>99318</v>
          </cell>
          <cell r="R37" t="str">
            <v>CHAMINÉ CIRCULAR PARA POÇO DE VISITA PARA DRENAGEM, EM CONCRETO PRÉ-MOLDADO, DIÂMETRO INTERNO = 0,6 M. AF_12/2020</v>
          </cell>
          <cell r="S37" t="str">
            <v>M</v>
          </cell>
          <cell r="T37">
            <v>0.2</v>
          </cell>
          <cell r="U37">
            <v>376.21</v>
          </cell>
        </row>
        <row r="38">
          <cell r="Q38">
            <v>11301</v>
          </cell>
          <cell r="R38" t="str">
            <v>TAMPAO FOFO ARTICULADO, COM BASE / REQUADRO, CLASSE B125 CARGA MAX 12,5 T, REDONDO, TAMPA 600 MM (COM INSCRICAO EM RELEVO DO TIPO DE REDE)</v>
          </cell>
          <cell r="S38" t="str">
            <v>UN</v>
          </cell>
          <cell r="T38">
            <v>1</v>
          </cell>
          <cell r="U38">
            <v>558.09</v>
          </cell>
        </row>
        <row r="39">
          <cell r="Q39">
            <v>102750</v>
          </cell>
          <cell r="R39" t="str">
            <v>BOCA PARA BUEIRO SIMPLES TUBULAR D = 60 CM EM CONCRETO, ALAS COM ESCONSIDADE DE 30°, INCLUINDO FÔRMAS E MATERIAIS. AF_07/2021</v>
          </cell>
          <cell r="S39" t="str">
            <v>UN</v>
          </cell>
          <cell r="T39">
            <v>1</v>
          </cell>
          <cell r="U39">
            <v>2610.44</v>
          </cell>
        </row>
        <row r="40">
          <cell r="R40" t="str">
            <v>FRESAGEM / DEMOLIÇÃO E REMOÇÃO DE PAVIMENTOS - RUA ANNA LEAL FUGAGNOLLI</v>
          </cell>
          <cell r="S40" t="str">
            <v>-</v>
          </cell>
          <cell r="T40">
            <v>0</v>
          </cell>
          <cell r="U40">
            <v>0</v>
          </cell>
        </row>
        <row r="41">
          <cell r="Q41" t="str">
            <v>17060046</v>
          </cell>
          <cell r="R41" t="str">
            <v>RETIRADA DE PISO INTERTRAVADO</v>
          </cell>
          <cell r="S41" t="str">
            <v>M2</v>
          </cell>
          <cell r="T41">
            <v>1284.45</v>
          </cell>
          <cell r="U41">
            <v>18.12</v>
          </cell>
        </row>
        <row r="42">
          <cell r="Q42">
            <v>96001</v>
          </cell>
          <cell r="R42" t="str">
            <v>FRESAGEM DE PAVIMENTO ASFÁLTICO (PROFUNDIDADE ATÉ 5,0 CM) - EXCLUSIVE TRANSPORTE. AF_11/2019</v>
          </cell>
          <cell r="S42" t="str">
            <v>M2</v>
          </cell>
          <cell r="T42">
            <v>45.28</v>
          </cell>
          <cell r="U42">
            <v>7.41</v>
          </cell>
        </row>
        <row r="43">
          <cell r="Q43">
            <v>101116</v>
          </cell>
          <cell r="R43" t="str">
            <v>ESCAVAÇÃO HORIZONTAL EM SOLO DE 1A CATEGORIA COM TRATOR DE ESTEIRAS (170HP/LÂMINA: 5,20M3). AF_07/2020</v>
          </cell>
          <cell r="S43" t="str">
            <v>M3</v>
          </cell>
          <cell r="T43">
            <v>115.6</v>
          </cell>
          <cell r="U43">
            <v>2.59</v>
          </cell>
        </row>
        <row r="44">
          <cell r="Q44">
            <v>100983</v>
          </cell>
          <cell r="R44" t="str">
            <v>CARGA, MANOBRA E DESCARGA DE ENTULHO EM CAMINHÃO BASCULANTE 14 M³ - CARGA COM ESCAVADEIRA HIDRÁULICA (CAÇAMBA DE 0,80 M³ / 111 HP) E DESCARGA LIVRE (UNIDADE: M3). AF_07/2020</v>
          </cell>
          <cell r="S44" t="str">
            <v>M3</v>
          </cell>
          <cell r="T44">
            <v>288.7</v>
          </cell>
          <cell r="U44">
            <v>9.66</v>
          </cell>
        </row>
        <row r="45">
          <cell r="Q45">
            <v>93592</v>
          </cell>
          <cell r="R45" t="str">
            <v>TRANSPORTE COM CAMINHÃO BASCULANTE DE 14 M³, EM VIA URBANA EM REVESTIMENTO PRIMÁRIO (UNIDADE: M3XKM). AF_07/2020</v>
          </cell>
          <cell r="S45" t="str">
            <v>M3XKM</v>
          </cell>
          <cell r="T45">
            <v>3868.58</v>
          </cell>
          <cell r="U45">
            <v>2.4900000000000002</v>
          </cell>
        </row>
        <row r="46">
          <cell r="R46" t="str">
            <v>RECAPEAMENTO / CAPEAMENTO / RECONSTRUÇÃO DO PAVIMENTO - RUA ANNA LEAL FUGAGNOLLI</v>
          </cell>
          <cell r="S46" t="str">
            <v>-</v>
          </cell>
          <cell r="T46">
            <v>0</v>
          </cell>
          <cell r="U46">
            <v>0</v>
          </cell>
        </row>
        <row r="47">
          <cell r="Q47">
            <v>96396</v>
          </cell>
          <cell r="R47" t="str">
            <v>CONSTRUÇÃO DE BASE E SUB-BASE PARA PAVIMENTAÇÃO DE BRITA GRADUADA SIMPLES, COM ESPESSURA DE 15 CM - EXCLUSIVE CARGA E TRANSPORTE. AF_09/2024</v>
          </cell>
          <cell r="S47" t="str">
            <v>M3</v>
          </cell>
          <cell r="T47">
            <v>128.44999999999999</v>
          </cell>
          <cell r="U47">
            <v>143.72</v>
          </cell>
        </row>
        <row r="48">
          <cell r="Q48">
            <v>100979</v>
          </cell>
          <cell r="R48" t="str">
            <v>CARGA, MANOBRA E DESCARGA DE SOLOS E MATERIAIS GRANULARES EM CAMINHÃO BASCULANTE 14 M³ - CARGA COM ESCAVADEIRA HIDRÁULICA (CAÇAMBA DE 1,20 M³ / 155 HP) E DESCARGA LIVRE (UNIDADE: M3). AF_07/2020</v>
          </cell>
          <cell r="S48" t="str">
            <v>M3</v>
          </cell>
          <cell r="T48">
            <v>128.44999999999999</v>
          </cell>
          <cell r="U48">
            <v>7.15</v>
          </cell>
        </row>
        <row r="49">
          <cell r="Q49">
            <v>93592</v>
          </cell>
          <cell r="R49" t="str">
            <v>TRANSPORTE COM CAMINHÃO BASCULANTE DE 14 M³, EM VIA URBANA EM REVESTIMENTO PRIMÁRIO (UNIDADE: M3XKM). AF_07/2020</v>
          </cell>
          <cell r="S49" t="str">
            <v>M3XKM</v>
          </cell>
          <cell r="T49">
            <v>2337.79</v>
          </cell>
          <cell r="U49">
            <v>2.4900000000000002</v>
          </cell>
        </row>
        <row r="50">
          <cell r="Q50" t="str">
            <v>5024001</v>
          </cell>
          <cell r="R50" t="str">
            <v>BASE DE MACADAME BETUMINOSO</v>
          </cell>
          <cell r="S50" t="str">
            <v>M3</v>
          </cell>
          <cell r="T50">
            <v>51.38</v>
          </cell>
          <cell r="U50">
            <v>942.41</v>
          </cell>
        </row>
        <row r="51">
          <cell r="Q51">
            <v>100987</v>
          </cell>
          <cell r="R51" t="str">
            <v>CARGA DE MISTURA ASFÁLTICA EM CAMINHÃO BASCULANTE 14 M³ (UNIDADE: M3). AF_07/2020</v>
          </cell>
          <cell r="S51" t="str">
            <v>M3</v>
          </cell>
          <cell r="T51">
            <v>51.38</v>
          </cell>
          <cell r="U51">
            <v>10.91</v>
          </cell>
        </row>
        <row r="52">
          <cell r="Q52">
            <v>93592</v>
          </cell>
          <cell r="R52" t="str">
            <v>TRANSPORTE COM CAMINHÃO BASCULANTE DE 14 M³, EM VIA URBANA EM REVESTIMENTO PRIMÁRIO (UNIDADE: M3XKM). AF_07/2020</v>
          </cell>
          <cell r="S52" t="str">
            <v>M3XKM</v>
          </cell>
          <cell r="T52">
            <v>935.12</v>
          </cell>
          <cell r="U52">
            <v>2.4900000000000002</v>
          </cell>
        </row>
        <row r="53">
          <cell r="Q53">
            <v>104375</v>
          </cell>
          <cell r="R53" t="str">
            <v>EXECUÇÃO DE PINTURA DE LIGAÇÃO COM EMULSÃO ASFÁLTICA RR-2C. AF_11/2019 (IMPRIMAÇÃO LIGANTE)</v>
          </cell>
          <cell r="S53" t="str">
            <v>M2</v>
          </cell>
          <cell r="T53">
            <v>1329.73</v>
          </cell>
          <cell r="U53">
            <v>2.48</v>
          </cell>
        </row>
        <row r="54">
          <cell r="Q54">
            <v>95995</v>
          </cell>
          <cell r="R54" t="str">
            <v>EXECUÇÃO DE PAVIMENTO COM APLICAÇÃO DE CONCRETO ASFÁLTICO, CAMADA DE ROLAMENTO - EXCLUSIVE CARGA E TRANSPORTE. AF_11/2019</v>
          </cell>
          <cell r="S54" t="str">
            <v>M3</v>
          </cell>
          <cell r="T54">
            <v>65.8</v>
          </cell>
          <cell r="U54">
            <v>1473.95</v>
          </cell>
        </row>
        <row r="55">
          <cell r="Q55">
            <v>100987</v>
          </cell>
          <cell r="R55" t="str">
            <v>CARGA DE MISTURA ASFÁLTICA EM CAMINHÃO BASCULANTE 14 M³ (UNIDADE: M3). AF_07/2020</v>
          </cell>
          <cell r="S55" t="str">
            <v>M3</v>
          </cell>
          <cell r="T55">
            <v>65.8</v>
          </cell>
          <cell r="U55">
            <v>10.91</v>
          </cell>
        </row>
        <row r="56">
          <cell r="Q56">
            <v>93592</v>
          </cell>
          <cell r="R56" t="str">
            <v>TRANSPORTE COM CAMINHÃO BASCULANTE DE 14 M³, EM VIA URBANA EM REVESTIMENTO PRIMÁRIO (UNIDADE: M3XKM). AF_07/2020</v>
          </cell>
          <cell r="S56" t="str">
            <v>M3XKM</v>
          </cell>
          <cell r="T56">
            <v>1197.56</v>
          </cell>
          <cell r="U56">
            <v>2.4900000000000002</v>
          </cell>
        </row>
        <row r="57">
          <cell r="R57" t="str">
            <v>SINALIZAÇÃO VIÁRIA - RUA ANNA LEAL FUGAGNOLLI</v>
          </cell>
          <cell r="S57" t="str">
            <v>-</v>
          </cell>
          <cell r="T57">
            <v>0</v>
          </cell>
          <cell r="U57">
            <v>0</v>
          </cell>
        </row>
        <row r="58">
          <cell r="Q58">
            <v>102512</v>
          </cell>
          <cell r="R58" t="str">
            <v>PINTURA DE EIXO VIÁRIO SOBRE ASFALTO COM TINTA RETRORREFLETIVA A BASE DE RESINA ACRÍLICA COM MICROESFERAS DE VIDRO, E = 10 CM, APLICAÇÃO MECÂNICA COM DEMARCADORA AUTOPROPELIDA. AF_05/2021</v>
          </cell>
          <cell r="S58" t="str">
            <v>M</v>
          </cell>
          <cell r="T58">
            <v>54.67</v>
          </cell>
          <cell r="U58">
            <v>7.77</v>
          </cell>
        </row>
        <row r="59">
          <cell r="Q59">
            <v>102509</v>
          </cell>
          <cell r="R59" t="str">
            <v>PINTURA DE FAIXA DE PEDESTRE OU ZEBRADA TINTA RETRORREFLETIVA A BASE DE RESINA ACRÍLICA COM MICROESFERAS DE VIDRO, E = 30 CM, APLICAÇÃO MANUAL. AF_05/2021</v>
          </cell>
          <cell r="S59" t="str">
            <v>M2</v>
          </cell>
          <cell r="T59">
            <v>15.03</v>
          </cell>
          <cell r="U59">
            <v>40.03</v>
          </cell>
        </row>
        <row r="60">
          <cell r="Q60" t="str">
            <v>103699-45x20</v>
          </cell>
          <cell r="R60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60" t="str">
            <v>UN</v>
          </cell>
          <cell r="T60">
            <v>2</v>
          </cell>
          <cell r="U60">
            <v>88.63</v>
          </cell>
        </row>
        <row r="61">
          <cell r="Q61" t="str">
            <v>103699-45X45</v>
          </cell>
          <cell r="R61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61" t="str">
            <v>UN</v>
          </cell>
          <cell r="T61">
            <v>3</v>
          </cell>
          <cell r="U61">
            <v>199.41</v>
          </cell>
        </row>
        <row r="62">
          <cell r="Q62">
            <v>103690</v>
          </cell>
          <cell r="R62" t="str">
            <v>FORNECIMENTO E INSTALAÇÃO DE SUPORTE METÁLICO GALVANIZADO PARA PLACAS DE SINALIZAÇÃO EM SOLO, COM H= DE 2,5 M E DIÂMETRO DE 2''. AF_03/2022</v>
          </cell>
          <cell r="S62" t="str">
            <v>UN</v>
          </cell>
          <cell r="T62">
            <v>4</v>
          </cell>
          <cell r="U62">
            <v>286.61</v>
          </cell>
        </row>
        <row r="63">
          <cell r="R63" t="str">
            <v>RUA LUIZ BATISTA DA SILVA</v>
          </cell>
          <cell r="S63" t="str">
            <v>-</v>
          </cell>
          <cell r="T63">
            <v>0</v>
          </cell>
          <cell r="U63">
            <v>0</v>
          </cell>
        </row>
        <row r="64">
          <cell r="R64" t="str">
            <v>SERVIÇOS PRELIMINARES - RUA LUIZ BATISTA DA SILVA</v>
          </cell>
          <cell r="S64" t="str">
            <v>-</v>
          </cell>
          <cell r="T64">
            <v>0</v>
          </cell>
          <cell r="U64">
            <v>0</v>
          </cell>
        </row>
        <row r="65">
          <cell r="Q65">
            <v>103689</v>
          </cell>
          <cell r="R65" t="str">
            <v>FORNECIMENTO E INSTALAÇÃO DE PLACA DE OBRA COM CHAPA GALVANIZADA E ESTRUTURA DE MADEIRA. AF_03/2022_PS</v>
          </cell>
          <cell r="S65" t="str">
            <v>M2</v>
          </cell>
          <cell r="T65">
            <v>3.75</v>
          </cell>
          <cell r="U65">
            <v>474.01</v>
          </cell>
        </row>
        <row r="66">
          <cell r="R66" t="str">
            <v>DEMOLIÇÃO DE GUIAS, SARJETAS E SARJETÕES - RUA LUIZ BATISTA DA SILVA</v>
          </cell>
          <cell r="S66" t="str">
            <v>-</v>
          </cell>
          <cell r="T66">
            <v>0</v>
          </cell>
          <cell r="U66">
            <v>0</v>
          </cell>
        </row>
        <row r="67">
          <cell r="Q67">
            <v>104796</v>
          </cell>
          <cell r="R67" t="str">
            <v>DEMOLIÇÃO DE GUIAS, SARJETAS OU SARJETÕES, DE FORMA MECANIZADA, SEM REAPROVEITAMENTO. AF_09/2023</v>
          </cell>
          <cell r="S67" t="str">
            <v>M</v>
          </cell>
          <cell r="T67">
            <v>680.53</v>
          </cell>
          <cell r="U67">
            <v>17.55</v>
          </cell>
        </row>
        <row r="68">
          <cell r="Q68">
            <v>100983</v>
          </cell>
          <cell r="R68" t="str">
            <v>CARGA, MANOBRA E DESCARGA DE ENTULHO EM CAMINHÃO BASCULANTE 14 M³ - CARGA COM ESCAVADEIRA HIDRÁULICA (CAÇAMBA DE 0,80 M³ / 111 HP) E DESCARGA LIVRE (UNIDADE: M3). AF_07/2020</v>
          </cell>
          <cell r="S68" t="str">
            <v>M3</v>
          </cell>
          <cell r="T68">
            <v>39.590000000000003</v>
          </cell>
          <cell r="U68">
            <v>9.66</v>
          </cell>
        </row>
        <row r="69">
          <cell r="Q69">
            <v>93592</v>
          </cell>
          <cell r="R69" t="str">
            <v>TRANSPORTE COM CAMINHÃO BASCULANTE DE 14 M³, EM VIA URBANA EM REVESTIMENTO PRIMÁRIO (UNIDADE: M3XKM). AF_07/2020</v>
          </cell>
          <cell r="S69" t="str">
            <v>M3XKM</v>
          </cell>
          <cell r="T69">
            <v>546.34</v>
          </cell>
          <cell r="U69">
            <v>2.4900000000000002</v>
          </cell>
        </row>
        <row r="70">
          <cell r="R70" t="str">
            <v>RECONSTRUÇÃO / CONSTRUÇÃO DE GUIAS, SARJETAS E SARJETÕES - RUA LUIZ BATISTA DA SILVA</v>
          </cell>
          <cell r="S70" t="str">
            <v>-</v>
          </cell>
          <cell r="T70">
            <v>0</v>
          </cell>
          <cell r="U70">
            <v>0</v>
          </cell>
        </row>
        <row r="71">
          <cell r="Q71">
            <v>94273</v>
          </cell>
          <cell r="R71" t="str">
            <v>ASSENTAMENTO DE GUIA (MEIO-FIO) EM TRECHO RETO, CONFECCIONADA EM CONCRETO PRÉ-FABRICADO, DIMENSÕES 100X15X13X30 CM (COMPRIMENTO X BASE INFERIOR X BASE SUPERIOR X ALTURA). AF_01/2024</v>
          </cell>
          <cell r="S71" t="str">
            <v>M</v>
          </cell>
          <cell r="T71">
            <v>334.2</v>
          </cell>
          <cell r="U71">
            <v>46.17</v>
          </cell>
        </row>
        <row r="72">
          <cell r="Q72">
            <v>94281</v>
          </cell>
          <cell r="R72" t="str">
            <v>EXECUÇÃO DE SARJETA DE CONCRETO USINADO, MOLDADA IN LOCO EM TRECHO RETO, 30 CM BASE X 15 CM ALTURA. AF_01/2024</v>
          </cell>
          <cell r="S72" t="str">
            <v>M</v>
          </cell>
          <cell r="T72">
            <v>334.2</v>
          </cell>
          <cell r="U72">
            <v>44.03</v>
          </cell>
        </row>
        <row r="73">
          <cell r="Q73">
            <v>94293</v>
          </cell>
          <cell r="R73" t="str">
            <v>EXECUÇÃO DE SARJETÃO DE CONCRETO USINADO, MOLDADA IN LOCO EM TRECHO RETO, 100 CM BASE X 20 CM ALTURA. AF_01/2024</v>
          </cell>
          <cell r="S73" t="str">
            <v>M</v>
          </cell>
          <cell r="T73">
            <v>12.13</v>
          </cell>
          <cell r="U73">
            <v>170.3</v>
          </cell>
        </row>
        <row r="74">
          <cell r="R74" t="str">
            <v>FRESAGEM / DEMOLIÇÃO E REMOÇÃO DE PAVIMENTOS - RUA LUIZ BATISTA DA SILVA</v>
          </cell>
          <cell r="S74" t="str">
            <v>-</v>
          </cell>
          <cell r="T74">
            <v>0</v>
          </cell>
          <cell r="U74">
            <v>0</v>
          </cell>
        </row>
        <row r="75">
          <cell r="Q75">
            <v>96001</v>
          </cell>
          <cell r="R75" t="str">
            <v>FRESAGEM DE PAVIMENTO ASFÁLTICO (PROFUNDIDADE ATÉ 5,0 CM) - EXCLUSIVE TRANSPORTE. AF_11/2019</v>
          </cell>
          <cell r="S75" t="str">
            <v>M2</v>
          </cell>
          <cell r="T75">
            <v>792.69</v>
          </cell>
          <cell r="U75">
            <v>7.41</v>
          </cell>
        </row>
        <row r="76">
          <cell r="Q76">
            <v>100983</v>
          </cell>
          <cell r="R76" t="str">
            <v>CARGA, MANOBRA E DESCARGA DE ENTULHO EM CAMINHÃO BASCULANTE 14 M³ - CARGA COM ESCAVADEIRA HIDRÁULICA (CAÇAMBA DE 0,80 M³ / 111 HP) E DESCARGA LIVRE (UNIDADE: M3). AF_07/2020</v>
          </cell>
          <cell r="S76" t="str">
            <v>M3</v>
          </cell>
          <cell r="T76">
            <v>28.54</v>
          </cell>
          <cell r="U76">
            <v>9.66</v>
          </cell>
        </row>
        <row r="77">
          <cell r="Q77">
            <v>93592</v>
          </cell>
          <cell r="R77" t="str">
            <v>TRANSPORTE COM CAMINHÃO BASCULANTE DE 14 M³, EM VIA URBANA EM REVESTIMENTO PRIMÁRIO (UNIDADE: M3XKM). AF_07/2020</v>
          </cell>
          <cell r="S77" t="str">
            <v>M3XKM</v>
          </cell>
          <cell r="T77">
            <v>393.85</v>
          </cell>
          <cell r="U77">
            <v>2.4900000000000002</v>
          </cell>
        </row>
        <row r="78">
          <cell r="R78" t="str">
            <v>RECAPEAMENTO / CAPEAMENTO / RECONSTRUÇÃO DO PAVIMENTO - RUA LUIZ BATISTA DA SILVA</v>
          </cell>
          <cell r="S78" t="str">
            <v>-</v>
          </cell>
          <cell r="T78">
            <v>0</v>
          </cell>
          <cell r="U78">
            <v>0</v>
          </cell>
        </row>
        <row r="79">
          <cell r="Q79">
            <v>104375</v>
          </cell>
          <cell r="R79" t="str">
            <v>EXECUÇÃO DE PINTURA DE LIGAÇÃO COM EMULSÃO ASFÁLTICA RR-2C. AF_11/2019 (IMPRIMAÇÃO LIGANTE)</v>
          </cell>
          <cell r="S79" t="str">
            <v>M2</v>
          </cell>
          <cell r="T79">
            <v>792.69</v>
          </cell>
          <cell r="U79">
            <v>2.48</v>
          </cell>
        </row>
        <row r="80">
          <cell r="Q80">
            <v>95995</v>
          </cell>
          <cell r="R80" t="str">
            <v>EXECUÇÃO DE PAVIMENTO COM APLICAÇÃO DE CONCRETO ASFÁLTICO, CAMADA DE ROLAMENTO - EXCLUSIVE CARGA E TRANSPORTE. AF_11/2019</v>
          </cell>
          <cell r="S80" t="str">
            <v>M3</v>
          </cell>
          <cell r="T80">
            <v>27.74</v>
          </cell>
          <cell r="U80">
            <v>1473.95</v>
          </cell>
        </row>
        <row r="81">
          <cell r="Q81">
            <v>100987</v>
          </cell>
          <cell r="R81" t="str">
            <v>CARGA DE MISTURA ASFÁLTICA EM CAMINHÃO BASCULANTE 14 M³ (UNIDADE: M3). AF_07/2020</v>
          </cell>
          <cell r="S81" t="str">
            <v>M3</v>
          </cell>
          <cell r="T81">
            <v>27.74</v>
          </cell>
          <cell r="U81">
            <v>10.91</v>
          </cell>
        </row>
        <row r="82">
          <cell r="Q82">
            <v>93592</v>
          </cell>
          <cell r="R82" t="str">
            <v>TRANSPORTE COM CAMINHÃO BASCULANTE DE 14 M³, EM VIA URBANA EM REVESTIMENTO PRIMÁRIO (UNIDADE: M3XKM). AF_07/2020</v>
          </cell>
          <cell r="S82" t="str">
            <v>M3XKM</v>
          </cell>
          <cell r="T82">
            <v>518.74</v>
          </cell>
          <cell r="U82">
            <v>2.4900000000000002</v>
          </cell>
        </row>
        <row r="83">
          <cell r="R83" t="str">
            <v>SINALIZAÇÃO VIÁRIA - RUA LUIZ BATISTA DA SILVA</v>
          </cell>
          <cell r="S83" t="str">
            <v>-</v>
          </cell>
          <cell r="T83">
            <v>0</v>
          </cell>
          <cell r="U83">
            <v>0</v>
          </cell>
        </row>
        <row r="84">
          <cell r="Q84">
            <v>102512</v>
          </cell>
          <cell r="R84" t="str">
            <v>PINTURA DE EIXO VIÁRIO SOBRE ASFALTO COM TINTA RETRORREFLETIVA A BASE DE RESINA ACRÍLICA COM MICROESFERAS DE VIDRO, E = 10 CM, APLICAÇÃO MECÂNICA COM DEMARCADORA AUTOPROPELIDA. AF_05/2021</v>
          </cell>
          <cell r="S84" t="str">
            <v>M</v>
          </cell>
          <cell r="T84">
            <v>67.78</v>
          </cell>
          <cell r="U84">
            <v>7.77</v>
          </cell>
        </row>
        <row r="85">
          <cell r="Q85">
            <v>102509</v>
          </cell>
          <cell r="R85" t="str">
            <v>PINTURA DE FAIXA DE PEDESTRE OU ZEBRADA TINTA RETRORREFLETIVA A BASE DE RESINA ACRÍLICA COM MICROESFERAS DE VIDRO, E = 30 CM, APLICAÇÃO MANUAL. AF_05/2021</v>
          </cell>
          <cell r="S85" t="str">
            <v>M2</v>
          </cell>
          <cell r="T85">
            <v>7.97</v>
          </cell>
          <cell r="U85">
            <v>40.03</v>
          </cell>
        </row>
        <row r="86">
          <cell r="Q86" t="str">
            <v>103699-45x20</v>
          </cell>
          <cell r="R86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86" t="str">
            <v>UN</v>
          </cell>
          <cell r="T86">
            <v>2</v>
          </cell>
          <cell r="U86">
            <v>88.63</v>
          </cell>
        </row>
        <row r="87">
          <cell r="Q87" t="str">
            <v>103699-45X45</v>
          </cell>
          <cell r="R87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87" t="str">
            <v>UN</v>
          </cell>
          <cell r="T87">
            <v>1</v>
          </cell>
          <cell r="U87">
            <v>199.41</v>
          </cell>
        </row>
        <row r="88">
          <cell r="Q88" t="str">
            <v>103699-D40</v>
          </cell>
          <cell r="R88" t="str">
            <v>PLACA DE SINALIZACAO DE REGULAMENTAÇÃO DIÂMETRO 0,40M  -  FORNECIMENTO E INSTALAÇÃO DE PLACA DE SINALIZAÇÃO EM CHAPA DE AÇO NUM 16 COM PINTURA REFLETIVA EM SUPORTE METÁLICO. AF_03/2022 (CÓD REF SINAPI 103699)</v>
          </cell>
          <cell r="S88" t="str">
            <v>UN</v>
          </cell>
          <cell r="T88">
            <v>3</v>
          </cell>
          <cell r="U88">
            <v>123.68</v>
          </cell>
        </row>
        <row r="89">
          <cell r="Q89">
            <v>103690</v>
          </cell>
          <cell r="R89" t="str">
            <v>FORNECIMENTO E INSTALAÇÃO DE SUPORTE METÁLICO GALVANIZADO PARA PLACAS DE SINALIZAÇÃO EM SOLO, COM H= DE 2,5 M E DIÂMETRO DE 2''. AF_03/2022</v>
          </cell>
          <cell r="S89" t="str">
            <v>UN</v>
          </cell>
          <cell r="T89">
            <v>5</v>
          </cell>
          <cell r="U89">
            <v>286.61</v>
          </cell>
        </row>
        <row r="90">
          <cell r="R90" t="str">
            <v>AV. ROSA TEIXEIRA BUENO TRECHO 1</v>
          </cell>
          <cell r="S90" t="str">
            <v>-</v>
          </cell>
          <cell r="T90">
            <v>0</v>
          </cell>
          <cell r="U90">
            <v>0</v>
          </cell>
        </row>
        <row r="91">
          <cell r="R91" t="str">
            <v>SERVIÇOS PRELIMINARES - AV. ROSA TEIXEIRA BUENO TRECHO 1</v>
          </cell>
          <cell r="S91" t="str">
            <v>-</v>
          </cell>
          <cell r="T91">
            <v>0</v>
          </cell>
          <cell r="U91">
            <v>0</v>
          </cell>
        </row>
        <row r="92">
          <cell r="Q92">
            <v>103689</v>
          </cell>
          <cell r="R92" t="str">
            <v>FORNECIMENTO E INSTALAÇÃO DE PLACA DE OBRA COM CHAPA GALVANIZADA E ESTRUTURA DE MADEIRA. AF_03/2022_PS</v>
          </cell>
          <cell r="S92" t="str">
            <v>M2</v>
          </cell>
          <cell r="T92">
            <v>3.75</v>
          </cell>
          <cell r="U92">
            <v>474.01</v>
          </cell>
        </row>
        <row r="93">
          <cell r="R93" t="str">
            <v>DEMOLIÇÃO DE GUIAS, SARJETAS E SARJETÕES - AV. ROSA TEIXEIRA BUENO TRECHO 1</v>
          </cell>
          <cell r="S93" t="str">
            <v>-</v>
          </cell>
          <cell r="T93">
            <v>0</v>
          </cell>
          <cell r="U93">
            <v>0</v>
          </cell>
        </row>
        <row r="94">
          <cell r="Q94">
            <v>104796</v>
          </cell>
          <cell r="R94" t="str">
            <v>DEMOLIÇÃO DE GUIAS, SARJETAS OU SARJETÕES, DE FORMA MECANIZADA, SEM REAPROVEITAMENTO. AF_09/2023</v>
          </cell>
          <cell r="S94" t="str">
            <v>M</v>
          </cell>
          <cell r="T94">
            <v>448.3</v>
          </cell>
          <cell r="U94">
            <v>17.55</v>
          </cell>
        </row>
        <row r="95">
          <cell r="Q95">
            <v>100983</v>
          </cell>
          <cell r="R95" t="str">
            <v>CARGA, MANOBRA E DESCARGA DE ENTULHO EM CAMINHÃO BASCULANTE 14 M³ - CARGA COM ESCAVADEIRA HIDRÁULICA (CAÇAMBA DE 0,80 M³ / 111 HP) E DESCARGA LIVRE (UNIDADE: M3). AF_07/2020</v>
          </cell>
          <cell r="S95" t="str">
            <v>M3</v>
          </cell>
          <cell r="T95">
            <v>86.59</v>
          </cell>
          <cell r="U95">
            <v>9.66</v>
          </cell>
        </row>
        <row r="96">
          <cell r="Q96">
            <v>93592</v>
          </cell>
          <cell r="R96" t="str">
            <v>TRANSPORTE COM CAMINHÃO BASCULANTE DE 14 M³, EM VIA URBANA EM REVESTIMENTO PRIMÁRIO (UNIDADE: M3XKM). AF_07/2020</v>
          </cell>
          <cell r="S96" t="str">
            <v>M3XKM</v>
          </cell>
          <cell r="T96">
            <v>1316.17</v>
          </cell>
          <cell r="U96">
            <v>2.4900000000000002</v>
          </cell>
        </row>
        <row r="97">
          <cell r="R97" t="str">
            <v>RECONSTRUÇÃO / CONSTRUÇÃO DE GUIAS, SARJETAS E SARJETÕES - AV. ROSA TEIXEIRA BUENO TRECHO 1</v>
          </cell>
          <cell r="S97" t="str">
            <v>-</v>
          </cell>
          <cell r="T97">
            <v>0</v>
          </cell>
          <cell r="U97">
            <v>0</v>
          </cell>
        </row>
        <row r="98">
          <cell r="Q98">
            <v>94273</v>
          </cell>
          <cell r="R98" t="str">
            <v>ASSENTAMENTO DE GUIA (MEIO-FIO) EM TRECHO RETO, CONFECCIONADA EM CONCRETO PRÉ-FABRICADO, DIMENSÕES 100X15X13X30 CM (COMPRIMENTO X BASE INFERIOR X BASE SUPERIOR X ALTURA). AF_01/2024</v>
          </cell>
          <cell r="S98" t="str">
            <v>M</v>
          </cell>
          <cell r="T98">
            <v>76.47</v>
          </cell>
          <cell r="U98">
            <v>46.17</v>
          </cell>
        </row>
        <row r="99">
          <cell r="Q99">
            <v>94281</v>
          </cell>
          <cell r="R99" t="str">
            <v>EXECUÇÃO DE SARJETA DE CONCRETO USINADO, MOLDADA IN LOCO EM TRECHO RETO, 30 CM BASE X 15 CM ALTURA. AF_01/2024</v>
          </cell>
          <cell r="S99" t="str">
            <v>M</v>
          </cell>
          <cell r="T99">
            <v>106.63</v>
          </cell>
          <cell r="U99">
            <v>44.03</v>
          </cell>
        </row>
        <row r="100">
          <cell r="Q100">
            <v>94293</v>
          </cell>
          <cell r="R100" t="str">
            <v>EXECUÇÃO DE SARJETÃO DE CONCRETO USINADO, MOLDADA IN LOCO EM TRECHO RETO, 100 CM BASE X 20 CM ALTURA. AF_01/2024</v>
          </cell>
          <cell r="S100" t="str">
            <v>M</v>
          </cell>
          <cell r="T100">
            <v>265.2</v>
          </cell>
          <cell r="U100">
            <v>170.3</v>
          </cell>
        </row>
        <row r="101">
          <cell r="R101" t="str">
            <v>FRESAGEM / DEMOLIÇÃO E REMOÇÃO DE PAVIMENTOS - AV. ROSA TEIXEIRA BUENO TRECHO 1</v>
          </cell>
          <cell r="S101" t="str">
            <v>-</v>
          </cell>
          <cell r="T101">
            <v>0</v>
          </cell>
          <cell r="U101">
            <v>0</v>
          </cell>
        </row>
        <row r="102">
          <cell r="Q102">
            <v>96001</v>
          </cell>
          <cell r="R102" t="str">
            <v>FRESAGEM DE PAVIMENTO ASFÁLTICO (PROFUNDIDADE ATÉ 5,0 CM) - EXCLUSIVE TRANSPORTE. AF_11/2019</v>
          </cell>
          <cell r="S102" t="str">
            <v>M2</v>
          </cell>
          <cell r="T102">
            <v>6280.79</v>
          </cell>
          <cell r="U102">
            <v>7.41</v>
          </cell>
        </row>
        <row r="103">
          <cell r="Q103">
            <v>100983</v>
          </cell>
          <cell r="R103" t="str">
            <v>CARGA, MANOBRA E DESCARGA DE ENTULHO EM CAMINHÃO BASCULANTE 14 M³ - CARGA COM ESCAVADEIRA HIDRÁULICA (CAÇAMBA DE 0,80 M³ / 111 HP) E DESCARGA LIVRE (UNIDADE: M3). AF_07/2020</v>
          </cell>
          <cell r="S103" t="str">
            <v>M3</v>
          </cell>
          <cell r="T103">
            <v>339.16</v>
          </cell>
          <cell r="U103">
            <v>9.66</v>
          </cell>
        </row>
        <row r="104">
          <cell r="Q104">
            <v>93592</v>
          </cell>
          <cell r="R104" t="str">
            <v>TRANSPORTE COM CAMINHÃO BASCULANTE DE 14 M³, EM VIA URBANA EM REVESTIMENTO PRIMÁRIO (UNIDADE: M3XKM). AF_07/2020</v>
          </cell>
          <cell r="S104" t="str">
            <v>M3XKM</v>
          </cell>
          <cell r="T104">
            <v>5155.2299999999996</v>
          </cell>
          <cell r="U104">
            <v>2.4900000000000002</v>
          </cell>
        </row>
        <row r="105">
          <cell r="R105" t="str">
            <v>RECAPEAMENTO / CAPEAMENTO / RECONSTRUÇÃO DO PAVIMENTO - AV. ROSA TEIXEIRA BUENO TRECHO 1</v>
          </cell>
          <cell r="S105" t="str">
            <v>-</v>
          </cell>
          <cell r="T105">
            <v>0</v>
          </cell>
          <cell r="U105">
            <v>0</v>
          </cell>
        </row>
        <row r="106">
          <cell r="Q106">
            <v>104375</v>
          </cell>
          <cell r="R106" t="str">
            <v>EXECUÇÃO DE PINTURA DE LIGAÇÃO COM EMULSÃO ASFÁLTICA RR-2C. AF_11/2019 (IMPRIMAÇÃO LIGANTE)</v>
          </cell>
          <cell r="S106" t="str">
            <v>M2</v>
          </cell>
          <cell r="T106">
            <v>6280.79</v>
          </cell>
          <cell r="U106">
            <v>2.48</v>
          </cell>
        </row>
        <row r="107">
          <cell r="Q107">
            <v>95995</v>
          </cell>
          <cell r="R107" t="str">
            <v>EXECUÇÃO DE PAVIMENTO COM APLICAÇÃO DE CONCRETO ASFÁLTICO, CAMADA DE ROLAMENTO - EXCLUSIVE CARGA E TRANSPORTE. AF_11/2019</v>
          </cell>
          <cell r="S107" t="str">
            <v>M3</v>
          </cell>
          <cell r="T107">
            <v>314.04000000000002</v>
          </cell>
          <cell r="U107">
            <v>1473.95</v>
          </cell>
        </row>
        <row r="108">
          <cell r="Q108">
            <v>100987</v>
          </cell>
          <cell r="R108" t="str">
            <v>CARGA DE MISTURA ASFÁLTICA EM CAMINHÃO BASCULANTE 14 M³ (UNIDADE: M3). AF_07/2020</v>
          </cell>
          <cell r="S108" t="str">
            <v>M3</v>
          </cell>
          <cell r="T108">
            <v>314.04000000000002</v>
          </cell>
          <cell r="U108">
            <v>10.91</v>
          </cell>
        </row>
        <row r="109">
          <cell r="Q109">
            <v>93592</v>
          </cell>
          <cell r="R109" t="str">
            <v>TRANSPORTE COM CAMINHÃO BASCULANTE DE 14 M³, EM VIA URBANA EM REVESTIMENTO PRIMÁRIO (UNIDADE: M3XKM). AF_07/2020</v>
          </cell>
          <cell r="S109" t="str">
            <v>M3XKM</v>
          </cell>
          <cell r="T109">
            <v>6312.2</v>
          </cell>
          <cell r="U109">
            <v>2.4900000000000002</v>
          </cell>
        </row>
        <row r="110">
          <cell r="R110" t="str">
            <v>SINALIZAÇÃO VIÁRIA - AV. ROSA TEIXEIRA BUENO TRECHO 1</v>
          </cell>
          <cell r="S110" t="str">
            <v>-</v>
          </cell>
          <cell r="T110">
            <v>0</v>
          </cell>
          <cell r="U110">
            <v>0</v>
          </cell>
        </row>
        <row r="111">
          <cell r="Q111">
            <v>102512</v>
          </cell>
          <cell r="R111" t="str">
            <v>PINTURA DE EIXO VIÁRIO SOBRE ASFALTO COM TINTA RETRORREFLETIVA A BASE DE RESINA ACRÍLICA COM MICROESFERAS DE VIDRO, E = 10 CM, APLICAÇÃO MECÂNICA COM DEMARCADORA AUTOPROPELIDA. AF_05/2021</v>
          </cell>
          <cell r="S111" t="str">
            <v>M</v>
          </cell>
          <cell r="T111">
            <v>821.44</v>
          </cell>
          <cell r="U111">
            <v>7.77</v>
          </cell>
        </row>
        <row r="112">
          <cell r="Q112">
            <v>102509</v>
          </cell>
          <cell r="R112" t="str">
            <v>PINTURA DE FAIXA DE PEDESTRE OU ZEBRADA TINTA RETRORREFLETIVA A BASE DE RESINA ACRÍLICA COM MICROESFERAS DE VIDRO, E = 30 CM, APLICAÇÃO MANUAL. AF_05/2021</v>
          </cell>
          <cell r="S112" t="str">
            <v>M2</v>
          </cell>
          <cell r="T112">
            <v>65.150000000000006</v>
          </cell>
          <cell r="U112">
            <v>40.03</v>
          </cell>
        </row>
        <row r="113">
          <cell r="Q113" t="str">
            <v>103699-45x20</v>
          </cell>
          <cell r="R113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113" t="str">
            <v>UN</v>
          </cell>
          <cell r="T113">
            <v>18</v>
          </cell>
          <cell r="U113">
            <v>88.63</v>
          </cell>
        </row>
        <row r="114">
          <cell r="Q114" t="str">
            <v>103699-45X45</v>
          </cell>
          <cell r="R114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114" t="str">
            <v>UN</v>
          </cell>
          <cell r="T114">
            <v>3</v>
          </cell>
          <cell r="U114">
            <v>199.41</v>
          </cell>
        </row>
        <row r="115">
          <cell r="Q115">
            <v>103690</v>
          </cell>
          <cell r="R115" t="str">
            <v>FORNECIMENTO E INSTALAÇÃO DE SUPORTE METÁLICO GALVANIZADO PARA PLACAS DE SINALIZAÇÃO EM SOLO, COM H= DE 2,5 M E DIÂMETRO DE 2''. AF_03/2022</v>
          </cell>
          <cell r="S115" t="str">
            <v>UN</v>
          </cell>
          <cell r="T115">
            <v>12</v>
          </cell>
          <cell r="U115">
            <v>286.61</v>
          </cell>
        </row>
        <row r="116">
          <cell r="R116" t="str">
            <v>AV. ROSA TEIXEIRA BUENO TRECHO 2</v>
          </cell>
          <cell r="S116" t="str">
            <v>-</v>
          </cell>
          <cell r="T116">
            <v>0</v>
          </cell>
          <cell r="U116">
            <v>0</v>
          </cell>
        </row>
        <row r="117">
          <cell r="R117" t="str">
            <v>SERVIÇOS PRELIMINARES - AV. ROSA TEIXEIRA BUENO TRECHO 2</v>
          </cell>
          <cell r="S117" t="str">
            <v>-</v>
          </cell>
          <cell r="T117">
            <v>0</v>
          </cell>
          <cell r="U117">
            <v>0</v>
          </cell>
        </row>
        <row r="118">
          <cell r="Q118">
            <v>103689</v>
          </cell>
          <cell r="R118" t="str">
            <v>FORNECIMENTO E INSTALAÇÃO DE PLACA DE OBRA COM CHAPA GALVANIZADA E ESTRUTURA DE MADEIRA. AF_03/2022_PS</v>
          </cell>
          <cell r="S118" t="str">
            <v>M2</v>
          </cell>
          <cell r="T118">
            <v>3.75</v>
          </cell>
          <cell r="U118">
            <v>474.01</v>
          </cell>
        </row>
        <row r="119">
          <cell r="R119" t="str">
            <v>DEMOLIÇÃO DE GUIAS, SARJETAS E SARJETÕES - AV. ROSA TEIXEIRA BUENO TRECHO 2</v>
          </cell>
          <cell r="S119" t="str">
            <v>-</v>
          </cell>
          <cell r="T119">
            <v>0</v>
          </cell>
          <cell r="U119">
            <v>0</v>
          </cell>
        </row>
        <row r="120">
          <cell r="Q120">
            <v>104796</v>
          </cell>
          <cell r="R120" t="str">
            <v>DEMOLIÇÃO DE GUIAS, SARJETAS OU SARJETÕES, DE FORMA MECANIZADA, SEM REAPROVEITAMENTO. AF_09/2023</v>
          </cell>
          <cell r="S120" t="str">
            <v>M</v>
          </cell>
          <cell r="T120">
            <v>797.29</v>
          </cell>
          <cell r="U120">
            <v>17.55</v>
          </cell>
        </row>
        <row r="121">
          <cell r="Q121">
            <v>100983</v>
          </cell>
          <cell r="R121" t="str">
            <v>CARGA, MANOBRA E DESCARGA DE ENTULHO EM CAMINHÃO BASCULANTE 14 M³ - CARGA COM ESCAVADEIRA HIDRÁULICA (CAÇAMBA DE 0,80 M³ / 111 HP) E DESCARGA LIVRE (UNIDADE: M3). AF_07/2020</v>
          </cell>
          <cell r="S121" t="str">
            <v>M3</v>
          </cell>
          <cell r="T121">
            <v>61.27</v>
          </cell>
          <cell r="U121">
            <v>9.66</v>
          </cell>
        </row>
        <row r="122">
          <cell r="Q122">
            <v>93592</v>
          </cell>
          <cell r="R122" t="str">
            <v>TRANSPORTE COM CAMINHÃO BASCULANTE DE 14 M³, EM VIA URBANA EM REVESTIMENTO PRIMÁRIO (UNIDADE: M3XKM). AF_07/2020</v>
          </cell>
          <cell r="S122" t="str">
            <v>M3XKM</v>
          </cell>
          <cell r="T122">
            <v>931.3</v>
          </cell>
          <cell r="U122">
            <v>2.4900000000000002</v>
          </cell>
        </row>
        <row r="123">
          <cell r="R123" t="str">
            <v>RECONSTRUÇÃO / CONSTRUÇÃO DE GUIAS, SARJETAS E SARJETÕES - AV. ROSA TEIXEIRA BUENO TRECHO 2</v>
          </cell>
          <cell r="S123" t="str">
            <v>-</v>
          </cell>
          <cell r="T123">
            <v>0</v>
          </cell>
          <cell r="U123">
            <v>0</v>
          </cell>
        </row>
        <row r="124">
          <cell r="Q124">
            <v>94273</v>
          </cell>
          <cell r="R124" t="str">
            <v>ASSENTAMENTO DE GUIA (MEIO-FIO) EM TRECHO RETO, CONFECCIONADA EM CONCRETO PRÉ-FABRICADO, DIMENSÕES 100X15X13X30 CM (COMPRIMENTO X BASE INFERIOR X BASE SUPERIOR X ALTURA). AF_01/2024</v>
          </cell>
          <cell r="S124" t="str">
            <v>M</v>
          </cell>
          <cell r="T124">
            <v>359.72</v>
          </cell>
          <cell r="U124">
            <v>46.17</v>
          </cell>
        </row>
        <row r="125">
          <cell r="Q125">
            <v>94281</v>
          </cell>
          <cell r="R125" t="str">
            <v>EXECUÇÃO DE SARJETA DE CONCRETO USINADO, MOLDADA IN LOCO EM TRECHO RETO, 30 CM BASE X 15 CM ALTURA. AF_01/2024</v>
          </cell>
          <cell r="S125" t="str">
            <v>M</v>
          </cell>
          <cell r="T125">
            <v>359.72</v>
          </cell>
          <cell r="U125">
            <v>44.03</v>
          </cell>
        </row>
        <row r="126">
          <cell r="Q126">
            <v>94293</v>
          </cell>
          <cell r="R126" t="str">
            <v>EXECUÇÃO DE SARJETÃO DE CONCRETO USINADO, MOLDADA IN LOCO EM TRECHO RETO, 100 CM BASE X 20 CM ALTURA. AF_01/2024</v>
          </cell>
          <cell r="S126" t="str">
            <v>M</v>
          </cell>
          <cell r="T126">
            <v>77.849999999999994</v>
          </cell>
          <cell r="U126">
            <v>170.3</v>
          </cell>
        </row>
        <row r="127">
          <cell r="R127" t="str">
            <v>FRESAGEM / DEMOLIÇÃO E REMOÇÃO DE PAVIMENTOS - AV. ROSA TEIXEIRA BUENO TRECHO 2</v>
          </cell>
          <cell r="S127" t="str">
            <v>-</v>
          </cell>
          <cell r="T127">
            <v>0</v>
          </cell>
          <cell r="U127">
            <v>0</v>
          </cell>
        </row>
        <row r="128">
          <cell r="Q128">
            <v>96001</v>
          </cell>
          <cell r="R128" t="str">
            <v>FRESAGEM DE PAVIMENTO ASFÁLTICO (PROFUNDIDADE ATÉ 5,0 CM) - EXCLUSIVE TRANSPORTE. AF_11/2019</v>
          </cell>
          <cell r="S128" t="str">
            <v>M2</v>
          </cell>
          <cell r="T128">
            <v>2723.37</v>
          </cell>
          <cell r="U128">
            <v>7.41</v>
          </cell>
        </row>
        <row r="129">
          <cell r="Q129">
            <v>100983</v>
          </cell>
          <cell r="R129" t="str">
            <v>CARGA, MANOBRA E DESCARGA DE ENTULHO EM CAMINHÃO BASCULANTE 14 M³ - CARGA COM ESCAVADEIRA HIDRÁULICA (CAÇAMBA DE 0,80 M³ / 111 HP) E DESCARGA LIVRE (UNIDADE: M3). AF_07/2020</v>
          </cell>
          <cell r="S129" t="str">
            <v>M3</v>
          </cell>
          <cell r="T129">
            <v>147.06</v>
          </cell>
          <cell r="U129">
            <v>9.66</v>
          </cell>
        </row>
        <row r="130">
          <cell r="Q130">
            <v>93592</v>
          </cell>
          <cell r="R130" t="str">
            <v>TRANSPORTE COM CAMINHÃO BASCULANTE DE 14 M³, EM VIA URBANA EM REVESTIMENTO PRIMÁRIO (UNIDADE: M3XKM). AF_07/2020</v>
          </cell>
          <cell r="S130" t="str">
            <v>M3XKM</v>
          </cell>
          <cell r="T130">
            <v>2235.31</v>
          </cell>
          <cell r="U130">
            <v>2.4900000000000002</v>
          </cell>
        </row>
        <row r="131">
          <cell r="R131" t="str">
            <v>RECAPEAMENTO / CAPEAMENTO / RECONSTRUÇÃO DO PAVIMENTO - AV. ROSA TEIXEIRA BUENO TRECHO 2</v>
          </cell>
          <cell r="S131" t="str">
            <v>-</v>
          </cell>
          <cell r="T131">
            <v>0</v>
          </cell>
          <cell r="U131">
            <v>0</v>
          </cell>
        </row>
        <row r="132">
          <cell r="Q132">
            <v>104375</v>
          </cell>
          <cell r="R132" t="str">
            <v>EXECUÇÃO DE PINTURA DE LIGAÇÃO COM EMULSÃO ASFÁLTICA RR-2C. AF_11/2019 (IMPRIMAÇÃO LIGANTE)</v>
          </cell>
          <cell r="S132" t="str">
            <v>M2</v>
          </cell>
          <cell r="T132">
            <v>2723.37</v>
          </cell>
          <cell r="U132">
            <v>2.48</v>
          </cell>
        </row>
        <row r="133">
          <cell r="Q133">
            <v>95995</v>
          </cell>
          <cell r="R133" t="str">
            <v>EXECUÇÃO DE PAVIMENTO COM APLICAÇÃO DE CONCRETO ASFÁLTICO, CAMADA DE ROLAMENTO - EXCLUSIVE CARGA E TRANSPORTE. AF_11/2019</v>
          </cell>
          <cell r="S133" t="str">
            <v>M3</v>
          </cell>
          <cell r="T133">
            <v>136.16999999999999</v>
          </cell>
          <cell r="U133">
            <v>1473.95</v>
          </cell>
        </row>
        <row r="134">
          <cell r="Q134">
            <v>100987</v>
          </cell>
          <cell r="R134" t="str">
            <v>CARGA DE MISTURA ASFÁLTICA EM CAMINHÃO BASCULANTE 14 M³ (UNIDADE: M3). AF_07/2020</v>
          </cell>
          <cell r="S134" t="str">
            <v>M3</v>
          </cell>
          <cell r="T134">
            <v>136.16999999999999</v>
          </cell>
          <cell r="U134">
            <v>10.91</v>
          </cell>
        </row>
        <row r="135">
          <cell r="Q135">
            <v>93592</v>
          </cell>
          <cell r="R135" t="str">
            <v>TRANSPORTE COM CAMINHÃO BASCULANTE DE 14 M³, EM VIA URBANA EM REVESTIMENTO PRIMÁRIO (UNIDADE: M3XKM). AF_07/2020</v>
          </cell>
          <cell r="S135" t="str">
            <v>M3XKM</v>
          </cell>
          <cell r="T135">
            <v>2737.02</v>
          </cell>
          <cell r="U135">
            <v>2.4900000000000002</v>
          </cell>
        </row>
        <row r="136">
          <cell r="R136" t="str">
            <v>SINALIZAÇÃO VIÁRIA - AV. ROSA TEIXEIRA BUENO TRECHO 2</v>
          </cell>
          <cell r="S136" t="str">
            <v>-</v>
          </cell>
          <cell r="T136">
            <v>0</v>
          </cell>
          <cell r="U136">
            <v>0</v>
          </cell>
        </row>
        <row r="137">
          <cell r="Q137">
            <v>102512</v>
          </cell>
          <cell r="R137" t="str">
            <v>PINTURA DE EIXO VIÁRIO SOBRE ASFALTO COM TINTA RETRORREFLETIVA A BASE DE RESINA ACRÍLICA COM MICROESFERAS DE VIDRO, E = 10 CM, APLICAÇÃO MECÂNICA COM DEMARCADORA AUTOPROPELIDA. AF_05/2021</v>
          </cell>
          <cell r="S137" t="str">
            <v>M</v>
          </cell>
          <cell r="T137">
            <v>564.67999999999995</v>
          </cell>
          <cell r="U137">
            <v>7.77</v>
          </cell>
        </row>
        <row r="138">
          <cell r="Q138">
            <v>102509</v>
          </cell>
          <cell r="R138" t="str">
            <v>PINTURA DE FAIXA DE PEDESTRE OU ZEBRADA TINTA RETRORREFLETIVA A BASE DE RESINA ACRÍLICA COM MICROESFERAS DE VIDRO, E = 30 CM, APLICAÇÃO MANUAL. AF_05/2021</v>
          </cell>
          <cell r="S138" t="str">
            <v>M2</v>
          </cell>
          <cell r="T138">
            <v>58.62</v>
          </cell>
          <cell r="U138">
            <v>40.03</v>
          </cell>
        </row>
        <row r="139">
          <cell r="Q139" t="str">
            <v>103699-45x20</v>
          </cell>
          <cell r="R139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139" t="str">
            <v>UN</v>
          </cell>
          <cell r="T139">
            <v>12</v>
          </cell>
          <cell r="U139">
            <v>88.63</v>
          </cell>
        </row>
        <row r="140">
          <cell r="Q140" t="str">
            <v>103699-45X45</v>
          </cell>
          <cell r="R140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140" t="str">
            <v>UN</v>
          </cell>
          <cell r="T140">
            <v>2</v>
          </cell>
          <cell r="U140">
            <v>199.41</v>
          </cell>
        </row>
        <row r="141">
          <cell r="Q141">
            <v>103690</v>
          </cell>
          <cell r="R141" t="str">
            <v>FORNECIMENTO E INSTALAÇÃO DE SUPORTE METÁLICO GALVANIZADO PARA PLACAS DE SINALIZAÇÃO EM SOLO, COM H= DE 2,5 M E DIÂMETRO DE 2''. AF_03/2022</v>
          </cell>
          <cell r="S141" t="str">
            <v>UN</v>
          </cell>
          <cell r="T141">
            <v>8</v>
          </cell>
          <cell r="U141">
            <v>286.61</v>
          </cell>
        </row>
        <row r="142">
          <cell r="R142" t="str">
            <v>TRAVESSA SANTA RITA</v>
          </cell>
          <cell r="S142" t="str">
            <v>-</v>
          </cell>
          <cell r="T142">
            <v>0</v>
          </cell>
          <cell r="U142">
            <v>0</v>
          </cell>
        </row>
        <row r="143">
          <cell r="R143" t="str">
            <v>SERVIÇOS PRELIMINARES - TRAVESSA SANTA RITA</v>
          </cell>
          <cell r="S143" t="str">
            <v>-</v>
          </cell>
          <cell r="T143">
            <v>0</v>
          </cell>
          <cell r="U143">
            <v>0</v>
          </cell>
        </row>
        <row r="144">
          <cell r="Q144">
            <v>103689</v>
          </cell>
          <cell r="R144" t="str">
            <v>FORNECIMENTO E INSTALAÇÃO DE PLACA DE OBRA COM CHAPA GALVANIZADA E ESTRUTURA DE MADEIRA. AF_03/2022_PS</v>
          </cell>
          <cell r="S144" t="str">
            <v>M2</v>
          </cell>
          <cell r="T144">
            <v>3.75</v>
          </cell>
          <cell r="U144">
            <v>474.01</v>
          </cell>
        </row>
        <row r="145">
          <cell r="R145" t="str">
            <v>DEMOLIÇÃO DE GUIAS, SARJETAS E SARJETÕES - TRAVESSA SANTA RITA</v>
          </cell>
          <cell r="S145" t="str">
            <v>-</v>
          </cell>
          <cell r="T145">
            <v>0</v>
          </cell>
          <cell r="U145">
            <v>0</v>
          </cell>
        </row>
        <row r="146">
          <cell r="Q146">
            <v>104796</v>
          </cell>
          <cell r="R146" t="str">
            <v>DEMOLIÇÃO DE GUIAS, SARJETAS OU SARJETÕES, DE FORMA MECANIZADA, SEM REAPROVEITAMENTO. AF_09/2023</v>
          </cell>
          <cell r="S146" t="str">
            <v>M</v>
          </cell>
          <cell r="T146">
            <v>253.22</v>
          </cell>
          <cell r="U146">
            <v>17.55</v>
          </cell>
        </row>
        <row r="147">
          <cell r="Q147">
            <v>100983</v>
          </cell>
          <cell r="R147" t="str">
            <v>CARGA, MANOBRA E DESCARGA DE ENTULHO EM CAMINHÃO BASCULANTE 14 M³ - CARGA COM ESCAVADEIRA HIDRÁULICA (CAÇAMBA DE 0,80 M³ / 111 HP) E DESCARGA LIVRE (UNIDADE: M3). AF_07/2020</v>
          </cell>
          <cell r="S147" t="str">
            <v>M3</v>
          </cell>
          <cell r="T147">
            <v>15.28</v>
          </cell>
          <cell r="U147">
            <v>9.66</v>
          </cell>
        </row>
        <row r="148">
          <cell r="Q148">
            <v>93592</v>
          </cell>
          <cell r="R148" t="str">
            <v>TRANSPORTE COM CAMINHÃO BASCULANTE DE 14 M³, EM VIA URBANA EM REVESTIMENTO PRIMÁRIO (UNIDADE: M3XKM). AF_07/2020</v>
          </cell>
          <cell r="S148" t="str">
            <v>M3XKM</v>
          </cell>
          <cell r="T148">
            <v>195.58</v>
          </cell>
          <cell r="U148">
            <v>2.4900000000000002</v>
          </cell>
        </row>
        <row r="149">
          <cell r="R149" t="str">
            <v>RECONSTRUÇÃO / CONSTRUÇÃO DE GUIAS, SARJETAS E SARJETÕES - TRAVESSA SANTA RITA</v>
          </cell>
          <cell r="S149" t="str">
            <v>-</v>
          </cell>
          <cell r="T149">
            <v>0</v>
          </cell>
          <cell r="U149">
            <v>0</v>
          </cell>
        </row>
        <row r="150">
          <cell r="Q150">
            <v>94273</v>
          </cell>
          <cell r="R150" t="str">
            <v>ASSENTAMENTO DE GUIA (MEIO-FIO) EM TRECHO RETO, CONFECCIONADA EM CONCRETO PRÉ-FABRICADO, DIMENSÕES 100X15X13X30 CM (COMPRIMENTO X BASE INFERIOR X BASE SUPERIOR X ALTURA). AF_01/2024</v>
          </cell>
          <cell r="S150" t="str">
            <v>M</v>
          </cell>
          <cell r="T150">
            <v>123.17</v>
          </cell>
          <cell r="U150">
            <v>46.17</v>
          </cell>
        </row>
        <row r="151">
          <cell r="Q151">
            <v>94281</v>
          </cell>
          <cell r="R151" t="str">
            <v>EXECUÇÃO DE SARJETA DE CONCRETO USINADO, MOLDADA IN LOCO EM TRECHO RETO, 30 CM BASE X 15 CM ALTURA. AF_01/2024</v>
          </cell>
          <cell r="S151" t="str">
            <v>M</v>
          </cell>
          <cell r="T151">
            <v>123.17</v>
          </cell>
          <cell r="U151">
            <v>44.03</v>
          </cell>
        </row>
        <row r="152">
          <cell r="Q152">
            <v>94293</v>
          </cell>
          <cell r="R152" t="str">
            <v>EXECUÇÃO DE SARJETÃO DE CONCRETO USINADO, MOLDADA IN LOCO EM TRECHO RETO, 100 CM BASE X 20 CM ALTURA. AF_01/2024</v>
          </cell>
          <cell r="S152" t="str">
            <v>M</v>
          </cell>
          <cell r="T152">
            <v>6.88</v>
          </cell>
          <cell r="U152">
            <v>170.3</v>
          </cell>
        </row>
        <row r="153">
          <cell r="R153" t="str">
            <v>FRESAGEM / DEMOLIÇÃO E REMOÇÃO DE PAVIMENTOS - TRAVESSA SANTA RITA</v>
          </cell>
          <cell r="S153" t="str">
            <v>-</v>
          </cell>
          <cell r="T153">
            <v>0</v>
          </cell>
          <cell r="U153">
            <v>0</v>
          </cell>
        </row>
        <row r="154">
          <cell r="Q154">
            <v>96001</v>
          </cell>
          <cell r="R154" t="str">
            <v>FRESAGEM DE PAVIMENTO ASFÁLTICO (PROFUNDIDADE ATÉ 5,0 CM) - EXCLUSIVE TRANSPORTE. AF_11/2019</v>
          </cell>
          <cell r="S154" t="str">
            <v>M2</v>
          </cell>
          <cell r="T154">
            <v>272.36</v>
          </cell>
          <cell r="U154">
            <v>7.41</v>
          </cell>
        </row>
        <row r="155">
          <cell r="Q155">
            <v>100983</v>
          </cell>
          <cell r="R155" t="str">
            <v>CARGA, MANOBRA E DESCARGA DE ENTULHO EM CAMINHÃO BASCULANTE 14 M³ - CARGA COM ESCAVADEIRA HIDRÁULICA (CAÇAMBA DE 0,80 M³ / 111 HP) E DESCARGA LIVRE (UNIDADE: M3). AF_07/2020</v>
          </cell>
          <cell r="S155" t="str">
            <v>M3</v>
          </cell>
          <cell r="T155">
            <v>9.8000000000000007</v>
          </cell>
          <cell r="U155">
            <v>9.66</v>
          </cell>
        </row>
        <row r="156">
          <cell r="Q156">
            <v>93592</v>
          </cell>
          <cell r="R156" t="str">
            <v>TRANSPORTE COM CAMINHÃO BASCULANTE DE 14 M³, EM VIA URBANA EM REVESTIMENTO PRIMÁRIO (UNIDADE: M3XKM). AF_07/2020</v>
          </cell>
          <cell r="S156" t="str">
            <v>M3XKM</v>
          </cell>
          <cell r="T156">
            <v>125.44</v>
          </cell>
          <cell r="U156">
            <v>2.4900000000000002</v>
          </cell>
        </row>
        <row r="157">
          <cell r="R157" t="str">
            <v>RECAPEAMENTO / CAPEAMENTO / RECONSTRUÇÃO DO PAVIMENTO - TRAVESSA SANTA RITA</v>
          </cell>
          <cell r="S157" t="str">
            <v>-</v>
          </cell>
          <cell r="T157">
            <v>0</v>
          </cell>
          <cell r="U157">
            <v>0</v>
          </cell>
        </row>
        <row r="158">
          <cell r="Q158">
            <v>104375</v>
          </cell>
          <cell r="R158" t="str">
            <v>EXECUÇÃO DE PINTURA DE LIGAÇÃO COM EMULSÃO ASFÁLTICA RR-2C. AF_11/2019 (IMPRIMAÇÃO LIGANTE)</v>
          </cell>
          <cell r="S158" t="str">
            <v>M2</v>
          </cell>
          <cell r="T158">
            <v>272.36</v>
          </cell>
          <cell r="U158">
            <v>2.48</v>
          </cell>
        </row>
        <row r="159">
          <cell r="Q159">
            <v>95995</v>
          </cell>
          <cell r="R159" t="str">
            <v>EXECUÇÃO DE PAVIMENTO COM APLICAÇÃO DE CONCRETO ASFÁLTICO, CAMADA DE ROLAMENTO - EXCLUSIVE CARGA E TRANSPORTE. AF_11/2019</v>
          </cell>
          <cell r="S159" t="str">
            <v>M3</v>
          </cell>
          <cell r="T159">
            <v>9.5299999999999994</v>
          </cell>
          <cell r="U159">
            <v>1473.95</v>
          </cell>
        </row>
        <row r="160">
          <cell r="Q160">
            <v>100987</v>
          </cell>
          <cell r="R160" t="str">
            <v>CARGA DE MISTURA ASFÁLTICA EM CAMINHÃO BASCULANTE 14 M³ (UNIDADE: M3). AF_07/2020</v>
          </cell>
          <cell r="S160" t="str">
            <v>M3</v>
          </cell>
          <cell r="T160">
            <v>9.5299999999999994</v>
          </cell>
          <cell r="U160">
            <v>10.91</v>
          </cell>
        </row>
        <row r="161">
          <cell r="Q161">
            <v>93592</v>
          </cell>
          <cell r="R161" t="str">
            <v>TRANSPORTE COM CAMINHÃO BASCULANTE DE 14 M³, EM VIA URBANA EM REVESTIMENTO PRIMÁRIO (UNIDADE: M3XKM). AF_07/2020</v>
          </cell>
          <cell r="S161" t="str">
            <v>M3XKM</v>
          </cell>
          <cell r="T161">
            <v>168.68</v>
          </cell>
          <cell r="U161">
            <v>2.4900000000000002</v>
          </cell>
        </row>
        <row r="162">
          <cell r="R162" t="str">
            <v>SINALIZAÇÃO VIÁRIA - TRAVESSA SANTA RITA</v>
          </cell>
          <cell r="S162" t="str">
            <v>-</v>
          </cell>
          <cell r="T162">
            <v>0</v>
          </cell>
          <cell r="U162">
            <v>0</v>
          </cell>
        </row>
        <row r="163">
          <cell r="Q163">
            <v>102512</v>
          </cell>
          <cell r="R163" t="str">
            <v>PINTURA DE EIXO VIÁRIO SOBRE ASFALTO COM TINTA RETRORREFLETIVA A BASE DE RESINA ACRÍLICA COM MICROESFERAS DE VIDRO, E = 10 CM, APLICAÇÃO MECÂNICA COM DEMARCADORA AUTOPROPELIDA. AF_05/2021</v>
          </cell>
          <cell r="S163" t="str">
            <v>M</v>
          </cell>
          <cell r="T163">
            <v>20</v>
          </cell>
          <cell r="U163">
            <v>7.77</v>
          </cell>
        </row>
        <row r="164">
          <cell r="Q164" t="str">
            <v>103699-45x20</v>
          </cell>
          <cell r="R164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164" t="str">
            <v>UN</v>
          </cell>
          <cell r="T164">
            <v>2</v>
          </cell>
          <cell r="U164">
            <v>88.63</v>
          </cell>
        </row>
        <row r="165">
          <cell r="Q165" t="str">
            <v>103699-45X45</v>
          </cell>
          <cell r="R165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165" t="str">
            <v>UN</v>
          </cell>
          <cell r="T165">
            <v>1</v>
          </cell>
          <cell r="U165">
            <v>199.41</v>
          </cell>
        </row>
        <row r="166">
          <cell r="Q166" t="str">
            <v>103699-D40</v>
          </cell>
          <cell r="R166" t="str">
            <v>PLACA DE SINALIZACAO DE REGULAMENTAÇÃO DIÂMETRO 0,40M  -  FORNECIMENTO E INSTALAÇÃO DE PLACA DE SINALIZAÇÃO EM CHAPA DE AÇO NUM 16 COM PINTURA REFLETIVA EM SUPORTE METÁLICO. AF_03/2022 (CÓD REF SINAPI 103699)</v>
          </cell>
          <cell r="S166" t="str">
            <v>UN</v>
          </cell>
          <cell r="T166">
            <v>1</v>
          </cell>
          <cell r="U166">
            <v>123.68</v>
          </cell>
        </row>
        <row r="167">
          <cell r="Q167">
            <v>103690</v>
          </cell>
          <cell r="R167" t="str">
            <v>FORNECIMENTO E INSTALAÇÃO DE SUPORTE METÁLICO GALVANIZADO PARA PLACAS DE SINALIZAÇÃO EM SOLO, COM H= DE 2,5 M E DIÂMETRO DE 2''. AF_03/2022</v>
          </cell>
          <cell r="S167" t="str">
            <v>UN</v>
          </cell>
          <cell r="T167">
            <v>3</v>
          </cell>
          <cell r="U167">
            <v>286.61</v>
          </cell>
        </row>
        <row r="168">
          <cell r="R168" t="str">
            <v>AV ROLANDO GOTTARD GUSTAVO KAESEMODEL FILHO</v>
          </cell>
          <cell r="S168" t="str">
            <v>-</v>
          </cell>
          <cell r="T168">
            <v>0</v>
          </cell>
          <cell r="U168">
            <v>0</v>
          </cell>
        </row>
        <row r="169">
          <cell r="R169" t="str">
            <v>SERVIÇOS PRELIMINARES - AV ROLANDO GOTTARD G. KAESEMODEL FILHO</v>
          </cell>
          <cell r="S169" t="str">
            <v>-</v>
          </cell>
          <cell r="T169">
            <v>0</v>
          </cell>
          <cell r="U169">
            <v>0</v>
          </cell>
        </row>
        <row r="170">
          <cell r="Q170">
            <v>103689</v>
          </cell>
          <cell r="R170" t="str">
            <v>FORNECIMENTO E INSTALAÇÃO DE PLACA DE OBRA COM CHAPA GALVANIZADA E ESTRUTURA DE MADEIRA. AF_03/2022_PS</v>
          </cell>
          <cell r="S170" t="str">
            <v>M2</v>
          </cell>
          <cell r="T170">
            <v>3.75</v>
          </cell>
          <cell r="U170">
            <v>474.01</v>
          </cell>
        </row>
        <row r="171">
          <cell r="R171" t="str">
            <v>DEMOLIÇÃO DE GUIAS, SARJETAS E SARJETÕES - AV ROLANDO GOTTARD G. KAESEMODEL FILHO</v>
          </cell>
          <cell r="S171" t="str">
            <v>-</v>
          </cell>
          <cell r="T171">
            <v>0</v>
          </cell>
          <cell r="U171">
            <v>0</v>
          </cell>
        </row>
        <row r="172">
          <cell r="Q172">
            <v>104796</v>
          </cell>
          <cell r="R172" t="str">
            <v>DEMOLIÇÃO DE GUIAS, SARJETAS OU SARJETÕES, DE FORMA MECANIZADA, SEM REAPROVEITAMENTO. AF_09/2023</v>
          </cell>
          <cell r="S172" t="str">
            <v>M</v>
          </cell>
          <cell r="T172">
            <v>102.51</v>
          </cell>
          <cell r="U172">
            <v>17.55</v>
          </cell>
        </row>
        <row r="173">
          <cell r="Q173">
            <v>100983</v>
          </cell>
          <cell r="R173" t="str">
            <v>CARGA, MANOBRA E DESCARGA DE ENTULHO EM CAMINHÃO BASCULANTE 14 M³ - CARGA COM ESCAVADEIRA HIDRÁULICA (CAÇAMBA DE 0,80 M³ / 111 HP) E DESCARGA LIVRE (UNIDADE: M3). AF_07/2020</v>
          </cell>
          <cell r="S173" t="str">
            <v>M3</v>
          </cell>
          <cell r="T173">
            <v>29.52</v>
          </cell>
          <cell r="U173">
            <v>9.66</v>
          </cell>
        </row>
        <row r="174">
          <cell r="Q174">
            <v>93592</v>
          </cell>
          <cell r="R174" t="str">
            <v>TRANSPORTE COM CAMINHÃO BASCULANTE DE 14 M³, EM VIA URBANA EM REVESTIMENTO PRIMÁRIO (UNIDADE: M3XKM). AF_07/2020</v>
          </cell>
          <cell r="S174" t="str">
            <v>M3XKM</v>
          </cell>
          <cell r="T174">
            <v>454.61</v>
          </cell>
          <cell r="U174">
            <v>2.4900000000000002</v>
          </cell>
        </row>
        <row r="175">
          <cell r="R175" t="str">
            <v>RECONSTRUÇÃO / CONSTRUÇÃO DE GUIAS, SARJETAS E SARJETÕES - AV ROLANDO GOTTARD G. KAESEMODEL FILHO</v>
          </cell>
          <cell r="S175" t="str">
            <v>-</v>
          </cell>
          <cell r="T175">
            <v>0</v>
          </cell>
          <cell r="U175">
            <v>0</v>
          </cell>
        </row>
        <row r="176">
          <cell r="Q176">
            <v>94293</v>
          </cell>
          <cell r="R176" t="str">
            <v>EXECUÇÃO DE SARJETÃO DE CONCRETO USINADO, MOLDADA IN LOCO EM TRECHO RETO, 100 CM BASE X 20 CM ALTURA. AF_01/2024</v>
          </cell>
          <cell r="S176" t="str">
            <v>M</v>
          </cell>
          <cell r="T176">
            <v>102.51</v>
          </cell>
          <cell r="U176">
            <v>170.3</v>
          </cell>
        </row>
        <row r="177">
          <cell r="R177" t="str">
            <v>FRESAGEM / DEMOLIÇÃO E REMOÇÃO DE PAVIMENTOS - AV ROLANDO GOTTARD G. KAESEMODEL FILHO</v>
          </cell>
          <cell r="S177" t="str">
            <v>-</v>
          </cell>
          <cell r="T177">
            <v>0</v>
          </cell>
          <cell r="U177">
            <v>0</v>
          </cell>
        </row>
        <row r="178">
          <cell r="Q178">
            <v>96001</v>
          </cell>
          <cell r="R178" t="str">
            <v>FRESAGEM DE PAVIMENTO ASFÁLTICO (PROFUNDIDADE ATÉ 5,0 CM) - EXCLUSIVE TRANSPORTE. AF_11/2019</v>
          </cell>
          <cell r="S178" t="str">
            <v>M2</v>
          </cell>
          <cell r="T178">
            <v>2449.0500000000002</v>
          </cell>
          <cell r="U178">
            <v>7.41</v>
          </cell>
        </row>
        <row r="179">
          <cell r="Q179">
            <v>100983</v>
          </cell>
          <cell r="R179" t="str">
            <v>CARGA, MANOBRA E DESCARGA DE ENTULHO EM CAMINHÃO BASCULANTE 14 M³ - CARGA COM ESCAVADEIRA HIDRÁULICA (CAÇAMBA DE 0,80 M³ / 111 HP) E DESCARGA LIVRE (UNIDADE: M3). AF_07/2020</v>
          </cell>
          <cell r="S179" t="str">
            <v>M3</v>
          </cell>
          <cell r="T179">
            <v>132.25</v>
          </cell>
          <cell r="U179">
            <v>9.66</v>
          </cell>
        </row>
        <row r="180">
          <cell r="Q180">
            <v>93592</v>
          </cell>
          <cell r="R180" t="str">
            <v>TRANSPORTE COM CAMINHÃO BASCULANTE DE 14 M³, EM VIA URBANA EM REVESTIMENTO PRIMÁRIO (UNIDADE: M3XKM). AF_07/2020</v>
          </cell>
          <cell r="S180" t="str">
            <v>M3XKM</v>
          </cell>
          <cell r="T180">
            <v>2036.65</v>
          </cell>
          <cell r="U180">
            <v>2.4900000000000002</v>
          </cell>
        </row>
        <row r="181">
          <cell r="R181" t="str">
            <v>RECAPEAMENTO / CAPEAMENTO / RECONSTRUÇÃO DO PAVIMENTO - AV ROLANDO GOTTARD G. KAESEMODEL FILHO</v>
          </cell>
          <cell r="S181" t="str">
            <v>-</v>
          </cell>
          <cell r="T181">
            <v>0</v>
          </cell>
          <cell r="U181">
            <v>0</v>
          </cell>
        </row>
        <row r="182">
          <cell r="Q182">
            <v>104375</v>
          </cell>
          <cell r="R182" t="str">
            <v>EXECUÇÃO DE PINTURA DE LIGAÇÃO COM EMULSÃO ASFÁLTICA RR-2C. AF_11/2019 (IMPRIMAÇÃO LIGANTE)</v>
          </cell>
          <cell r="S182" t="str">
            <v>M2</v>
          </cell>
          <cell r="T182">
            <v>2449.0500000000002</v>
          </cell>
          <cell r="U182">
            <v>2.48</v>
          </cell>
        </row>
        <row r="183">
          <cell r="Q183">
            <v>95995</v>
          </cell>
          <cell r="R183" t="str">
            <v>EXECUÇÃO DE PAVIMENTO COM APLICAÇÃO DE CONCRETO ASFÁLTICO, CAMADA DE ROLAMENTO - EXCLUSIVE CARGA E TRANSPORTE. AF_11/2019</v>
          </cell>
          <cell r="S183" t="str">
            <v>M3</v>
          </cell>
          <cell r="T183">
            <v>122.45</v>
          </cell>
          <cell r="U183">
            <v>1473.95</v>
          </cell>
        </row>
        <row r="184">
          <cell r="Q184">
            <v>100987</v>
          </cell>
          <cell r="R184" t="str">
            <v>CARGA DE MISTURA ASFÁLTICA EM CAMINHÃO BASCULANTE 14 M³ (UNIDADE: M3). AF_07/2020</v>
          </cell>
          <cell r="S184" t="str">
            <v>M3</v>
          </cell>
          <cell r="T184">
            <v>122.45</v>
          </cell>
          <cell r="U184">
            <v>10.91</v>
          </cell>
        </row>
        <row r="185">
          <cell r="Q185">
            <v>93592</v>
          </cell>
          <cell r="R185" t="str">
            <v>TRANSPORTE COM CAMINHÃO BASCULANTE DE 14 M³, EM VIA URBANA EM REVESTIMENTO PRIMÁRIO (UNIDADE: M3XKM). AF_07/2020</v>
          </cell>
          <cell r="S185" t="str">
            <v>M3XKM</v>
          </cell>
          <cell r="T185">
            <v>2424.5100000000002</v>
          </cell>
          <cell r="U185">
            <v>2.4900000000000002</v>
          </cell>
        </row>
        <row r="186">
          <cell r="R186" t="str">
            <v>SINALIZAÇÃO VIÁRIA - AV ROLANDO GOTTARD G. KAESEMODEL FILHO</v>
          </cell>
          <cell r="S186" t="str">
            <v>-</v>
          </cell>
          <cell r="T186">
            <v>0</v>
          </cell>
          <cell r="U186">
            <v>0</v>
          </cell>
        </row>
        <row r="187">
          <cell r="Q187">
            <v>102512</v>
          </cell>
          <cell r="R187" t="str">
            <v>PINTURA DE EIXO VIÁRIO SOBRE ASFALTO COM TINTA RETRORREFLETIVA A BASE DE RESINA ACRÍLICA COM MICROESFERAS DE VIDRO, E = 10 CM, APLICAÇÃO MECÂNICA COM DEMARCADORA AUTOPROPELIDA. AF_05/2021</v>
          </cell>
          <cell r="S187" t="str">
            <v>M</v>
          </cell>
          <cell r="T187">
            <v>275.72000000000003</v>
          </cell>
          <cell r="U187">
            <v>7.77</v>
          </cell>
        </row>
        <row r="188">
          <cell r="Q188">
            <v>102509</v>
          </cell>
          <cell r="R188" t="str">
            <v>PINTURA DE FAIXA DE PEDESTRE OU ZEBRADA TINTA RETRORREFLETIVA A BASE DE RESINA ACRÍLICA COM MICROESFERAS DE VIDRO, E = 30 CM, APLICAÇÃO MANUAL. AF_05/2021</v>
          </cell>
          <cell r="S188" t="str">
            <v>M2</v>
          </cell>
          <cell r="T188">
            <v>17.64</v>
          </cell>
          <cell r="U188">
            <v>40.03</v>
          </cell>
        </row>
        <row r="189">
          <cell r="Q189" t="str">
            <v>103699-45x20</v>
          </cell>
          <cell r="R189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189" t="str">
            <v>UN</v>
          </cell>
          <cell r="T189">
            <v>10</v>
          </cell>
          <cell r="U189">
            <v>88.63</v>
          </cell>
        </row>
        <row r="190">
          <cell r="Q190" t="str">
            <v>103699-45X45</v>
          </cell>
          <cell r="R190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190" t="str">
            <v>UN</v>
          </cell>
          <cell r="T190">
            <v>2</v>
          </cell>
          <cell r="U190">
            <v>199.41</v>
          </cell>
        </row>
        <row r="191">
          <cell r="Q191">
            <v>103690</v>
          </cell>
          <cell r="R191" t="str">
            <v>FORNECIMENTO E INSTALAÇÃO DE SUPORTE METÁLICO GALVANIZADO PARA PLACAS DE SINALIZAÇÃO EM SOLO, COM H= DE 2,5 M E DIÂMETRO DE 2''. AF_03/2022</v>
          </cell>
          <cell r="S191" t="str">
            <v>UN</v>
          </cell>
          <cell r="T191">
            <v>7</v>
          </cell>
          <cell r="U191">
            <v>286.61</v>
          </cell>
        </row>
        <row r="192">
          <cell r="R192" t="str">
            <v>AV MARIANA JUNQUEIRA TRECHO 1</v>
          </cell>
          <cell r="S192" t="str">
            <v>-</v>
          </cell>
          <cell r="T192">
            <v>0</v>
          </cell>
          <cell r="U192">
            <v>0</v>
          </cell>
        </row>
        <row r="193">
          <cell r="R193" t="str">
            <v>SERVIÇOS PRELIMINARES - AV MARIANA JUNQUEIRA TRECHO 1</v>
          </cell>
          <cell r="S193" t="str">
            <v>-</v>
          </cell>
          <cell r="T193">
            <v>0</v>
          </cell>
          <cell r="U193">
            <v>0</v>
          </cell>
        </row>
        <row r="194">
          <cell r="Q194">
            <v>103689</v>
          </cell>
          <cell r="R194" t="str">
            <v>FORNECIMENTO E INSTALAÇÃO DE PLACA DE OBRA COM CHAPA GALVANIZADA E ESTRUTURA DE MADEIRA. AF_03/2022_PS</v>
          </cell>
          <cell r="S194" t="str">
            <v>M2</v>
          </cell>
          <cell r="T194">
            <v>3.75</v>
          </cell>
          <cell r="U194">
            <v>474.01</v>
          </cell>
        </row>
        <row r="195">
          <cell r="R195" t="str">
            <v>DEMOLIÇÃO DE GUIAS, SARJETAS E SARJETÕES - AV MARIANA JUNQUEIRA TRECHO 1</v>
          </cell>
          <cell r="S195" t="str">
            <v>-</v>
          </cell>
          <cell r="T195">
            <v>0</v>
          </cell>
          <cell r="U195">
            <v>0</v>
          </cell>
        </row>
        <row r="196">
          <cell r="Q196">
            <v>104796</v>
          </cell>
          <cell r="R196" t="str">
            <v>DEMOLIÇÃO DE GUIAS, SARJETAS OU SARJETÕES, DE FORMA MECANIZADA, SEM REAPROVEITAMENTO. AF_09/2023</v>
          </cell>
          <cell r="S196" t="str">
            <v>M</v>
          </cell>
          <cell r="T196">
            <v>759.74</v>
          </cell>
          <cell r="U196">
            <v>17.55</v>
          </cell>
        </row>
        <row r="197">
          <cell r="Q197">
            <v>100983</v>
          </cell>
          <cell r="R197" t="str">
            <v>CARGA, MANOBRA E DESCARGA DE ENTULHO EM CAMINHÃO BASCULANTE 14 M³ - CARGA COM ESCAVADEIRA HIDRÁULICA (CAÇAMBA DE 0,80 M³ / 111 HP) E DESCARGA LIVRE (UNIDADE: M3). AF_07/2020</v>
          </cell>
          <cell r="S197" t="str">
            <v>M3</v>
          </cell>
          <cell r="T197">
            <v>51.65</v>
          </cell>
          <cell r="U197">
            <v>9.66</v>
          </cell>
        </row>
        <row r="198">
          <cell r="Q198">
            <v>93592</v>
          </cell>
          <cell r="R198" t="str">
            <v>TRANSPORTE COM CAMINHÃO BASCULANTE DE 14 M³, EM VIA URBANA EM REVESTIMENTO PRIMÁRIO (UNIDADE: M3XKM). AF_07/2020</v>
          </cell>
          <cell r="S198" t="str">
            <v>M3XKM</v>
          </cell>
          <cell r="T198">
            <v>785.08</v>
          </cell>
          <cell r="U198">
            <v>2.4900000000000002</v>
          </cell>
        </row>
        <row r="199">
          <cell r="R199" t="str">
            <v>RECONSTRUÇÃO / CONSTRUÇÃO DE GUIAS, SARJETAS E SARJETÕES - AV MARIANA JUNQUEIRA TRECHO 1</v>
          </cell>
          <cell r="S199" t="str">
            <v>-</v>
          </cell>
          <cell r="T199">
            <v>0</v>
          </cell>
          <cell r="U199">
            <v>0</v>
          </cell>
        </row>
        <row r="200">
          <cell r="Q200">
            <v>94273</v>
          </cell>
          <cell r="R200" t="str">
            <v>ASSENTAMENTO DE GUIA (MEIO-FIO) EM TRECHO RETO, CONFECCIONADA EM CONCRETO PRÉ-FABRICADO, DIMENSÕES 100X15X13X30 CM (COMPRIMENTO X BASE INFERIOR X BASE SUPERIOR X ALTURA). AF_01/2024</v>
          </cell>
          <cell r="S200" t="str">
            <v>M</v>
          </cell>
          <cell r="T200">
            <v>186.38</v>
          </cell>
          <cell r="U200">
            <v>46.17</v>
          </cell>
        </row>
        <row r="201">
          <cell r="Q201">
            <v>94281</v>
          </cell>
          <cell r="R201" t="str">
            <v>EXECUÇÃO DE SARJETA DE CONCRETO USINADO, MOLDADA IN LOCO EM TRECHO RETO, 30 CM BASE X 15 CM ALTURA. AF_01/2024</v>
          </cell>
          <cell r="S201" t="str">
            <v>M</v>
          </cell>
          <cell r="T201">
            <v>544.48</v>
          </cell>
          <cell r="U201">
            <v>44.03</v>
          </cell>
        </row>
        <row r="202">
          <cell r="Q202">
            <v>94293</v>
          </cell>
          <cell r="R202" t="str">
            <v>EXECUÇÃO DE SARJETÃO DE CONCRETO USINADO, MOLDADA IN LOCO EM TRECHO RETO, 100 CM BASE X 20 CM ALTURA. AF_01/2024</v>
          </cell>
          <cell r="S202" t="str">
            <v>M</v>
          </cell>
          <cell r="T202">
            <v>28.88</v>
          </cell>
          <cell r="U202">
            <v>170.3</v>
          </cell>
        </row>
        <row r="203">
          <cell r="R203" t="str">
            <v>FRESAGEM / DEMOLIÇÃO E REMOÇÃO DE PAVIMENTOS - AV MARIANA JUNQUEIRA TRECHO 1</v>
          </cell>
          <cell r="S203" t="str">
            <v>-</v>
          </cell>
          <cell r="T203">
            <v>0</v>
          </cell>
          <cell r="U203">
            <v>0</v>
          </cell>
        </row>
        <row r="204">
          <cell r="Q204">
            <v>96001</v>
          </cell>
          <cell r="R204" t="str">
            <v>FRESAGEM DE PAVIMENTO ASFÁLTICO (PROFUNDIDADE ATÉ 5,0 CM) - EXCLUSIVE TRANSPORTE. AF_11/2019</v>
          </cell>
          <cell r="S204" t="str">
            <v>M2</v>
          </cell>
          <cell r="T204">
            <v>4852.3900000000003</v>
          </cell>
          <cell r="U204">
            <v>7.41</v>
          </cell>
        </row>
        <row r="205">
          <cell r="Q205">
            <v>100983</v>
          </cell>
          <cell r="R205" t="str">
            <v>CARGA, MANOBRA E DESCARGA DE ENTULHO EM CAMINHÃO BASCULANTE 14 M³ - CARGA COM ESCAVADEIRA HIDRÁULICA (CAÇAMBA DE 0,80 M³ / 111 HP) E DESCARGA LIVRE (UNIDADE: M3). AF_07/2020</v>
          </cell>
          <cell r="S205" t="str">
            <v>M3</v>
          </cell>
          <cell r="T205">
            <v>203.8</v>
          </cell>
          <cell r="U205">
            <v>9.66</v>
          </cell>
        </row>
        <row r="206">
          <cell r="Q206">
            <v>93592</v>
          </cell>
          <cell r="R206" t="str">
            <v>TRANSPORTE COM CAMINHÃO BASCULANTE DE 14 M³, EM VIA URBANA EM REVESTIMENTO PRIMÁRIO (UNIDADE: M3XKM). AF_07/2020</v>
          </cell>
          <cell r="S206" t="str">
            <v>M3XKM</v>
          </cell>
          <cell r="T206">
            <v>3097.76</v>
          </cell>
          <cell r="U206">
            <v>2.4900000000000002</v>
          </cell>
        </row>
        <row r="207">
          <cell r="R207" t="str">
            <v>RECAPEAMENTO / CAPEAMENTO / RECONSTRUÇÃO DO PAVIMENTO - AV MARIANA JUNQUEIRA TRECHO 1</v>
          </cell>
          <cell r="S207" t="str">
            <v>-</v>
          </cell>
          <cell r="T207">
            <v>0</v>
          </cell>
          <cell r="U207">
            <v>0</v>
          </cell>
        </row>
        <row r="208">
          <cell r="Q208">
            <v>104375</v>
          </cell>
          <cell r="R208" t="str">
            <v>EXECUÇÃO DE PINTURA DE LIGAÇÃO COM EMULSÃO ASFÁLTICA RR-2C. AF_11/2019 (IMPRIMAÇÃO LIGANTE)</v>
          </cell>
          <cell r="S208" t="str">
            <v>M2</v>
          </cell>
          <cell r="T208">
            <v>4852.3900000000003</v>
          </cell>
          <cell r="U208">
            <v>2.48</v>
          </cell>
        </row>
        <row r="209">
          <cell r="Q209">
            <v>95995</v>
          </cell>
          <cell r="R209" t="str">
            <v>EXECUÇÃO DE PAVIMENTO COM APLICAÇÃO DE CONCRETO ASFÁLTICO, CAMADA DE ROLAMENTO - EXCLUSIVE CARGA E TRANSPORTE. AF_11/2019</v>
          </cell>
          <cell r="S209" t="str">
            <v>M3</v>
          </cell>
          <cell r="T209">
            <v>194.1</v>
          </cell>
          <cell r="U209">
            <v>1473.95</v>
          </cell>
        </row>
        <row r="210">
          <cell r="Q210">
            <v>100987</v>
          </cell>
          <cell r="R210" t="str">
            <v>CARGA DE MISTURA ASFÁLTICA EM CAMINHÃO BASCULANTE 14 M³ (UNIDADE: M3). AF_07/2020</v>
          </cell>
          <cell r="S210" t="str">
            <v>M3</v>
          </cell>
          <cell r="T210">
            <v>194.1</v>
          </cell>
          <cell r="U210">
            <v>10.91</v>
          </cell>
        </row>
        <row r="211">
          <cell r="Q211">
            <v>93592</v>
          </cell>
          <cell r="R211" t="str">
            <v>TRANSPORTE COM CAMINHÃO BASCULANTE DE 14 M³, EM VIA URBANA EM REVESTIMENTO PRIMÁRIO (UNIDADE: M3XKM). AF_07/2020</v>
          </cell>
          <cell r="S211" t="str">
            <v>M3XKM</v>
          </cell>
          <cell r="T211">
            <v>3823.77</v>
          </cell>
          <cell r="U211">
            <v>2.4900000000000002</v>
          </cell>
        </row>
        <row r="212">
          <cell r="R212" t="str">
            <v xml:space="preserve">SINALIZAÇÃO VIÁRIA - AV MARIANA JUNQUEIRA TRECHO 1 </v>
          </cell>
          <cell r="S212" t="str">
            <v>-</v>
          </cell>
          <cell r="T212">
            <v>0</v>
          </cell>
          <cell r="U212">
            <v>0</v>
          </cell>
        </row>
        <row r="213">
          <cell r="Q213">
            <v>102512</v>
          </cell>
          <cell r="R213" t="str">
            <v>PINTURA DE EIXO VIÁRIO SOBRE ASFALTO COM TINTA RETRORREFLETIVA A BASE DE RESINA ACRÍLICA COM MICROESFERAS DE VIDRO, E = 10 CM, APLICAÇÃO MECÂNICA COM DEMARCADORA AUTOPROPELIDA. AF_05/2021</v>
          </cell>
          <cell r="S213" t="str">
            <v>M</v>
          </cell>
          <cell r="T213">
            <v>692.6</v>
          </cell>
          <cell r="U213">
            <v>7.77</v>
          </cell>
        </row>
        <row r="214">
          <cell r="Q214">
            <v>102509</v>
          </cell>
          <cell r="R214" t="str">
            <v>PINTURA DE FAIXA DE PEDESTRE OU ZEBRADA TINTA RETRORREFLETIVA A BASE DE RESINA ACRÍLICA COM MICROESFERAS DE VIDRO, E = 30 CM, APLICAÇÃO MANUAL. AF_05/2021</v>
          </cell>
          <cell r="S214" t="str">
            <v>M2</v>
          </cell>
          <cell r="T214">
            <v>77.84</v>
          </cell>
          <cell r="U214">
            <v>40.03</v>
          </cell>
        </row>
        <row r="215">
          <cell r="Q215" t="str">
            <v>103699-45x20</v>
          </cell>
          <cell r="R215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215" t="str">
            <v>UN</v>
          </cell>
          <cell r="T215">
            <v>6</v>
          </cell>
          <cell r="U215">
            <v>88.63</v>
          </cell>
        </row>
        <row r="216">
          <cell r="Q216" t="str">
            <v>103699-45X45</v>
          </cell>
          <cell r="R216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216" t="str">
            <v>UN</v>
          </cell>
          <cell r="T216">
            <v>4</v>
          </cell>
          <cell r="U216">
            <v>199.41</v>
          </cell>
        </row>
        <row r="217">
          <cell r="Q217">
            <v>103690</v>
          </cell>
          <cell r="R217" t="str">
            <v>FORNECIMENTO E INSTALAÇÃO DE SUPORTE METÁLICO GALVANIZADO PARA PLACAS DE SINALIZAÇÃO EM SOLO, COM H= DE 2,5 M E DIÂMETRO DE 2''. AF_03/2022</v>
          </cell>
          <cell r="S217" t="str">
            <v>UN</v>
          </cell>
          <cell r="T217">
            <v>7</v>
          </cell>
          <cell r="U217">
            <v>286.61</v>
          </cell>
        </row>
        <row r="218">
          <cell r="R218" t="str">
            <v>AV MARIANA JUNQUEIRA TRECHO 2</v>
          </cell>
          <cell r="S218" t="str">
            <v>-</v>
          </cell>
          <cell r="T218">
            <v>0</v>
          </cell>
          <cell r="U218">
            <v>0</v>
          </cell>
        </row>
        <row r="219">
          <cell r="R219" t="str">
            <v>SERVIÇOS PRELIMINARES - AV MARIANA JUNQUEIRA TRECHO 2</v>
          </cell>
          <cell r="S219" t="str">
            <v>-</v>
          </cell>
          <cell r="T219">
            <v>0</v>
          </cell>
          <cell r="U219">
            <v>0</v>
          </cell>
        </row>
        <row r="220">
          <cell r="Q220">
            <v>103689</v>
          </cell>
          <cell r="R220" t="str">
            <v>FORNECIMENTO E INSTALAÇÃO DE PLACA DE OBRA COM CHAPA GALVANIZADA E ESTRUTURA DE MADEIRA. AF_03/2022_PS</v>
          </cell>
          <cell r="S220" t="str">
            <v>M2</v>
          </cell>
          <cell r="T220">
            <v>3.75</v>
          </cell>
          <cell r="U220">
            <v>474.01</v>
          </cell>
        </row>
        <row r="221">
          <cell r="R221" t="str">
            <v>DEMOLIÇÃO DE GUIAS, SARJETAS E SARJETÕES - AV MARIANA JUNQUEIRA TRECHO 2</v>
          </cell>
          <cell r="S221" t="str">
            <v>-</v>
          </cell>
          <cell r="T221">
            <v>0</v>
          </cell>
          <cell r="U221">
            <v>0</v>
          </cell>
        </row>
        <row r="222">
          <cell r="Q222">
            <v>104796</v>
          </cell>
          <cell r="R222" t="str">
            <v>DEMOLIÇÃO DE GUIAS, SARJETAS OU SARJETÕES, DE FORMA MECANIZADA, SEM REAPROVEITAMENTO. AF_09/2023</v>
          </cell>
          <cell r="S222" t="str">
            <v>M</v>
          </cell>
          <cell r="T222">
            <v>471.49</v>
          </cell>
          <cell r="U222">
            <v>17.55</v>
          </cell>
        </row>
        <row r="223">
          <cell r="Q223">
            <v>100983</v>
          </cell>
          <cell r="R223" t="str">
            <v>CARGA, MANOBRA E DESCARGA DE ENTULHO EM CAMINHÃO BASCULANTE 14 M³ - CARGA COM ESCAVADEIRA HIDRÁULICA (CAÇAMBA DE 0,80 M³ / 111 HP) E DESCARGA LIVRE (UNIDADE: M3). AF_07/2020</v>
          </cell>
          <cell r="S223" t="str">
            <v>M3</v>
          </cell>
          <cell r="T223">
            <v>37.43</v>
          </cell>
          <cell r="U223">
            <v>9.66</v>
          </cell>
        </row>
        <row r="224">
          <cell r="Q224">
            <v>93592</v>
          </cell>
          <cell r="R224" t="str">
            <v>TRANSPORTE COM CAMINHÃO BASCULANTE DE 14 M³, EM VIA URBANA EM REVESTIMENTO PRIMÁRIO (UNIDADE: M3XKM). AF_07/2020</v>
          </cell>
          <cell r="S224" t="str">
            <v>M3XKM</v>
          </cell>
          <cell r="T224">
            <v>568.94000000000005</v>
          </cell>
          <cell r="U224">
            <v>2.4900000000000002</v>
          </cell>
        </row>
        <row r="225">
          <cell r="R225" t="str">
            <v>RECONSTRUÇÃO / CONSTRUÇÃO DE GUIAS, SARJETAS E SARJETÕES - AV MARIANA JUNQUEIRA TRECHO 2</v>
          </cell>
          <cell r="S225" t="str">
            <v>-</v>
          </cell>
          <cell r="T225">
            <v>0</v>
          </cell>
          <cell r="U225">
            <v>0</v>
          </cell>
        </row>
        <row r="226">
          <cell r="Q226">
            <v>94281</v>
          </cell>
          <cell r="R226" t="str">
            <v>EXECUÇÃO DE SARJETA DE CONCRETO USINADO, MOLDADA IN LOCO EM TRECHO RETO, 30 CM BASE X 15 CM ALTURA. AF_01/2024</v>
          </cell>
          <cell r="S226" t="str">
            <v>M</v>
          </cell>
          <cell r="T226">
            <v>440.68</v>
          </cell>
          <cell r="U226">
            <v>44.03</v>
          </cell>
        </row>
        <row r="227">
          <cell r="Q227">
            <v>94293</v>
          </cell>
          <cell r="R227" t="str">
            <v>EXECUÇÃO DE SARJETÃO DE CONCRETO USINADO, MOLDADA IN LOCO EM TRECHO RETO, 100 CM BASE X 20 CM ALTURA. AF_01/2024</v>
          </cell>
          <cell r="S227" t="str">
            <v>M</v>
          </cell>
          <cell r="T227">
            <v>30.81</v>
          </cell>
          <cell r="U227">
            <v>170.3</v>
          </cell>
        </row>
        <row r="228">
          <cell r="R228" t="str">
            <v>FRESAGEM / DEMOLIÇÃO E REMOÇÃO DE PAVIMENTOS - AV MARIANA JUNQUEIRA TRECHO 2</v>
          </cell>
          <cell r="S228" t="str">
            <v>-</v>
          </cell>
          <cell r="T228">
            <v>0</v>
          </cell>
          <cell r="U228">
            <v>0</v>
          </cell>
        </row>
        <row r="229">
          <cell r="Q229">
            <v>96001</v>
          </cell>
          <cell r="R229" t="str">
            <v>FRESAGEM DE PAVIMENTO ASFÁLTICO (PROFUNDIDADE ATÉ 5,0 CM) - EXCLUSIVE TRANSPORTE. AF_11/2019</v>
          </cell>
          <cell r="S229" t="str">
            <v>M2</v>
          </cell>
          <cell r="T229">
            <v>2859.1</v>
          </cell>
          <cell r="U229">
            <v>7.41</v>
          </cell>
        </row>
        <row r="230">
          <cell r="Q230">
            <v>100983</v>
          </cell>
          <cell r="R230" t="str">
            <v>CARGA, MANOBRA E DESCARGA DE ENTULHO EM CAMINHÃO BASCULANTE 14 M³ - CARGA COM ESCAVADEIRA HIDRÁULICA (CAÇAMBA DE 0,80 M³ / 111 HP) E DESCARGA LIVRE (UNIDADE: M3). AF_07/2020</v>
          </cell>
          <cell r="S230" t="str">
            <v>M3</v>
          </cell>
          <cell r="T230">
            <v>154.38999999999999</v>
          </cell>
          <cell r="U230">
            <v>9.66</v>
          </cell>
        </row>
        <row r="231">
          <cell r="Q231">
            <v>93592</v>
          </cell>
          <cell r="R231" t="str">
            <v>TRANSPORTE COM CAMINHÃO BASCULANTE DE 14 M³, EM VIA URBANA EM REVESTIMENTO PRIMÁRIO (UNIDADE: M3XKM). AF_07/2020</v>
          </cell>
          <cell r="S231" t="str">
            <v>M3XKM</v>
          </cell>
          <cell r="T231">
            <v>2346.73</v>
          </cell>
          <cell r="U231">
            <v>2.4900000000000002</v>
          </cell>
        </row>
        <row r="232">
          <cell r="R232" t="str">
            <v>RECAPEAMENTO / CAPEAMENTO / RECONSTRUÇÃO DO PAVIMENTO - AV MARIANA JUNQUEIRA TRECHO 2</v>
          </cell>
          <cell r="S232" t="str">
            <v>-</v>
          </cell>
          <cell r="T232">
            <v>0</v>
          </cell>
          <cell r="U232">
            <v>0</v>
          </cell>
        </row>
        <row r="233">
          <cell r="Q233">
            <v>104375</v>
          </cell>
          <cell r="R233" t="str">
            <v>EXECUÇÃO DE PINTURA DE LIGAÇÃO COM EMULSÃO ASFÁLTICA RR-2C. AF_11/2019 (IMPRIMAÇÃO LIGANTE)</v>
          </cell>
          <cell r="S233" t="str">
            <v>M2</v>
          </cell>
          <cell r="T233">
            <v>2859.1</v>
          </cell>
          <cell r="U233">
            <v>2.48</v>
          </cell>
        </row>
        <row r="234">
          <cell r="Q234">
            <v>95995</v>
          </cell>
          <cell r="R234" t="str">
            <v>EXECUÇÃO DE PAVIMENTO COM APLICAÇÃO DE CONCRETO ASFÁLTICO, CAMADA DE ROLAMENTO - EXCLUSIVE CARGA E TRANSPORTE. AF_11/2019</v>
          </cell>
          <cell r="S234" t="str">
            <v>M3</v>
          </cell>
          <cell r="T234">
            <v>142.96</v>
          </cell>
          <cell r="U234">
            <v>1473.95</v>
          </cell>
        </row>
        <row r="235">
          <cell r="Q235">
            <v>100987</v>
          </cell>
          <cell r="R235" t="str">
            <v>CARGA DE MISTURA ASFÁLTICA EM CAMINHÃO BASCULANTE 14 M³ (UNIDADE: M3). AF_07/2020</v>
          </cell>
          <cell r="S235" t="str">
            <v>M3</v>
          </cell>
          <cell r="T235">
            <v>142.96</v>
          </cell>
          <cell r="U235">
            <v>10.91</v>
          </cell>
        </row>
        <row r="236">
          <cell r="Q236">
            <v>93592</v>
          </cell>
          <cell r="R236" t="str">
            <v>TRANSPORTE COM CAMINHÃO BASCULANTE DE 14 M³, EM VIA URBANA EM REVESTIMENTO PRIMÁRIO (UNIDADE: M3XKM). AF_07/2020</v>
          </cell>
          <cell r="S236" t="str">
            <v>M3XKM</v>
          </cell>
          <cell r="T236">
            <v>2816.31</v>
          </cell>
          <cell r="U236">
            <v>2.4900000000000002</v>
          </cell>
        </row>
        <row r="237">
          <cell r="R237" t="str">
            <v xml:space="preserve">SINALIZAÇÃO VIÁRIA - AV MARIANA JUNQUEIRA TRECHO 2 </v>
          </cell>
          <cell r="S237" t="str">
            <v>-</v>
          </cell>
          <cell r="T237">
            <v>0</v>
          </cell>
          <cell r="U237">
            <v>0</v>
          </cell>
        </row>
        <row r="238">
          <cell r="Q238">
            <v>102512</v>
          </cell>
          <cell r="R238" t="str">
            <v>PINTURA DE EIXO VIÁRIO SOBRE ASFALTO COM TINTA RETRORREFLETIVA A BASE DE RESINA ACRÍLICA COM MICROESFERAS DE VIDRO, E = 10 CM, APLICAÇÃO MECÂNICA COM DEMARCADORA AUTOPROPELIDA. AF_05/2021</v>
          </cell>
          <cell r="S238" t="str">
            <v>M</v>
          </cell>
          <cell r="T238">
            <v>335.9</v>
          </cell>
          <cell r="U238">
            <v>7.77</v>
          </cell>
        </row>
        <row r="239">
          <cell r="Q239">
            <v>102509</v>
          </cell>
          <cell r="R239" t="str">
            <v>PINTURA DE FAIXA DE PEDESTRE OU ZEBRADA TINTA RETRORREFLETIVA A BASE DE RESINA ACRÍLICA COM MICROESFERAS DE VIDRO, E = 30 CM, APLICAÇÃO MANUAL. AF_05/2021</v>
          </cell>
          <cell r="S239" t="str">
            <v>M2</v>
          </cell>
          <cell r="T239">
            <v>54.8</v>
          </cell>
          <cell r="U239">
            <v>40.03</v>
          </cell>
        </row>
        <row r="240">
          <cell r="Q240" t="str">
            <v>103699-45x20</v>
          </cell>
          <cell r="R240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240" t="str">
            <v>UN</v>
          </cell>
          <cell r="T240">
            <v>4</v>
          </cell>
          <cell r="U240">
            <v>88.63</v>
          </cell>
        </row>
        <row r="241">
          <cell r="Q241" t="str">
            <v>103699-45X45</v>
          </cell>
          <cell r="R241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241" t="str">
            <v>UN</v>
          </cell>
          <cell r="T241">
            <v>6</v>
          </cell>
          <cell r="U241">
            <v>199.41</v>
          </cell>
        </row>
        <row r="242">
          <cell r="Q242">
            <v>103690</v>
          </cell>
          <cell r="R242" t="str">
            <v>FORNECIMENTO E INSTALAÇÃO DE SUPORTE METÁLICO GALVANIZADO PARA PLACAS DE SINALIZAÇÃO EM SOLO, COM H= DE 2,5 M E DIÂMETRO DE 2''. AF_03/2022</v>
          </cell>
          <cell r="S242" t="str">
            <v>UN</v>
          </cell>
          <cell r="T242">
            <v>8</v>
          </cell>
          <cell r="U242">
            <v>286.61</v>
          </cell>
        </row>
        <row r="243">
          <cell r="R243" t="str">
            <v>RUA JOSÉ CHACON MORIEL</v>
          </cell>
          <cell r="S243" t="str">
            <v>-</v>
          </cell>
          <cell r="T243">
            <v>0</v>
          </cell>
          <cell r="U243">
            <v>0</v>
          </cell>
        </row>
        <row r="244">
          <cell r="R244" t="str">
            <v>SERVIÇOS PRELIMINARES - RUA JOSÉ CHACON MORIEL</v>
          </cell>
          <cell r="S244" t="str">
            <v>-</v>
          </cell>
          <cell r="T244">
            <v>0</v>
          </cell>
          <cell r="U244">
            <v>0</v>
          </cell>
        </row>
        <row r="245">
          <cell r="Q245">
            <v>103689</v>
          </cell>
          <cell r="R245" t="str">
            <v>FORNECIMENTO E INSTALAÇÃO DE PLACA DE OBRA COM CHAPA GALVANIZADA E ESTRUTURA DE MADEIRA. AF_03/2022_PS</v>
          </cell>
          <cell r="S245" t="str">
            <v>M2</v>
          </cell>
          <cell r="T245">
            <v>3.75</v>
          </cell>
          <cell r="U245">
            <v>474.01</v>
          </cell>
        </row>
        <row r="246">
          <cell r="R246" t="str">
            <v>DEMOLIÇÃO DE GUIAS, SARJETAS E SARJETÕES - RUA JOSÉ CHACON MORIEL</v>
          </cell>
          <cell r="S246" t="str">
            <v>-</v>
          </cell>
          <cell r="T246">
            <v>0</v>
          </cell>
          <cell r="U246">
            <v>0</v>
          </cell>
        </row>
        <row r="247">
          <cell r="Q247">
            <v>104796</v>
          </cell>
          <cell r="R247" t="str">
            <v>DEMOLIÇÃO DE GUIAS, SARJETAS OU SARJETÕES, DE FORMA MECANIZADA, SEM REAPROVEITAMENTO. AF_09/2023</v>
          </cell>
          <cell r="S247" t="str">
            <v>M</v>
          </cell>
          <cell r="T247">
            <v>946.93</v>
          </cell>
          <cell r="U247">
            <v>17.55</v>
          </cell>
        </row>
        <row r="248">
          <cell r="Q248">
            <v>100983</v>
          </cell>
          <cell r="R248" t="str">
            <v>CARGA, MANOBRA E DESCARGA DE ENTULHO EM CAMINHÃO BASCULANTE 14 M³ - CARGA COM ESCAVADEIRA HIDRÁULICA (CAÇAMBA DE 0,80 M³ / 111 HP) E DESCARGA LIVRE (UNIDADE: M3). AF_07/2020</v>
          </cell>
          <cell r="S248" t="str">
            <v>M3</v>
          </cell>
          <cell r="T248">
            <v>77.42</v>
          </cell>
          <cell r="U248">
            <v>9.66</v>
          </cell>
        </row>
        <row r="249">
          <cell r="Q249">
            <v>93592</v>
          </cell>
          <cell r="R249" t="str">
            <v>TRANSPORTE COM CAMINHÃO BASCULANTE DE 14 M³, EM VIA URBANA EM REVESTIMENTO PRIMÁRIO (UNIDADE: M3XKM). AF_07/2020</v>
          </cell>
          <cell r="S249" t="str">
            <v>M3XKM</v>
          </cell>
          <cell r="T249">
            <v>1145.82</v>
          </cell>
          <cell r="U249">
            <v>2.4900000000000002</v>
          </cell>
        </row>
        <row r="250">
          <cell r="R250" t="str">
            <v>RECONSTRUÇÃO / CONSTRUÇÃO DE GUIAS, SARJETAS E SARJETÕES - RUA JOSÉ CHACON MORIEL</v>
          </cell>
          <cell r="S250" t="str">
            <v>-</v>
          </cell>
          <cell r="T250">
            <v>0</v>
          </cell>
          <cell r="U250">
            <v>0</v>
          </cell>
        </row>
        <row r="251">
          <cell r="Q251">
            <v>94273</v>
          </cell>
          <cell r="R251" t="str">
            <v>ASSENTAMENTO DE GUIA (MEIO-FIO) EM TRECHO RETO, CONFECCIONADA EM CONCRETO PRÉ-FABRICADO, DIMENSÕES 100X15X13X30 CM (COMPRIMENTO X BASE INFERIOR X BASE SUPERIOR X ALTURA). AF_01/2024</v>
          </cell>
          <cell r="S251" t="str">
            <v>M</v>
          </cell>
          <cell r="T251">
            <v>74.180000000000007</v>
          </cell>
          <cell r="U251">
            <v>46.17</v>
          </cell>
        </row>
        <row r="252">
          <cell r="Q252">
            <v>94281</v>
          </cell>
          <cell r="R252" t="str">
            <v>EXECUÇÃO DE SARJETA DE CONCRETO USINADO, MOLDADA IN LOCO EM TRECHO RETO, 30 CM BASE X 15 CM ALTURA. AF_01/2024</v>
          </cell>
          <cell r="S252" t="str">
            <v>M</v>
          </cell>
          <cell r="T252">
            <v>793.59</v>
          </cell>
          <cell r="U252">
            <v>44.03</v>
          </cell>
        </row>
        <row r="253">
          <cell r="Q253">
            <v>94293</v>
          </cell>
          <cell r="R253" t="str">
            <v>EXECUÇÃO DE SARJETÃO DE CONCRETO USINADO, MOLDADA IN LOCO EM TRECHO RETO, 100 CM BASE X 20 CM ALTURA. AF_01/2024</v>
          </cell>
          <cell r="S253" t="str">
            <v>M</v>
          </cell>
          <cell r="T253">
            <v>79.16</v>
          </cell>
          <cell r="U253">
            <v>170.3</v>
          </cell>
        </row>
        <row r="254">
          <cell r="R254" t="str">
            <v>FRESAGEM / DEMOLIÇÃO E REMOÇÃO DE PAVIMENTOS - RUA JOSÉ CHACON MORIEL</v>
          </cell>
          <cell r="S254" t="str">
            <v>-</v>
          </cell>
          <cell r="T254">
            <v>0</v>
          </cell>
          <cell r="U254">
            <v>0</v>
          </cell>
        </row>
        <row r="255">
          <cell r="Q255">
            <v>96001</v>
          </cell>
          <cell r="R255" t="str">
            <v>FRESAGEM DE PAVIMENTO ASFÁLTICO (PROFUNDIDADE ATÉ 5,0 CM) - EXCLUSIVE TRANSPORTE. AF_11/2019</v>
          </cell>
          <cell r="S255" t="str">
            <v>M2</v>
          </cell>
          <cell r="T255">
            <v>4702.54</v>
          </cell>
          <cell r="U255">
            <v>7.41</v>
          </cell>
        </row>
        <row r="256">
          <cell r="Q256">
            <v>100983</v>
          </cell>
          <cell r="R256" t="str">
            <v>CARGA, MANOBRA E DESCARGA DE ENTULHO EM CAMINHÃO BASCULANTE 14 M³ - CARGA COM ESCAVADEIRA HIDRÁULICA (CAÇAMBA DE 0,80 M³ / 111 HP) E DESCARGA LIVRE (UNIDADE: M3). AF_07/2020</v>
          </cell>
          <cell r="S256" t="str">
            <v>M3</v>
          </cell>
          <cell r="T256">
            <v>253.94</v>
          </cell>
          <cell r="U256">
            <v>9.66</v>
          </cell>
        </row>
        <row r="257">
          <cell r="Q257">
            <v>93592</v>
          </cell>
          <cell r="R257" t="str">
            <v>TRANSPORTE COM CAMINHÃO BASCULANTE DE 14 M³, EM VIA URBANA EM REVESTIMENTO PRIMÁRIO (UNIDADE: M3XKM). AF_07/2020</v>
          </cell>
          <cell r="S257" t="str">
            <v>M3XKM</v>
          </cell>
          <cell r="T257">
            <v>3758.31</v>
          </cell>
          <cell r="U257">
            <v>2.4900000000000002</v>
          </cell>
        </row>
        <row r="258">
          <cell r="R258" t="str">
            <v>RECAPEAMENTO / CAPEAMENTO / RECONSTRUÇÃO DO PAVIMENTO - RUA JOSÉ CHACON MORIEL</v>
          </cell>
          <cell r="S258" t="str">
            <v>-</v>
          </cell>
          <cell r="T258">
            <v>0</v>
          </cell>
          <cell r="U258">
            <v>0</v>
          </cell>
        </row>
        <row r="259">
          <cell r="Q259">
            <v>104375</v>
          </cell>
          <cell r="R259" t="str">
            <v>EXECUÇÃO DE PINTURA DE LIGAÇÃO COM EMULSÃO ASFÁLTICA RR-2C. AF_11/2019 (IMPRIMAÇÃO LIGANTE)</v>
          </cell>
          <cell r="S259" t="str">
            <v>M2</v>
          </cell>
          <cell r="T259">
            <v>4702.54</v>
          </cell>
          <cell r="U259">
            <v>2.48</v>
          </cell>
        </row>
        <row r="260">
          <cell r="Q260">
            <v>95995</v>
          </cell>
          <cell r="R260" t="str">
            <v>EXECUÇÃO DE PAVIMENTO COM APLICAÇÃO DE CONCRETO ASFÁLTICO, CAMADA DE ROLAMENTO - EXCLUSIVE CARGA E TRANSPORTE. AF_11/2019</v>
          </cell>
          <cell r="S260" t="str">
            <v>M3</v>
          </cell>
          <cell r="T260">
            <v>235.13</v>
          </cell>
          <cell r="U260">
            <v>1473.95</v>
          </cell>
        </row>
        <row r="261">
          <cell r="Q261">
            <v>100987</v>
          </cell>
          <cell r="R261" t="str">
            <v>CARGA DE MISTURA ASFÁLTICA EM CAMINHÃO BASCULANTE 14 M³ (UNIDADE: M3). AF_07/2020</v>
          </cell>
          <cell r="S261" t="str">
            <v>M3</v>
          </cell>
          <cell r="T261">
            <v>235.13</v>
          </cell>
          <cell r="U261">
            <v>10.91</v>
          </cell>
        </row>
        <row r="262">
          <cell r="Q262">
            <v>93592</v>
          </cell>
          <cell r="R262" t="str">
            <v>TRANSPORTE COM CAMINHÃO BASCULANTE DE 14 M³, EM VIA URBANA EM REVESTIMENTO PRIMÁRIO (UNIDADE: M3XKM). AF_07/2020</v>
          </cell>
          <cell r="S262" t="str">
            <v>M3XKM</v>
          </cell>
          <cell r="T262">
            <v>4608.55</v>
          </cell>
          <cell r="U262">
            <v>2.4900000000000002</v>
          </cell>
        </row>
        <row r="263">
          <cell r="R263" t="str">
            <v xml:space="preserve">SINALIZAÇÃO VIÁRIA - RUA JOSÉ CHACON MORIEL </v>
          </cell>
          <cell r="S263" t="str">
            <v>-</v>
          </cell>
          <cell r="T263">
            <v>0</v>
          </cell>
          <cell r="U263">
            <v>0</v>
          </cell>
        </row>
        <row r="264">
          <cell r="Q264">
            <v>102512</v>
          </cell>
          <cell r="R264" t="str">
            <v>PINTURA DE EIXO VIÁRIO SOBRE ASFALTO COM TINTA RETRORREFLETIVA A BASE DE RESINA ACRÍLICA COM MICROESFERAS DE VIDRO, E = 10 CM, APLICAÇÃO MECÂNICA COM DEMARCADORA AUTOPROPELIDA. AF_05/2021</v>
          </cell>
          <cell r="S264" t="str">
            <v>M</v>
          </cell>
          <cell r="T264">
            <v>750.59</v>
          </cell>
          <cell r="U264">
            <v>7.77</v>
          </cell>
        </row>
        <row r="265">
          <cell r="Q265">
            <v>102509</v>
          </cell>
          <cell r="R265" t="str">
            <v>PINTURA DE FAIXA DE PEDESTRE OU ZEBRADA TINTA RETRORREFLETIVA A BASE DE RESINA ACRÍLICA COM MICROESFERAS DE VIDRO, E = 30 CM, APLICAÇÃO MANUAL. AF_05/2021</v>
          </cell>
          <cell r="S265" t="str">
            <v>M2</v>
          </cell>
          <cell r="T265">
            <v>61.3</v>
          </cell>
          <cell r="U265">
            <v>40.03</v>
          </cell>
        </row>
        <row r="266">
          <cell r="Q266" t="str">
            <v>103699-45x20</v>
          </cell>
          <cell r="R266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266" t="str">
            <v>UN</v>
          </cell>
          <cell r="T266">
            <v>12</v>
          </cell>
          <cell r="U266">
            <v>88.63</v>
          </cell>
        </row>
        <row r="267">
          <cell r="Q267" t="str">
            <v>103699-45X45</v>
          </cell>
          <cell r="R267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267" t="str">
            <v>UN</v>
          </cell>
          <cell r="T267">
            <v>10</v>
          </cell>
          <cell r="U267">
            <v>199.41</v>
          </cell>
        </row>
        <row r="268">
          <cell r="Q268">
            <v>103690</v>
          </cell>
          <cell r="R268" t="str">
            <v>FORNECIMENTO E INSTALAÇÃO DE SUPORTE METÁLICO GALVANIZADO PARA PLACAS DE SINALIZAÇÃO EM SOLO, COM H= DE 2,5 M E DIÂMETRO DE 2''. AF_03/2022</v>
          </cell>
          <cell r="S268" t="str">
            <v>UN</v>
          </cell>
          <cell r="T268">
            <v>16</v>
          </cell>
          <cell r="U268">
            <v>286.61</v>
          </cell>
        </row>
        <row r="269">
          <cell r="R269" t="str">
            <v>RUA SEBASTIÃO FERNANDES DA SILVA</v>
          </cell>
          <cell r="S269" t="str">
            <v>-</v>
          </cell>
          <cell r="T269">
            <v>0</v>
          </cell>
          <cell r="U269">
            <v>0</v>
          </cell>
        </row>
        <row r="270">
          <cell r="R270" t="str">
            <v>SERVIÇOS PRELIMINARES - RUA SEBASTIÃO FERNANDES DA SILVA</v>
          </cell>
          <cell r="S270" t="str">
            <v>-</v>
          </cell>
          <cell r="T270">
            <v>0</v>
          </cell>
          <cell r="U270">
            <v>0</v>
          </cell>
        </row>
        <row r="271">
          <cell r="Q271">
            <v>103689</v>
          </cell>
          <cell r="R271" t="str">
            <v>FORNECIMENTO E INSTALAÇÃO DE PLACA DE OBRA COM CHAPA GALVANIZADA E ESTRUTURA DE MADEIRA. AF_03/2022_PS</v>
          </cell>
          <cell r="S271" t="str">
            <v>M2</v>
          </cell>
          <cell r="T271">
            <v>3.75</v>
          </cell>
          <cell r="U271">
            <v>474.01</v>
          </cell>
        </row>
        <row r="272">
          <cell r="R272" t="str">
            <v>DEMOLIÇÃO DE GUIAS, SARJETAS E SARJETÕES - RUA SEBASTIÃO FERNANDES DA SILVA</v>
          </cell>
          <cell r="S272" t="str">
            <v>-</v>
          </cell>
          <cell r="T272">
            <v>0</v>
          </cell>
          <cell r="U272">
            <v>0</v>
          </cell>
        </row>
        <row r="273">
          <cell r="Q273">
            <v>104796</v>
          </cell>
          <cell r="R273" t="str">
            <v>DEMOLIÇÃO DE GUIAS, SARJETAS OU SARJETÕES, DE FORMA MECANIZADA, SEM REAPROVEITAMENTO. AF_09/2023</v>
          </cell>
          <cell r="S273" t="str">
            <v>M</v>
          </cell>
          <cell r="T273">
            <v>289.05</v>
          </cell>
          <cell r="U273">
            <v>17.55</v>
          </cell>
        </row>
        <row r="274">
          <cell r="Q274">
            <v>100983</v>
          </cell>
          <cell r="R274" t="str">
            <v>CARGA, MANOBRA E DESCARGA DE ENTULHO EM CAMINHÃO BASCULANTE 14 M³ - CARGA COM ESCAVADEIRA HIDRÁULICA (CAÇAMBA DE 0,80 M³ / 111 HP) E DESCARGA LIVRE (UNIDADE: M3). AF_07/2020</v>
          </cell>
          <cell r="S274" t="str">
            <v>M3</v>
          </cell>
          <cell r="T274">
            <v>32.659999999999997</v>
          </cell>
          <cell r="U274">
            <v>9.66</v>
          </cell>
        </row>
        <row r="275">
          <cell r="Q275">
            <v>93592</v>
          </cell>
          <cell r="R275" t="str">
            <v>TRANSPORTE COM CAMINHÃO BASCULANTE DE 14 M³, EM VIA URBANA EM REVESTIMENTO PRIMÁRIO (UNIDADE: M3XKM). AF_07/2020</v>
          </cell>
          <cell r="S275" t="str">
            <v>M3XKM</v>
          </cell>
          <cell r="T275">
            <v>346.2</v>
          </cell>
          <cell r="U275">
            <v>2.4900000000000002</v>
          </cell>
        </row>
        <row r="276">
          <cell r="R276" t="str">
            <v>RECONSTRUÇÃO / CONSTRUÇÃO DE GUIAS, SARJETAS E SARJETÕES - RUA SEBASTIÃO FERNANDES DA SILVA</v>
          </cell>
          <cell r="S276" t="str">
            <v>-</v>
          </cell>
          <cell r="T276">
            <v>0</v>
          </cell>
          <cell r="U276">
            <v>0</v>
          </cell>
        </row>
        <row r="277">
          <cell r="Q277">
            <v>94273</v>
          </cell>
          <cell r="R277" t="str">
            <v>ASSENTAMENTO DE GUIA (MEIO-FIO) EM TRECHO RETO, CONFECCIONADA EM CONCRETO PRÉ-FABRICADO, DIMENSÕES 100X15X13X30 CM (COMPRIMENTO X BASE INFERIOR X BASE SUPERIOR X ALTURA). AF_01/2024</v>
          </cell>
          <cell r="S277" t="str">
            <v>M</v>
          </cell>
          <cell r="T277">
            <v>108.08</v>
          </cell>
          <cell r="U277">
            <v>46.17</v>
          </cell>
        </row>
        <row r="278">
          <cell r="Q278">
            <v>94281</v>
          </cell>
          <cell r="R278" t="str">
            <v>EXECUÇÃO DE SARJETA DE CONCRETO USINADO, MOLDADA IN LOCO EM TRECHO RETO, 30 CM BASE X 15 CM ALTURA. AF_01/2024</v>
          </cell>
          <cell r="S278" t="str">
            <v>M</v>
          </cell>
          <cell r="T278">
            <v>108.08</v>
          </cell>
          <cell r="U278">
            <v>44.03</v>
          </cell>
        </row>
        <row r="279">
          <cell r="Q279">
            <v>94293</v>
          </cell>
          <cell r="R279" t="str">
            <v>EXECUÇÃO DE SARJETÃO DE CONCRETO USINADO, MOLDADA IN LOCO EM TRECHO RETO, 100 CM BASE X 20 CM ALTURA. AF_01/2024</v>
          </cell>
          <cell r="S279" t="str">
            <v>M</v>
          </cell>
          <cell r="T279">
            <v>72.89</v>
          </cell>
          <cell r="U279">
            <v>170.3</v>
          </cell>
        </row>
        <row r="280">
          <cell r="R280" t="str">
            <v>FRESAGEM / DEMOLIÇÃO E REMOÇÃO DE PAVIMENTOS - RUA SEBASTIÃO FERNANDES DA SILVA</v>
          </cell>
          <cell r="S280" t="str">
            <v>-</v>
          </cell>
          <cell r="T280">
            <v>0</v>
          </cell>
          <cell r="U280">
            <v>0</v>
          </cell>
        </row>
        <row r="281">
          <cell r="Q281">
            <v>96001</v>
          </cell>
          <cell r="R281" t="str">
            <v>FRESAGEM DE PAVIMENTO ASFÁLTICO (PROFUNDIDADE ATÉ 5,0 CM) - EXCLUSIVE TRANSPORTE. AF_11/2019</v>
          </cell>
          <cell r="S281" t="str">
            <v>M2</v>
          </cell>
          <cell r="T281">
            <v>1581.96</v>
          </cell>
          <cell r="U281">
            <v>7.41</v>
          </cell>
        </row>
        <row r="282">
          <cell r="Q282">
            <v>100983</v>
          </cell>
          <cell r="R282" t="str">
            <v>CARGA, MANOBRA E DESCARGA DE ENTULHO EM CAMINHÃO BASCULANTE 14 M³ - CARGA COM ESCAVADEIRA HIDRÁULICA (CAÇAMBA DE 0,80 M³ / 111 HP) E DESCARGA LIVRE (UNIDADE: M3). AF_07/2020</v>
          </cell>
          <cell r="S282" t="str">
            <v>M3</v>
          </cell>
          <cell r="T282">
            <v>56.95</v>
          </cell>
          <cell r="U282">
            <v>9.66</v>
          </cell>
        </row>
        <row r="283">
          <cell r="Q283">
            <v>93592</v>
          </cell>
          <cell r="R283" t="str">
            <v>TRANSPORTE COM CAMINHÃO BASCULANTE DE 14 M³, EM VIA URBANA EM REVESTIMENTO PRIMÁRIO (UNIDADE: M3XKM). AF_07/2020</v>
          </cell>
          <cell r="S283" t="str">
            <v>M3XKM</v>
          </cell>
          <cell r="T283">
            <v>603.66999999999996</v>
          </cell>
          <cell r="U283">
            <v>2.4900000000000002</v>
          </cell>
        </row>
        <row r="284">
          <cell r="R284" t="str">
            <v>RECAPEAMENTO / CAPEAMENTO / RECONSTRUÇÃO DO PAVIMENTO - RUA SEBASTIÃO FERNANDES DA SILVA</v>
          </cell>
          <cell r="S284" t="str">
            <v>-</v>
          </cell>
          <cell r="T284">
            <v>0</v>
          </cell>
          <cell r="U284">
            <v>0</v>
          </cell>
        </row>
        <row r="285">
          <cell r="Q285">
            <v>104375</v>
          </cell>
          <cell r="R285" t="str">
            <v>EXECUÇÃO DE PINTURA DE LIGAÇÃO COM EMULSÃO ASFÁLTICA RR-2C. AF_11/2019 (IMPRIMAÇÃO LIGANTE)</v>
          </cell>
          <cell r="S285" t="str">
            <v>M2</v>
          </cell>
          <cell r="T285">
            <v>1581.96</v>
          </cell>
          <cell r="U285">
            <v>2.48</v>
          </cell>
        </row>
        <row r="286">
          <cell r="Q286">
            <v>95995</v>
          </cell>
          <cell r="R286" t="str">
            <v>EXECUÇÃO DE PAVIMENTO COM APLICAÇÃO DE CONCRETO ASFÁLTICO, CAMADA DE ROLAMENTO - EXCLUSIVE CARGA E TRANSPORTE. AF_11/2019</v>
          </cell>
          <cell r="S286" t="str">
            <v>M3</v>
          </cell>
          <cell r="T286">
            <v>55.37</v>
          </cell>
          <cell r="U286">
            <v>1473.95</v>
          </cell>
        </row>
        <row r="287">
          <cell r="Q287">
            <v>100987</v>
          </cell>
          <cell r="R287" t="str">
            <v>CARGA DE MISTURA ASFÁLTICA EM CAMINHÃO BASCULANTE 14 M³ (UNIDADE: M3). AF_07/2020</v>
          </cell>
          <cell r="S287" t="str">
            <v>M3</v>
          </cell>
          <cell r="T287">
            <v>55.37</v>
          </cell>
          <cell r="U287">
            <v>10.91</v>
          </cell>
        </row>
        <row r="288">
          <cell r="Q288">
            <v>93592</v>
          </cell>
          <cell r="R288" t="str">
            <v>TRANSPORTE COM CAMINHÃO BASCULANTE DE 14 M³, EM VIA URBANA EM REVESTIMENTO PRIMÁRIO (UNIDADE: M3XKM). AF_07/2020</v>
          </cell>
          <cell r="S288" t="str">
            <v>M3XKM</v>
          </cell>
          <cell r="T288">
            <v>896.99</v>
          </cell>
          <cell r="U288">
            <v>2.4900000000000002</v>
          </cell>
        </row>
        <row r="289">
          <cell r="R289" t="str">
            <v xml:space="preserve">SINALIZAÇÃO VIÁRIA - RUA SEBASTIÃO FERNANDES DA SILVA </v>
          </cell>
          <cell r="S289" t="str">
            <v>-</v>
          </cell>
          <cell r="T289">
            <v>0</v>
          </cell>
          <cell r="U289">
            <v>0</v>
          </cell>
        </row>
        <row r="290">
          <cell r="Q290">
            <v>102512</v>
          </cell>
          <cell r="R290" t="str">
            <v>PINTURA DE EIXO VIÁRIO SOBRE ASFALTO COM TINTA RETRORREFLETIVA A BASE DE RESINA ACRÍLICA COM MICROESFERAS DE VIDRO, E = 10 CM, APLICAÇÃO MECÂNICA COM DEMARCADORA AUTOPROPELIDA. AF_05/2021</v>
          </cell>
          <cell r="S290" t="str">
            <v>M</v>
          </cell>
          <cell r="T290">
            <v>166.39</v>
          </cell>
          <cell r="U290">
            <v>7.77</v>
          </cell>
        </row>
        <row r="291">
          <cell r="Q291">
            <v>102509</v>
          </cell>
          <cell r="R291" t="str">
            <v>PINTURA DE FAIXA DE PEDESTRE OU ZEBRADA TINTA RETRORREFLETIVA A BASE DE RESINA ACRÍLICA COM MICROESFERAS DE VIDRO, E = 30 CM, APLICAÇÃO MANUAL. AF_05/2021</v>
          </cell>
          <cell r="S291" t="str">
            <v>M2</v>
          </cell>
          <cell r="T291">
            <v>29.64</v>
          </cell>
          <cell r="U291">
            <v>40.03</v>
          </cell>
        </row>
        <row r="292">
          <cell r="Q292" t="str">
            <v>103699-45x20</v>
          </cell>
          <cell r="R292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292" t="str">
            <v>UN</v>
          </cell>
          <cell r="T292">
            <v>8</v>
          </cell>
          <cell r="U292">
            <v>88.63</v>
          </cell>
        </row>
        <row r="293">
          <cell r="Q293" t="str">
            <v>103699-45X45</v>
          </cell>
          <cell r="R293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293" t="str">
            <v>UN</v>
          </cell>
          <cell r="T293">
            <v>9</v>
          </cell>
          <cell r="U293">
            <v>199.41</v>
          </cell>
        </row>
        <row r="294">
          <cell r="Q294">
            <v>103690</v>
          </cell>
          <cell r="R294" t="str">
            <v>FORNECIMENTO E INSTALAÇÃO DE SUPORTE METÁLICO GALVANIZADO PARA PLACAS DE SINALIZAÇÃO EM SOLO, COM H= DE 2,5 M E DIÂMETRO DE 2''. AF_03/2022</v>
          </cell>
          <cell r="S294" t="str">
            <v>UN</v>
          </cell>
          <cell r="T294">
            <v>13</v>
          </cell>
          <cell r="U294">
            <v>286.61</v>
          </cell>
        </row>
        <row r="295">
          <cell r="R295" t="str">
            <v>RUA DJALMA LÍRIO DO NASCIMENTO</v>
          </cell>
          <cell r="S295" t="str">
            <v>-</v>
          </cell>
          <cell r="T295">
            <v>0</v>
          </cell>
          <cell r="U295">
            <v>0</v>
          </cell>
        </row>
        <row r="296">
          <cell r="R296" t="str">
            <v>SERVIÇOS PRELIMINARES - RUA DJALMA LÍRIO DO NASCIMENTO</v>
          </cell>
          <cell r="S296" t="str">
            <v>-</v>
          </cell>
          <cell r="T296">
            <v>0</v>
          </cell>
          <cell r="U296">
            <v>0</v>
          </cell>
        </row>
        <row r="297">
          <cell r="Q297">
            <v>103689</v>
          </cell>
          <cell r="R297" t="str">
            <v>FORNECIMENTO E INSTALAÇÃO DE PLACA DE OBRA COM CHAPA GALVANIZADA E ESTRUTURA DE MADEIRA. AF_03/2022_PS</v>
          </cell>
          <cell r="S297" t="str">
            <v>M2</v>
          </cell>
          <cell r="T297">
            <v>3.75</v>
          </cell>
          <cell r="U297">
            <v>474.01</v>
          </cell>
        </row>
        <row r="298">
          <cell r="R298" t="str">
            <v>DEMOLIÇÃO DE GUIAS, SARJETAS E SARJETÕES - RUA DJALMA LÍRIO DO NASCIMENTO</v>
          </cell>
          <cell r="S298" t="str">
            <v>-</v>
          </cell>
          <cell r="T298">
            <v>0</v>
          </cell>
          <cell r="U298">
            <v>0</v>
          </cell>
        </row>
        <row r="299">
          <cell r="Q299">
            <v>104796</v>
          </cell>
          <cell r="R299" t="str">
            <v>DEMOLIÇÃO DE GUIAS, SARJETAS OU SARJETÕES, DE FORMA MECANIZADA, SEM REAPROVEITAMENTO. AF_09/2023</v>
          </cell>
          <cell r="S299" t="str">
            <v>M</v>
          </cell>
          <cell r="T299">
            <v>180.2</v>
          </cell>
          <cell r="U299">
            <v>17.55</v>
          </cell>
        </row>
        <row r="300">
          <cell r="Q300">
            <v>100983</v>
          </cell>
          <cell r="R300" t="str">
            <v>CARGA, MANOBRA E DESCARGA DE ENTULHO EM CAMINHÃO BASCULANTE 14 M³ - CARGA COM ESCAVADEIRA HIDRÁULICA (CAÇAMBA DE 0,80 M³ / 111 HP) E DESCARGA LIVRE (UNIDADE: M3). AF_07/2020</v>
          </cell>
          <cell r="S300" t="str">
            <v>M3</v>
          </cell>
          <cell r="T300">
            <v>9.73</v>
          </cell>
          <cell r="U300">
            <v>9.66</v>
          </cell>
        </row>
        <row r="301">
          <cell r="Q301">
            <v>93592</v>
          </cell>
          <cell r="R301" t="str">
            <v>TRANSPORTE COM CAMINHÃO BASCULANTE DE 14 M³, EM VIA URBANA EM REVESTIMENTO PRIMÁRIO (UNIDADE: M3XKM). AF_07/2020</v>
          </cell>
          <cell r="S301" t="str">
            <v>M3XKM</v>
          </cell>
          <cell r="T301">
            <v>103.14</v>
          </cell>
          <cell r="U301">
            <v>2.4900000000000002</v>
          </cell>
        </row>
        <row r="302">
          <cell r="R302" t="str">
            <v>RECONSTRUÇÃO / CONSTRUÇÃO DE GUIAS, SARJETAS E SARJETÕES - RUA DJALMA LÍRIO DO NASCIMENTO</v>
          </cell>
          <cell r="S302" t="str">
            <v>-</v>
          </cell>
          <cell r="T302">
            <v>0</v>
          </cell>
          <cell r="U302">
            <v>0</v>
          </cell>
        </row>
        <row r="303">
          <cell r="Q303">
            <v>94273</v>
          </cell>
          <cell r="R303" t="str">
            <v>ASSENTAMENTO DE GUIA (MEIO-FIO) EM TRECHO RETO, CONFECCIONADA EM CONCRETO PRÉ-FABRICADO, DIMENSÕES 100X15X13X30 CM (COMPRIMENTO X BASE INFERIOR X BASE SUPERIOR X ALTURA). AF_01/2024</v>
          </cell>
          <cell r="S303" t="str">
            <v>M</v>
          </cell>
          <cell r="T303">
            <v>90.1</v>
          </cell>
          <cell r="U303">
            <v>46.17</v>
          </cell>
        </row>
        <row r="304">
          <cell r="Q304">
            <v>94281</v>
          </cell>
          <cell r="R304" t="str">
            <v>EXECUÇÃO DE SARJETA DE CONCRETO USINADO, MOLDADA IN LOCO EM TRECHO RETO, 30 CM BASE X 15 CM ALTURA. AF_01/2024</v>
          </cell>
          <cell r="S304" t="str">
            <v>M</v>
          </cell>
          <cell r="T304">
            <v>90.1</v>
          </cell>
          <cell r="U304">
            <v>44.03</v>
          </cell>
        </row>
        <row r="305">
          <cell r="R305" t="str">
            <v>FRESAGEM / DEMOLIÇÃO E REMOÇÃO DE PAVIMENTOS - RUA DJALMA LÍRIO DO NASCIMENTO</v>
          </cell>
          <cell r="S305" t="str">
            <v>-</v>
          </cell>
          <cell r="T305">
            <v>0</v>
          </cell>
          <cell r="U305">
            <v>0</v>
          </cell>
        </row>
        <row r="306">
          <cell r="Q306">
            <v>96001</v>
          </cell>
          <cell r="R306" t="str">
            <v>FRESAGEM DE PAVIMENTO ASFÁLTICO (PROFUNDIDADE ATÉ 5,0 CM) - EXCLUSIVE TRANSPORTE. AF_11/2019</v>
          </cell>
          <cell r="S306" t="str">
            <v>M2</v>
          </cell>
          <cell r="T306">
            <v>488.46</v>
          </cell>
          <cell r="U306">
            <v>7.41</v>
          </cell>
        </row>
        <row r="307">
          <cell r="Q307">
            <v>100983</v>
          </cell>
          <cell r="R307" t="str">
            <v>CARGA, MANOBRA E DESCARGA DE ENTULHO EM CAMINHÃO BASCULANTE 14 M³ - CARGA COM ESCAVADEIRA HIDRÁULICA (CAÇAMBA DE 0,80 M³ / 111 HP) E DESCARGA LIVRE (UNIDADE: M3). AF_07/2020</v>
          </cell>
          <cell r="S307" t="str">
            <v>M3</v>
          </cell>
          <cell r="T307">
            <v>17.579999999999998</v>
          </cell>
          <cell r="U307">
            <v>9.66</v>
          </cell>
        </row>
        <row r="308">
          <cell r="Q308">
            <v>93592</v>
          </cell>
          <cell r="R308" t="str">
            <v>TRANSPORTE COM CAMINHÃO BASCULANTE DE 14 M³, EM VIA URBANA EM REVESTIMENTO PRIMÁRIO (UNIDADE: M3XKM). AF_07/2020</v>
          </cell>
          <cell r="S308" t="str">
            <v>M3XKM</v>
          </cell>
          <cell r="T308">
            <v>186.35</v>
          </cell>
          <cell r="U308">
            <v>2.4900000000000002</v>
          </cell>
        </row>
        <row r="309">
          <cell r="R309" t="str">
            <v>RECAPEAMENTO / CAPEAMENTO / RECONSTRUÇÃO DO PAVIMENTO - RUA DJALMA LÍRIO DO NASCIMENTO</v>
          </cell>
          <cell r="S309" t="str">
            <v>-</v>
          </cell>
          <cell r="T309">
            <v>0</v>
          </cell>
          <cell r="U309">
            <v>0</v>
          </cell>
        </row>
        <row r="310">
          <cell r="Q310">
            <v>104375</v>
          </cell>
          <cell r="R310" t="str">
            <v>EXECUÇÃO DE PINTURA DE LIGAÇÃO COM EMULSÃO ASFÁLTICA RR-2C. AF_11/2019 (IMPRIMAÇÃO LIGANTE)</v>
          </cell>
          <cell r="S310" t="str">
            <v>M2</v>
          </cell>
          <cell r="T310">
            <v>488.46</v>
          </cell>
          <cell r="U310">
            <v>2.48</v>
          </cell>
        </row>
        <row r="311">
          <cell r="Q311">
            <v>95995</v>
          </cell>
          <cell r="R311" t="str">
            <v>EXECUÇÃO DE PAVIMENTO COM APLICAÇÃO DE CONCRETO ASFÁLTICO, CAMADA DE ROLAMENTO - EXCLUSIVE CARGA E TRANSPORTE. AF_11/2019</v>
          </cell>
          <cell r="S311" t="str">
            <v>M3</v>
          </cell>
          <cell r="T311">
            <v>17.100000000000001</v>
          </cell>
          <cell r="U311">
            <v>1473.95</v>
          </cell>
        </row>
        <row r="312">
          <cell r="Q312">
            <v>100987</v>
          </cell>
          <cell r="R312" t="str">
            <v>CARGA DE MISTURA ASFÁLTICA EM CAMINHÃO BASCULANTE 14 M³ (UNIDADE: M3). AF_07/2020</v>
          </cell>
          <cell r="S312" t="str">
            <v>M3</v>
          </cell>
          <cell r="T312">
            <v>17.100000000000001</v>
          </cell>
          <cell r="U312">
            <v>10.91</v>
          </cell>
        </row>
        <row r="313">
          <cell r="Q313">
            <v>93592</v>
          </cell>
          <cell r="R313" t="str">
            <v>TRANSPORTE COM CAMINHÃO BASCULANTE DE 14 M³, EM VIA URBANA EM REVESTIMENTO PRIMÁRIO (UNIDADE: M3XKM). AF_07/2020</v>
          </cell>
          <cell r="S313" t="str">
            <v>M3XKM</v>
          </cell>
          <cell r="T313">
            <v>277.02</v>
          </cell>
          <cell r="U313">
            <v>2.4900000000000002</v>
          </cell>
        </row>
        <row r="314">
          <cell r="R314" t="str">
            <v xml:space="preserve">SINALIZAÇÃO VIÁRIA - RUA DJALMA LÍRIO DO NASCIMENTO </v>
          </cell>
          <cell r="S314" t="str">
            <v>-</v>
          </cell>
          <cell r="T314">
            <v>0</v>
          </cell>
          <cell r="U314">
            <v>0</v>
          </cell>
        </row>
        <row r="315">
          <cell r="Q315">
            <v>102512</v>
          </cell>
          <cell r="R315" t="str">
            <v>PINTURA DE EIXO VIÁRIO SOBRE ASFALTO COM TINTA RETRORREFLETIVA A BASE DE RESINA ACRÍLICA COM MICROESFERAS DE VIDRO, E = 10 CM, APLICAÇÃO MECÂNICA COM DEMARCADORA AUTOPROPELIDA. AF_05/2021</v>
          </cell>
          <cell r="S315" t="str">
            <v>M</v>
          </cell>
          <cell r="T315">
            <v>157.9</v>
          </cell>
          <cell r="U315">
            <v>7.77</v>
          </cell>
        </row>
        <row r="316">
          <cell r="Q316">
            <v>102509</v>
          </cell>
          <cell r="R316" t="str">
            <v>PINTURA DE FAIXA DE PEDESTRE OU ZEBRADA TINTA RETRORREFLETIVA A BASE DE RESINA ACRÍLICA COM MICROESFERAS DE VIDRO, E = 30 CM, APLICAÇÃO MANUAL. AF_05/2021</v>
          </cell>
          <cell r="S316" t="str">
            <v>M2</v>
          </cell>
          <cell r="T316">
            <v>14.4</v>
          </cell>
          <cell r="U316">
            <v>40.03</v>
          </cell>
        </row>
        <row r="317">
          <cell r="Q317" t="str">
            <v>103699-45x20</v>
          </cell>
          <cell r="R317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317" t="str">
            <v>UN</v>
          </cell>
          <cell r="T317">
            <v>4</v>
          </cell>
          <cell r="U317">
            <v>88.63</v>
          </cell>
        </row>
        <row r="318">
          <cell r="Q318" t="str">
            <v>103699-45X45</v>
          </cell>
          <cell r="R318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318" t="str">
            <v>UN</v>
          </cell>
          <cell r="T318">
            <v>4</v>
          </cell>
          <cell r="U318">
            <v>199.41</v>
          </cell>
        </row>
        <row r="319">
          <cell r="Q319">
            <v>103690</v>
          </cell>
          <cell r="R319" t="str">
            <v>FORNECIMENTO E INSTALAÇÃO DE SUPORTE METÁLICO GALVANIZADO PARA PLACAS DE SINALIZAÇÃO EM SOLO, COM H= DE 2,5 M E DIÂMETRO DE 2''. AF_03/2022</v>
          </cell>
          <cell r="S319" t="str">
            <v>UN</v>
          </cell>
          <cell r="T319">
            <v>6</v>
          </cell>
          <cell r="U319">
            <v>286.61</v>
          </cell>
        </row>
        <row r="320">
          <cell r="R320" t="str">
            <v>RUA CRISLAINE LEMES DA SILVA</v>
          </cell>
          <cell r="S320" t="str">
            <v>-</v>
          </cell>
          <cell r="T320">
            <v>0</v>
          </cell>
          <cell r="U320">
            <v>0</v>
          </cell>
        </row>
        <row r="321">
          <cell r="R321" t="str">
            <v>SERVIÇOS PRELIMINARES - RUA CRISLAINE LEMES DA SILVA</v>
          </cell>
          <cell r="S321" t="str">
            <v>-</v>
          </cell>
          <cell r="T321">
            <v>0</v>
          </cell>
          <cell r="U321">
            <v>0</v>
          </cell>
        </row>
        <row r="322">
          <cell r="Q322">
            <v>103689</v>
          </cell>
          <cell r="R322" t="str">
            <v>FORNECIMENTO E INSTALAÇÃO DE PLACA DE OBRA COM CHAPA GALVANIZADA E ESTRUTURA DE MADEIRA. AF_03/2022_PS</v>
          </cell>
          <cell r="S322" t="str">
            <v>M2</v>
          </cell>
          <cell r="T322">
            <v>3.75</v>
          </cell>
          <cell r="U322">
            <v>474.01</v>
          </cell>
        </row>
        <row r="323">
          <cell r="R323" t="str">
            <v>DEMOLIÇÃO DE GUIAS, SARJETAS E SARJETÕES - RUA CRISLAINE LEMES DA SILVA</v>
          </cell>
          <cell r="S323" t="str">
            <v>-</v>
          </cell>
          <cell r="T323">
            <v>0</v>
          </cell>
          <cell r="U323">
            <v>0</v>
          </cell>
        </row>
        <row r="324">
          <cell r="Q324">
            <v>104796</v>
          </cell>
          <cell r="R324" t="str">
            <v>DEMOLIÇÃO DE GUIAS, SARJETAS OU SARJETÕES, DE FORMA MECANIZADA, SEM REAPROVEITAMENTO. AF_09/2023</v>
          </cell>
          <cell r="S324" t="str">
            <v>M</v>
          </cell>
          <cell r="T324">
            <v>276.66000000000003</v>
          </cell>
          <cell r="U324">
            <v>17.55</v>
          </cell>
        </row>
        <row r="325">
          <cell r="Q325">
            <v>100983</v>
          </cell>
          <cell r="R325" t="str">
            <v>CARGA, MANOBRA E DESCARGA DE ENTULHO EM CAMINHÃO BASCULANTE 14 M³ - CARGA COM ESCAVADEIRA HIDRÁULICA (CAÇAMBA DE 0,80 M³ / 111 HP) E DESCARGA LIVRE (UNIDADE: M3). AF_07/2020</v>
          </cell>
          <cell r="S325" t="str">
            <v>M3</v>
          </cell>
          <cell r="T325">
            <v>19.45</v>
          </cell>
          <cell r="U325">
            <v>9.66</v>
          </cell>
        </row>
        <row r="326">
          <cell r="Q326">
            <v>93592</v>
          </cell>
          <cell r="R326" t="str">
            <v>TRANSPORTE COM CAMINHÃO BASCULANTE DE 14 M³, EM VIA URBANA EM REVESTIMENTO PRIMÁRIO (UNIDADE: M3XKM). AF_07/2020</v>
          </cell>
          <cell r="S326" t="str">
            <v>M3XKM</v>
          </cell>
          <cell r="T326">
            <v>276.19</v>
          </cell>
          <cell r="U326">
            <v>2.4900000000000002</v>
          </cell>
        </row>
        <row r="327">
          <cell r="R327" t="str">
            <v>RECONSTRUÇÃO / CONSTRUÇÃO DE GUIAS, SARJETAS E SARJETÕES - RUA CRISLAINE LEMES DA SILVA</v>
          </cell>
          <cell r="S327" t="str">
            <v>-</v>
          </cell>
          <cell r="T327">
            <v>0</v>
          </cell>
          <cell r="U327">
            <v>0</v>
          </cell>
        </row>
        <row r="328">
          <cell r="Q328">
            <v>94273</v>
          </cell>
          <cell r="R328" t="str">
            <v>ASSENTAMENTO DE GUIA (MEIO-FIO) EM TRECHO RETO, CONFECCIONADA EM CONCRETO PRÉ-FABRICADO, DIMENSÕES 100X15X13X30 CM (COMPRIMENTO X BASE INFERIOR X BASE SUPERIOR X ALTURA). AF_01/2024</v>
          </cell>
          <cell r="S328" t="str">
            <v>M</v>
          </cell>
          <cell r="T328">
            <v>86.46</v>
          </cell>
          <cell r="U328">
            <v>46.17</v>
          </cell>
        </row>
        <row r="329">
          <cell r="Q329">
            <v>94281</v>
          </cell>
          <cell r="R329" t="str">
            <v>EXECUÇÃO DE SARJETA DE CONCRETO USINADO, MOLDADA IN LOCO EM TRECHO RETO, 30 CM BASE X 15 CM ALTURA. AF_01/2024</v>
          </cell>
          <cell r="S329" t="str">
            <v>M</v>
          </cell>
          <cell r="T329">
            <v>175.01</v>
          </cell>
          <cell r="U329">
            <v>44.03</v>
          </cell>
        </row>
        <row r="330">
          <cell r="Q330">
            <v>94293</v>
          </cell>
          <cell r="R330" t="str">
            <v>EXECUÇÃO DE SARJETÃO DE CONCRETO USINADO, MOLDADA IN LOCO EM TRECHO RETO, 100 CM BASE X 20 CM ALTURA. AF_01/2024</v>
          </cell>
          <cell r="S330" t="str">
            <v>M</v>
          </cell>
          <cell r="T330">
            <v>15.19</v>
          </cell>
          <cell r="U330">
            <v>170.3</v>
          </cell>
        </row>
        <row r="331">
          <cell r="R331" t="str">
            <v>FRESAGEM / DEMOLIÇÃO E REMOÇÃO DE PAVIMENTOS - RUA CRISLAINE LEMES DA SILVA</v>
          </cell>
          <cell r="S331" t="str">
            <v>-</v>
          </cell>
          <cell r="T331">
            <v>0</v>
          </cell>
          <cell r="U331">
            <v>0</v>
          </cell>
        </row>
        <row r="332">
          <cell r="Q332">
            <v>96001</v>
          </cell>
          <cell r="R332" t="str">
            <v>FRESAGEM DE PAVIMENTO ASFÁLTICO (PROFUNDIDADE ATÉ 5,0 CM) - EXCLUSIVE TRANSPORTE. AF_11/2019</v>
          </cell>
          <cell r="S332" t="str">
            <v>M2</v>
          </cell>
          <cell r="T332">
            <v>694.19</v>
          </cell>
          <cell r="U332">
            <v>7.41</v>
          </cell>
        </row>
        <row r="333">
          <cell r="Q333">
            <v>100983</v>
          </cell>
          <cell r="R333" t="str">
            <v>CARGA, MANOBRA E DESCARGA DE ENTULHO EM CAMINHÃO BASCULANTE 14 M³ - CARGA COM ESCAVADEIRA HIDRÁULICA (CAÇAMBA DE 0,80 M³ / 111 HP) E DESCARGA LIVRE (UNIDADE: M3). AF_07/2020</v>
          </cell>
          <cell r="S333" t="str">
            <v>M3</v>
          </cell>
          <cell r="T333">
            <v>24.99</v>
          </cell>
          <cell r="U333">
            <v>9.66</v>
          </cell>
        </row>
        <row r="334">
          <cell r="Q334">
            <v>93592</v>
          </cell>
          <cell r="R334" t="str">
            <v>TRANSPORTE COM CAMINHÃO BASCULANTE DE 14 M³, EM VIA URBANA EM REVESTIMENTO PRIMÁRIO (UNIDADE: M3XKM). AF_07/2020</v>
          </cell>
          <cell r="S334" t="str">
            <v>M3XKM</v>
          </cell>
          <cell r="T334">
            <v>354.86</v>
          </cell>
          <cell r="U334">
            <v>2.4900000000000002</v>
          </cell>
        </row>
        <row r="335">
          <cell r="R335" t="str">
            <v>RECAPEAMENTO / CAPEAMENTO / RECONSTRUÇÃO DO PAVIMENTO - RUA CRISLAINE LEMES DA SILVA</v>
          </cell>
          <cell r="S335" t="str">
            <v>-</v>
          </cell>
          <cell r="T335">
            <v>0</v>
          </cell>
          <cell r="U335">
            <v>0</v>
          </cell>
        </row>
        <row r="336">
          <cell r="Q336">
            <v>104375</v>
          </cell>
          <cell r="R336" t="str">
            <v>EXECUÇÃO DE PINTURA DE LIGAÇÃO COM EMULSÃO ASFÁLTICA RR-2C. AF_11/2019 (IMPRIMAÇÃO LIGANTE)</v>
          </cell>
          <cell r="S336" t="str">
            <v>M2</v>
          </cell>
          <cell r="T336">
            <v>694.19</v>
          </cell>
          <cell r="U336">
            <v>2.48</v>
          </cell>
        </row>
        <row r="337">
          <cell r="Q337">
            <v>95995</v>
          </cell>
          <cell r="R337" t="str">
            <v>EXECUÇÃO DE PAVIMENTO COM APLICAÇÃO DE CONCRETO ASFÁLTICO, CAMADA DE ROLAMENTO - EXCLUSIVE CARGA E TRANSPORTE. AF_11/2019</v>
          </cell>
          <cell r="S337" t="str">
            <v>M3</v>
          </cell>
          <cell r="T337">
            <v>24.3</v>
          </cell>
          <cell r="U337">
            <v>1473.95</v>
          </cell>
        </row>
        <row r="338">
          <cell r="Q338">
            <v>100987</v>
          </cell>
          <cell r="R338" t="str">
            <v>CARGA DE MISTURA ASFÁLTICA EM CAMINHÃO BASCULANTE 14 M³ (UNIDADE: M3). AF_07/2020</v>
          </cell>
          <cell r="S338" t="str">
            <v>M3</v>
          </cell>
          <cell r="T338">
            <v>24.3</v>
          </cell>
          <cell r="U338">
            <v>10.91</v>
          </cell>
        </row>
        <row r="339">
          <cell r="Q339">
            <v>93592</v>
          </cell>
          <cell r="R339" t="str">
            <v>TRANSPORTE COM CAMINHÃO BASCULANTE DE 14 M³, EM VIA URBANA EM REVESTIMENTO PRIMÁRIO (UNIDADE: M3XKM). AF_07/2020</v>
          </cell>
          <cell r="S339" t="str">
            <v>M3XKM</v>
          </cell>
          <cell r="T339">
            <v>456.84</v>
          </cell>
          <cell r="U339">
            <v>2.4900000000000002</v>
          </cell>
        </row>
        <row r="340">
          <cell r="R340" t="str">
            <v xml:space="preserve">SINALIZAÇÃO VIÁRIA - RUA CRISLAINE LEMES DA SILVA </v>
          </cell>
          <cell r="S340" t="str">
            <v>-</v>
          </cell>
          <cell r="T340">
            <v>0</v>
          </cell>
          <cell r="U340">
            <v>0</v>
          </cell>
        </row>
        <row r="341">
          <cell r="Q341">
            <v>102512</v>
          </cell>
          <cell r="R341" t="str">
            <v>PINTURA DE EIXO VIÁRIO SOBRE ASFALTO COM TINTA RETRORREFLETIVA A BASE DE RESINA ACRÍLICA COM MICROESFERAS DE VIDRO, E = 10 CM, APLICAÇÃO MECÂNICA COM DEMARCADORA AUTOPROPELIDA. AF_05/2021</v>
          </cell>
          <cell r="S341" t="str">
            <v>M</v>
          </cell>
          <cell r="T341">
            <v>49.12</v>
          </cell>
          <cell r="U341">
            <v>7.77</v>
          </cell>
        </row>
        <row r="342">
          <cell r="Q342">
            <v>102509</v>
          </cell>
          <cell r="R342" t="str">
            <v>PINTURA DE FAIXA DE PEDESTRE OU ZEBRADA TINTA RETRORREFLETIVA A BASE DE RESINA ACRÍLICA COM MICROESFERAS DE VIDRO, E = 30 CM, APLICAÇÃO MANUAL. AF_05/2021</v>
          </cell>
          <cell r="S342" t="str">
            <v>M2</v>
          </cell>
          <cell r="T342">
            <v>10.8</v>
          </cell>
          <cell r="U342">
            <v>40.03</v>
          </cell>
        </row>
        <row r="343">
          <cell r="Q343" t="str">
            <v>103699-45x20</v>
          </cell>
          <cell r="R343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343" t="str">
            <v>UN</v>
          </cell>
          <cell r="T343">
            <v>2</v>
          </cell>
          <cell r="U343">
            <v>88.63</v>
          </cell>
        </row>
        <row r="344">
          <cell r="Q344" t="str">
            <v>103699-45X45</v>
          </cell>
          <cell r="R344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344" t="str">
            <v>UN</v>
          </cell>
          <cell r="T344">
            <v>3</v>
          </cell>
          <cell r="U344">
            <v>199.41</v>
          </cell>
        </row>
        <row r="345">
          <cell r="Q345">
            <v>103690</v>
          </cell>
          <cell r="R345" t="str">
            <v>FORNECIMENTO E INSTALAÇÃO DE SUPORTE METÁLICO GALVANIZADO PARA PLACAS DE SINALIZAÇÃO EM SOLO, COM H= DE 2,5 M E DIÂMETRO DE 2''. AF_03/2022</v>
          </cell>
          <cell r="S345" t="str">
            <v>UN</v>
          </cell>
          <cell r="T345">
            <v>4</v>
          </cell>
          <cell r="U345">
            <v>286.61</v>
          </cell>
        </row>
        <row r="346">
          <cell r="R346" t="str">
            <v>RUA EDIR COUTO ROSA</v>
          </cell>
          <cell r="S346" t="str">
            <v>-</v>
          </cell>
          <cell r="T346">
            <v>0</v>
          </cell>
          <cell r="U346">
            <v>0</v>
          </cell>
        </row>
        <row r="347">
          <cell r="R347" t="str">
            <v>SERVIÇOS PRELIMINARES - RUA EDIR COUTO ROSA</v>
          </cell>
          <cell r="S347" t="str">
            <v>-</v>
          </cell>
          <cell r="T347">
            <v>0</v>
          </cell>
          <cell r="U347">
            <v>0</v>
          </cell>
        </row>
        <row r="348">
          <cell r="Q348">
            <v>103689</v>
          </cell>
          <cell r="R348" t="str">
            <v>FORNECIMENTO E INSTALAÇÃO DE PLACA DE OBRA COM CHAPA GALVANIZADA E ESTRUTURA DE MADEIRA. AF_03/2022_PS</v>
          </cell>
          <cell r="S348" t="str">
            <v>M2</v>
          </cell>
          <cell r="T348">
            <v>3.75</v>
          </cell>
          <cell r="U348">
            <v>474.01</v>
          </cell>
        </row>
        <row r="349">
          <cell r="R349" t="str">
            <v>DEMOLIÇÃO DE GUIAS, SARJETAS E SARJETÕES - RUA EDIR COUTO ROSA</v>
          </cell>
          <cell r="S349" t="str">
            <v>-</v>
          </cell>
          <cell r="T349">
            <v>0</v>
          </cell>
          <cell r="U349">
            <v>0</v>
          </cell>
        </row>
        <row r="350">
          <cell r="Q350">
            <v>104796</v>
          </cell>
          <cell r="R350" t="str">
            <v>DEMOLIÇÃO DE GUIAS, SARJETAS OU SARJETÕES, DE FORMA MECANIZADA, SEM REAPROVEITAMENTO. AF_09/2023</v>
          </cell>
          <cell r="S350" t="str">
            <v>M</v>
          </cell>
          <cell r="T350">
            <v>233.12</v>
          </cell>
          <cell r="U350">
            <v>17.55</v>
          </cell>
        </row>
        <row r="351">
          <cell r="Q351">
            <v>100983</v>
          </cell>
          <cell r="R351" t="str">
            <v>CARGA, MANOBRA E DESCARGA DE ENTULHO EM CAMINHÃO BASCULANTE 14 M³ - CARGA COM ESCAVADEIRA HIDRÁULICA (CAÇAMBA DE 0,80 M³ / 111 HP) E DESCARGA LIVRE (UNIDADE: M3). AF_07/2020</v>
          </cell>
          <cell r="S351" t="str">
            <v>M3</v>
          </cell>
          <cell r="T351">
            <v>13.4</v>
          </cell>
          <cell r="U351">
            <v>9.66</v>
          </cell>
        </row>
        <row r="352">
          <cell r="Q352">
            <v>93592</v>
          </cell>
          <cell r="R352" t="str">
            <v>TRANSPORTE COM CAMINHÃO BASCULANTE DE 14 M³, EM VIA URBANA EM REVESTIMENTO PRIMÁRIO (UNIDADE: M3XKM). AF_07/2020</v>
          </cell>
          <cell r="S352" t="str">
            <v>M3XKM</v>
          </cell>
          <cell r="T352">
            <v>190.28</v>
          </cell>
          <cell r="U352">
            <v>2.4900000000000002</v>
          </cell>
        </row>
        <row r="353">
          <cell r="R353" t="str">
            <v>RECONSTRUÇÃO / CONSTRUÇÃO DE GUIAS, SARJETAS E SARJETÕES - RUA EDIR COUTO ROSA</v>
          </cell>
          <cell r="S353" t="str">
            <v>-</v>
          </cell>
          <cell r="T353">
            <v>0</v>
          </cell>
          <cell r="U353">
            <v>0</v>
          </cell>
        </row>
        <row r="354">
          <cell r="Q354">
            <v>94273</v>
          </cell>
          <cell r="R354" t="str">
            <v>ASSENTAMENTO DE GUIA (MEIO-FIO) EM TRECHO RETO, CONFECCIONADA EM CONCRETO PRÉ-FABRICADO, DIMENSÕES 100X15X13X30 CM (COMPRIMENTO X BASE INFERIOR X BASE SUPERIOR X ALTURA). AF_01/2024</v>
          </cell>
          <cell r="S354" t="str">
            <v>M</v>
          </cell>
          <cell r="T354">
            <v>78.94</v>
          </cell>
          <cell r="U354">
            <v>46.17</v>
          </cell>
        </row>
        <row r="355">
          <cell r="Q355">
            <v>94281</v>
          </cell>
          <cell r="R355" t="str">
            <v>EXECUÇÃO DE SARJETA DE CONCRETO USINADO, MOLDADA IN LOCO EM TRECHO RETO, 30 CM BASE X 15 CM ALTURA. AF_01/2024</v>
          </cell>
          <cell r="S355" t="str">
            <v>M</v>
          </cell>
          <cell r="T355">
            <v>154.18</v>
          </cell>
          <cell r="U355">
            <v>44.03</v>
          </cell>
        </row>
        <row r="356">
          <cell r="R356" t="str">
            <v>FRESAGEM / DEMOLIÇÃO E REMOÇÃO DE PAVIMENTOS - RUA EDIR COUTO ROSA</v>
          </cell>
          <cell r="S356" t="str">
            <v>-</v>
          </cell>
          <cell r="T356">
            <v>0</v>
          </cell>
          <cell r="U356">
            <v>0</v>
          </cell>
        </row>
        <row r="357">
          <cell r="Q357">
            <v>96001</v>
          </cell>
          <cell r="R357" t="str">
            <v>FRESAGEM DE PAVIMENTO ASFÁLTICO (PROFUNDIDADE ATÉ 5,0 CM) - EXCLUSIVE TRANSPORTE. AF_11/2019</v>
          </cell>
          <cell r="S357" t="str">
            <v>M2</v>
          </cell>
          <cell r="T357">
            <v>2512.0500000000002</v>
          </cell>
          <cell r="U357">
            <v>7.41</v>
          </cell>
        </row>
        <row r="358">
          <cell r="Q358">
            <v>100983</v>
          </cell>
          <cell r="R358" t="str">
            <v>CARGA, MANOBRA E DESCARGA DE ENTULHO EM CAMINHÃO BASCULANTE 14 M³ - CARGA COM ESCAVADEIRA HIDRÁULICA (CAÇAMBA DE 0,80 M³ / 111 HP) E DESCARGA LIVRE (UNIDADE: M3). AF_07/2020</v>
          </cell>
          <cell r="S358" t="str">
            <v>M3</v>
          </cell>
          <cell r="T358">
            <v>90.43</v>
          </cell>
          <cell r="U358">
            <v>9.66</v>
          </cell>
        </row>
        <row r="359">
          <cell r="Q359">
            <v>93592</v>
          </cell>
          <cell r="R359" t="str">
            <v>TRANSPORTE COM CAMINHÃO BASCULANTE DE 14 M³, EM VIA URBANA EM REVESTIMENTO PRIMÁRIO (UNIDADE: M3XKM). AF_07/2020</v>
          </cell>
          <cell r="S359" t="str">
            <v>M3XKM</v>
          </cell>
          <cell r="T359">
            <v>1284.1099999999999</v>
          </cell>
          <cell r="U359">
            <v>2.4900000000000002</v>
          </cell>
        </row>
        <row r="360">
          <cell r="R360" t="str">
            <v>RECAPEAMENTO / CAPEAMENTO / RECONSTRUÇÃO DO PAVIMENTO - RUA EDIR COUTO ROSA</v>
          </cell>
          <cell r="S360" t="str">
            <v>-</v>
          </cell>
          <cell r="T360">
            <v>0</v>
          </cell>
          <cell r="U360">
            <v>0</v>
          </cell>
        </row>
        <row r="361">
          <cell r="Q361">
            <v>104375</v>
          </cell>
          <cell r="R361" t="str">
            <v>EXECUÇÃO DE PINTURA DE LIGAÇÃO COM EMULSÃO ASFÁLTICA RR-2C. AF_11/2019 (IMPRIMAÇÃO LIGANTE)</v>
          </cell>
          <cell r="S361" t="str">
            <v>M2</v>
          </cell>
          <cell r="T361">
            <v>2512.0500000000002</v>
          </cell>
          <cell r="U361">
            <v>2.48</v>
          </cell>
        </row>
        <row r="362">
          <cell r="Q362">
            <v>95995</v>
          </cell>
          <cell r="R362" t="str">
            <v>EXECUÇÃO DE PAVIMENTO COM APLICAÇÃO DE CONCRETO ASFÁLTICO, CAMADA DE ROLAMENTO - EXCLUSIVE CARGA E TRANSPORTE. AF_11/2019</v>
          </cell>
          <cell r="S362" t="str">
            <v>M3</v>
          </cell>
          <cell r="T362">
            <v>87.92</v>
          </cell>
          <cell r="U362">
            <v>1473.95</v>
          </cell>
        </row>
        <row r="363">
          <cell r="Q363">
            <v>100987</v>
          </cell>
          <cell r="R363" t="str">
            <v>CARGA DE MISTURA ASFÁLTICA EM CAMINHÃO BASCULANTE 14 M³ (UNIDADE: M3). AF_07/2020</v>
          </cell>
          <cell r="S363" t="str">
            <v>M3</v>
          </cell>
          <cell r="T363">
            <v>87.92</v>
          </cell>
          <cell r="U363">
            <v>10.91</v>
          </cell>
        </row>
        <row r="364">
          <cell r="Q364">
            <v>93592</v>
          </cell>
          <cell r="R364" t="str">
            <v>TRANSPORTE COM CAMINHÃO BASCULANTE DE 14 M³, EM VIA URBANA EM REVESTIMENTO PRIMÁRIO (UNIDADE: M3XKM). AF_07/2020</v>
          </cell>
          <cell r="S364" t="str">
            <v>M3XKM</v>
          </cell>
          <cell r="T364">
            <v>1652.9</v>
          </cell>
          <cell r="U364">
            <v>2.4900000000000002</v>
          </cell>
        </row>
        <row r="365">
          <cell r="R365" t="str">
            <v xml:space="preserve">SINALIZAÇÃO VIÁRIA - RUA EDIR COUTO ROSA </v>
          </cell>
          <cell r="S365" t="str">
            <v>-</v>
          </cell>
          <cell r="T365">
            <v>0</v>
          </cell>
          <cell r="U365">
            <v>0</v>
          </cell>
        </row>
        <row r="366">
          <cell r="Q366">
            <v>102512</v>
          </cell>
          <cell r="R366" t="str">
            <v>PINTURA DE EIXO VIÁRIO SOBRE ASFALTO COM TINTA RETRORREFLETIVA A BASE DE RESINA ACRÍLICA COM MICROESFERAS DE VIDRO, E = 10 CM, APLICAÇÃO MECÂNICA COM DEMARCADORA AUTOPROPELIDA. AF_05/2021</v>
          </cell>
          <cell r="S366" t="str">
            <v>M</v>
          </cell>
          <cell r="T366">
            <v>392.82</v>
          </cell>
          <cell r="U366">
            <v>7.77</v>
          </cell>
        </row>
        <row r="367">
          <cell r="Q367">
            <v>102509</v>
          </cell>
          <cell r="R367" t="str">
            <v>PINTURA DE FAIXA DE PEDESTRE OU ZEBRADA TINTA RETRORREFLETIVA A BASE DE RESINA ACRÍLICA COM MICROESFERAS DE VIDRO, E = 30 CM, APLICAÇÃO MANUAL. AF_05/2021</v>
          </cell>
          <cell r="S367" t="str">
            <v>M2</v>
          </cell>
          <cell r="T367">
            <v>58.54</v>
          </cell>
          <cell r="U367">
            <v>40.03</v>
          </cell>
        </row>
        <row r="368">
          <cell r="Q368" t="str">
            <v>103699-45x20</v>
          </cell>
          <cell r="R368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368" t="str">
            <v>UN</v>
          </cell>
          <cell r="T368">
            <v>6</v>
          </cell>
          <cell r="U368">
            <v>88.63</v>
          </cell>
        </row>
        <row r="369">
          <cell r="Q369" t="str">
            <v>103699-45X45</v>
          </cell>
          <cell r="R369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369" t="str">
            <v>UN</v>
          </cell>
          <cell r="T369">
            <v>12</v>
          </cell>
          <cell r="U369">
            <v>199.41</v>
          </cell>
        </row>
        <row r="370">
          <cell r="Q370">
            <v>103690</v>
          </cell>
          <cell r="R370" t="str">
            <v>FORNECIMENTO E INSTALAÇÃO DE SUPORTE METÁLICO GALVANIZADO PARA PLACAS DE SINALIZAÇÃO EM SOLO, COM H= DE 2,5 M E DIÂMETRO DE 2''. AF_03/2022</v>
          </cell>
          <cell r="S370" t="str">
            <v>UN</v>
          </cell>
          <cell r="T370">
            <v>15</v>
          </cell>
          <cell r="U370">
            <v>286.61</v>
          </cell>
        </row>
        <row r="371">
          <cell r="R371" t="str">
            <v>RUA JOSÉ CONRADO DO NASCIMENTO</v>
          </cell>
          <cell r="S371" t="str">
            <v>-</v>
          </cell>
          <cell r="T371">
            <v>0</v>
          </cell>
          <cell r="U371">
            <v>0</v>
          </cell>
        </row>
        <row r="372">
          <cell r="R372" t="str">
            <v>SERVIÇOS PRELIMINARES - RUA JOSÉ CONRADO DO NASCIMENTO</v>
          </cell>
          <cell r="S372" t="str">
            <v>-</v>
          </cell>
          <cell r="T372">
            <v>0</v>
          </cell>
          <cell r="U372">
            <v>0</v>
          </cell>
        </row>
        <row r="373">
          <cell r="Q373">
            <v>103689</v>
          </cell>
          <cell r="R373" t="str">
            <v>FORNECIMENTO E INSTALAÇÃO DE PLACA DE OBRA COM CHAPA GALVANIZADA E ESTRUTURA DE MADEIRA. AF_03/2022_PS</v>
          </cell>
          <cell r="S373" t="str">
            <v>M2</v>
          </cell>
          <cell r="T373">
            <v>3.75</v>
          </cell>
          <cell r="U373">
            <v>474.01</v>
          </cell>
        </row>
        <row r="374">
          <cell r="R374" t="str">
            <v>DEMOLIÇÃO DE GUIAS, SARJETAS E SARJETÕES - RUA JOSÉ CONRADO DO NASCIMENTO</v>
          </cell>
          <cell r="S374" t="str">
            <v>-</v>
          </cell>
          <cell r="T374">
            <v>0</v>
          </cell>
          <cell r="U374">
            <v>0</v>
          </cell>
        </row>
        <row r="375">
          <cell r="Q375">
            <v>104796</v>
          </cell>
          <cell r="R375" t="str">
            <v>DEMOLIÇÃO DE GUIAS, SARJETAS OU SARJETÕES, DE FORMA MECANIZADA, SEM REAPROVEITAMENTO. AF_09/2023</v>
          </cell>
          <cell r="S375" t="str">
            <v>M</v>
          </cell>
          <cell r="T375">
            <v>478.95</v>
          </cell>
          <cell r="U375">
            <v>17.55</v>
          </cell>
        </row>
        <row r="376">
          <cell r="Q376">
            <v>100983</v>
          </cell>
          <cell r="R376" t="str">
            <v>CARGA, MANOBRA E DESCARGA DE ENTULHO EM CAMINHÃO BASCULANTE 14 M³ - CARGA COM ESCAVADEIRA HIDRÁULICA (CAÇAMBA DE 0,80 M³ / 111 HP) E DESCARGA LIVRE (UNIDADE: M3). AF_07/2020</v>
          </cell>
          <cell r="S376" t="str">
            <v>M3</v>
          </cell>
          <cell r="T376">
            <v>28.53</v>
          </cell>
          <cell r="U376">
            <v>9.66</v>
          </cell>
        </row>
        <row r="377">
          <cell r="Q377">
            <v>93592</v>
          </cell>
          <cell r="R377" t="str">
            <v>TRANSPORTE COM CAMINHÃO BASCULANTE DE 14 M³, EM VIA URBANA EM REVESTIMENTO PRIMÁRIO (UNIDADE: M3XKM). AF_07/2020</v>
          </cell>
          <cell r="S377" t="str">
            <v>M3XKM</v>
          </cell>
          <cell r="T377">
            <v>419.39</v>
          </cell>
          <cell r="U377">
            <v>2.4900000000000002</v>
          </cell>
        </row>
        <row r="378">
          <cell r="R378" t="str">
            <v>RECONSTRUÇÃO / CONSTRUÇÃO DE GUIAS, SARJETAS E SARJETÕES - RUA JOSÉ CONRADO DO NASCIMENTO</v>
          </cell>
          <cell r="S378" t="str">
            <v>-</v>
          </cell>
          <cell r="T378">
            <v>0</v>
          </cell>
          <cell r="U378">
            <v>0</v>
          </cell>
        </row>
        <row r="379">
          <cell r="Q379">
            <v>94273</v>
          </cell>
          <cell r="R379" t="str">
            <v>ASSENTAMENTO DE GUIA (MEIO-FIO) EM TRECHO RETO, CONFECCIONADA EM CONCRETO PRÉ-FABRICADO, DIMENSÕES 100X15X13X30 CM (COMPRIMENTO X BASE INFERIOR X BASE SUPERIOR X ALTURA). AF_01/2024</v>
          </cell>
          <cell r="S379" t="str">
            <v>M</v>
          </cell>
          <cell r="T379">
            <v>116.35</v>
          </cell>
          <cell r="U379">
            <v>46.17</v>
          </cell>
        </row>
        <row r="380">
          <cell r="Q380">
            <v>94281</v>
          </cell>
          <cell r="R380" t="str">
            <v>EXECUÇÃO DE SARJETA DE CONCRETO USINADO, MOLDADA IN LOCO EM TRECHO RETO, 30 CM BASE X 15 CM ALTURA. AF_01/2024</v>
          </cell>
          <cell r="S380" t="str">
            <v>M</v>
          </cell>
          <cell r="T380">
            <v>362.6</v>
          </cell>
          <cell r="U380">
            <v>44.03</v>
          </cell>
        </row>
        <row r="381">
          <cell r="R381" t="str">
            <v>FRESAGEM / DEMOLIÇÃO E REMOÇÃO DE PAVIMENTOS - RUA JOSÉ CONRADO DO NASCIMENTO</v>
          </cell>
          <cell r="S381" t="str">
            <v>-</v>
          </cell>
          <cell r="T381">
            <v>0</v>
          </cell>
          <cell r="U381">
            <v>0</v>
          </cell>
        </row>
        <row r="382">
          <cell r="Q382">
            <v>96001</v>
          </cell>
          <cell r="R382" t="str">
            <v>FRESAGEM DE PAVIMENTO ASFÁLTICO (PROFUNDIDADE ATÉ 5,0 CM) - EXCLUSIVE TRANSPORTE. AF_11/2019</v>
          </cell>
          <cell r="S382" t="str">
            <v>M2</v>
          </cell>
          <cell r="T382">
            <v>3949.93</v>
          </cell>
          <cell r="U382">
            <v>7.41</v>
          </cell>
        </row>
        <row r="383">
          <cell r="Q383">
            <v>100983</v>
          </cell>
          <cell r="R383" t="str">
            <v>CARGA, MANOBRA E DESCARGA DE ENTULHO EM CAMINHÃO BASCULANTE 14 M³ - CARGA COM ESCAVADEIRA HIDRÁULICA (CAÇAMBA DE 0,80 M³ / 111 HP) E DESCARGA LIVRE (UNIDADE: M3). AF_07/2020</v>
          </cell>
          <cell r="S383" t="str">
            <v>M3</v>
          </cell>
          <cell r="T383">
            <v>142.19999999999999</v>
          </cell>
          <cell r="U383">
            <v>9.66</v>
          </cell>
        </row>
        <row r="384">
          <cell r="Q384">
            <v>93592</v>
          </cell>
          <cell r="R384" t="str">
            <v>TRANSPORTE COM CAMINHÃO BASCULANTE DE 14 M³, EM VIA URBANA EM REVESTIMENTO PRIMÁRIO (UNIDADE: M3XKM). AF_07/2020</v>
          </cell>
          <cell r="S384" t="str">
            <v>M3XKM</v>
          </cell>
          <cell r="T384">
            <v>2090.34</v>
          </cell>
          <cell r="U384">
            <v>2.4900000000000002</v>
          </cell>
        </row>
        <row r="385">
          <cell r="R385" t="str">
            <v>RECAPEAMENTO / CAPEAMENTO / RECONSTRUÇÃO DO PAVIMENTO - RUA JOSÉ CONRADO DO NASCIMENTO</v>
          </cell>
          <cell r="S385" t="str">
            <v>-</v>
          </cell>
          <cell r="T385">
            <v>0</v>
          </cell>
          <cell r="U385">
            <v>0</v>
          </cell>
        </row>
        <row r="386">
          <cell r="Q386">
            <v>104375</v>
          </cell>
          <cell r="R386" t="str">
            <v>EXECUÇÃO DE PINTURA DE LIGAÇÃO COM EMULSÃO ASFÁLTICA RR-2C. AF_11/2019 (IMPRIMAÇÃO LIGANTE)</v>
          </cell>
          <cell r="S386" t="str">
            <v>M2</v>
          </cell>
          <cell r="T386">
            <v>3949.93</v>
          </cell>
          <cell r="U386">
            <v>2.48</v>
          </cell>
        </row>
        <row r="387">
          <cell r="Q387">
            <v>95995</v>
          </cell>
          <cell r="R387" t="str">
            <v>EXECUÇÃO DE PAVIMENTO COM APLICAÇÃO DE CONCRETO ASFÁLTICO, CAMADA DE ROLAMENTO - EXCLUSIVE CARGA E TRANSPORTE. AF_11/2019</v>
          </cell>
          <cell r="S387" t="str">
            <v>M3</v>
          </cell>
          <cell r="T387">
            <v>138.25</v>
          </cell>
          <cell r="U387">
            <v>1473.95</v>
          </cell>
        </row>
        <row r="388">
          <cell r="Q388">
            <v>100987</v>
          </cell>
          <cell r="R388" t="str">
            <v>CARGA DE MISTURA ASFÁLTICA EM CAMINHÃO BASCULANTE 14 M³ (UNIDADE: M3). AF_07/2020</v>
          </cell>
          <cell r="S388" t="str">
            <v>M3</v>
          </cell>
          <cell r="T388">
            <v>138.25</v>
          </cell>
          <cell r="U388">
            <v>10.91</v>
          </cell>
        </row>
        <row r="389">
          <cell r="Q389">
            <v>93592</v>
          </cell>
          <cell r="R389" t="str">
            <v>TRANSPORTE COM CAMINHÃO BASCULANTE DE 14 M³, EM VIA URBANA EM REVESTIMENTO PRIMÁRIO (UNIDADE: M3XKM). AF_07/2020</v>
          </cell>
          <cell r="S389" t="str">
            <v>M3XKM</v>
          </cell>
          <cell r="T389">
            <v>2543.8000000000002</v>
          </cell>
          <cell r="U389">
            <v>2.4900000000000002</v>
          </cell>
        </row>
        <row r="390">
          <cell r="R390" t="str">
            <v xml:space="preserve">SINALIZAÇÃO VIÁRIA - RUA JOSÉ CONRADO DO NASCIMENTO </v>
          </cell>
          <cell r="S390" t="str">
            <v>-</v>
          </cell>
          <cell r="T390">
            <v>0</v>
          </cell>
          <cell r="U390">
            <v>0</v>
          </cell>
        </row>
        <row r="391">
          <cell r="Q391">
            <v>102512</v>
          </cell>
          <cell r="R391" t="str">
            <v>PINTURA DE EIXO VIÁRIO SOBRE ASFALTO COM TINTA RETRORREFLETIVA A BASE DE RESINA ACRÍLICA COM MICROESFERAS DE VIDRO, E = 10 CM, APLICAÇÃO MECÂNICA COM DEMARCADORA AUTOPROPELIDA. AF_05/2021</v>
          </cell>
          <cell r="S391" t="str">
            <v>M</v>
          </cell>
          <cell r="T391">
            <v>859</v>
          </cell>
          <cell r="U391">
            <v>7.77</v>
          </cell>
        </row>
        <row r="392">
          <cell r="Q392">
            <v>102509</v>
          </cell>
          <cell r="R392" t="str">
            <v>PINTURA DE FAIXA DE PEDESTRE OU ZEBRADA TINTA RETRORREFLETIVA A BASE DE RESINA ACRÍLICA COM MICROESFERAS DE VIDRO, E = 30 CM, APLICAÇÃO MANUAL. AF_05/2021</v>
          </cell>
          <cell r="S392" t="str">
            <v>M2</v>
          </cell>
          <cell r="T392">
            <v>70.010000000000005</v>
          </cell>
          <cell r="U392">
            <v>40.03</v>
          </cell>
        </row>
        <row r="393">
          <cell r="Q393" t="str">
            <v>103699-45x20</v>
          </cell>
          <cell r="R393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393" t="str">
            <v>UN</v>
          </cell>
          <cell r="T393">
            <v>6</v>
          </cell>
          <cell r="U393">
            <v>88.63</v>
          </cell>
        </row>
        <row r="394">
          <cell r="Q394" t="str">
            <v>103699-45X45</v>
          </cell>
          <cell r="R394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394" t="str">
            <v>UN</v>
          </cell>
          <cell r="T394">
            <v>8</v>
          </cell>
          <cell r="U394">
            <v>199.41</v>
          </cell>
        </row>
        <row r="395">
          <cell r="Q395">
            <v>103690</v>
          </cell>
          <cell r="R395" t="str">
            <v>FORNECIMENTO E INSTALAÇÃO DE SUPORTE METÁLICO GALVANIZADO PARA PLACAS DE SINALIZAÇÃO EM SOLO, COM H= DE 2,5 M E DIÂMETRO DE 2''. AF_03/2022</v>
          </cell>
          <cell r="S395" t="str">
            <v>UN</v>
          </cell>
          <cell r="T395">
            <v>11</v>
          </cell>
          <cell r="U395">
            <v>286.61</v>
          </cell>
        </row>
        <row r="396">
          <cell r="R396" t="str">
            <v>RUA ABILIO GODINHO</v>
          </cell>
          <cell r="S396" t="str">
            <v>-</v>
          </cell>
          <cell r="T396">
            <v>0</v>
          </cell>
          <cell r="U396">
            <v>0</v>
          </cell>
        </row>
        <row r="397">
          <cell r="R397" t="str">
            <v>SERVIÇOS PRELIMINARES - RUA ABILIO GODINHO</v>
          </cell>
          <cell r="S397" t="str">
            <v>-</v>
          </cell>
          <cell r="T397">
            <v>0</v>
          </cell>
          <cell r="U397">
            <v>0</v>
          </cell>
        </row>
        <row r="398">
          <cell r="Q398">
            <v>103689</v>
          </cell>
          <cell r="R398" t="str">
            <v>FORNECIMENTO E INSTALAÇÃO DE PLACA DE OBRA COM CHAPA GALVANIZADA E ESTRUTURA DE MADEIRA. AF_03/2022_PS</v>
          </cell>
          <cell r="S398" t="str">
            <v>M2</v>
          </cell>
          <cell r="T398">
            <v>3.75</v>
          </cell>
          <cell r="U398">
            <v>474.01</v>
          </cell>
        </row>
        <row r="399">
          <cell r="R399" t="str">
            <v>DEMOLIÇÃO DE GUIAS, SARJETAS E SARJETÕES - RUA ABILIO GODINHO</v>
          </cell>
          <cell r="S399" t="str">
            <v>-</v>
          </cell>
          <cell r="T399">
            <v>0</v>
          </cell>
          <cell r="U399">
            <v>0</v>
          </cell>
        </row>
        <row r="400">
          <cell r="Q400">
            <v>104796</v>
          </cell>
          <cell r="R400" t="str">
            <v>DEMOLIÇÃO DE GUIAS, SARJETAS OU SARJETÕES, DE FORMA MECANIZADA, SEM REAPROVEITAMENTO. AF_09/2023</v>
          </cell>
          <cell r="S400" t="str">
            <v>M</v>
          </cell>
          <cell r="T400">
            <v>534.77</v>
          </cell>
          <cell r="U400">
            <v>17.55</v>
          </cell>
        </row>
        <row r="401">
          <cell r="Q401">
            <v>100983</v>
          </cell>
          <cell r="R401" t="str">
            <v>CARGA, MANOBRA E DESCARGA DE ENTULHO EM CAMINHÃO BASCULANTE 14 M³ - CARGA COM ESCAVADEIRA HIDRÁULICA (CAÇAMBA DE 0,80 M³ / 111 HP) E DESCARGA LIVRE (UNIDADE: M3). AF_07/2020</v>
          </cell>
          <cell r="S401" t="str">
            <v>M3</v>
          </cell>
          <cell r="T401">
            <v>31.13</v>
          </cell>
          <cell r="U401">
            <v>9.66</v>
          </cell>
        </row>
        <row r="402">
          <cell r="Q402">
            <v>93592</v>
          </cell>
          <cell r="R402" t="str">
            <v>TRANSPORTE COM CAMINHÃO BASCULANTE DE 14 M³, EM VIA URBANA EM REVESTIMENTO PRIMÁRIO (UNIDADE: M3XKM). AF_07/2020</v>
          </cell>
          <cell r="S402" t="str">
            <v>M3XKM</v>
          </cell>
          <cell r="T402">
            <v>429.59</v>
          </cell>
          <cell r="U402">
            <v>2.4900000000000002</v>
          </cell>
        </row>
        <row r="403">
          <cell r="R403" t="str">
            <v>RECONSTRUÇÃO / CONSTRUÇÃO DE GUIAS, SARJETAS E SARJETÕES - RUA ABILIO GODINHO</v>
          </cell>
          <cell r="S403" t="str">
            <v>-</v>
          </cell>
          <cell r="T403">
            <v>0</v>
          </cell>
          <cell r="U403">
            <v>0</v>
          </cell>
        </row>
        <row r="404">
          <cell r="Q404">
            <v>94273</v>
          </cell>
          <cell r="R404" t="str">
            <v>ASSENTAMENTO DE GUIA (MEIO-FIO) EM TRECHO RETO, CONFECCIONADA EM CONCRETO PRÉ-FABRICADO, DIMENSÕES 100X15X13X30 CM (COMPRIMENTO X BASE INFERIOR X BASE SUPERIOR X ALTURA). AF_01/2024</v>
          </cell>
          <cell r="S404" t="str">
            <v>M</v>
          </cell>
          <cell r="T404">
            <v>262.55</v>
          </cell>
          <cell r="U404">
            <v>46.17</v>
          </cell>
        </row>
        <row r="405">
          <cell r="Q405">
            <v>94281</v>
          </cell>
          <cell r="R405" t="str">
            <v>EXECUÇÃO DE SARJETA DE CONCRETO USINADO, MOLDADA IN LOCO EM TRECHO RETO, 30 CM BASE X 15 CM ALTURA. AF_01/2024</v>
          </cell>
          <cell r="S405" t="str">
            <v>M</v>
          </cell>
          <cell r="T405">
            <v>262.55</v>
          </cell>
          <cell r="U405">
            <v>44.03</v>
          </cell>
        </row>
        <row r="406">
          <cell r="Q406">
            <v>94293</v>
          </cell>
          <cell r="R406" t="str">
            <v>EXECUÇÃO DE SARJETÃO DE CONCRETO USINADO, MOLDADA IN LOCO EM TRECHO RETO, 100 CM BASE X 20 CM ALTURA. AF_01/2024</v>
          </cell>
          <cell r="S406" t="str">
            <v>M</v>
          </cell>
          <cell r="T406">
            <v>9.67</v>
          </cell>
          <cell r="U406">
            <v>170.3</v>
          </cell>
        </row>
        <row r="407">
          <cell r="R407" t="str">
            <v>FRESAGEM / DEMOLIÇÃO E REMOÇÃO DE PAVIMENTOS - RUA ABILIO GODINHO</v>
          </cell>
          <cell r="S407" t="str">
            <v>-</v>
          </cell>
          <cell r="T407">
            <v>0</v>
          </cell>
          <cell r="U407">
            <v>0</v>
          </cell>
        </row>
        <row r="408">
          <cell r="Q408">
            <v>17060046</v>
          </cell>
          <cell r="R408" t="str">
            <v>RETIRADA DE PISO INTERTRAVADO</v>
          </cell>
          <cell r="S408" t="str">
            <v>M2</v>
          </cell>
          <cell r="T408">
            <v>582</v>
          </cell>
          <cell r="U408">
            <v>18.12</v>
          </cell>
        </row>
        <row r="409">
          <cell r="Q409">
            <v>101116</v>
          </cell>
          <cell r="R409" t="str">
            <v>ESCAVAÇÃO HORIZONTAL EM SOLO DE 1A CATEGORIA COM TRATOR DE ESTEIRAS (170HP/LÂMINA: 5,20M3). AF_07/2020</v>
          </cell>
          <cell r="S409" t="str">
            <v>M3</v>
          </cell>
          <cell r="T409">
            <v>52.38</v>
          </cell>
          <cell r="U409">
            <v>2.59</v>
          </cell>
        </row>
        <row r="410">
          <cell r="Q410">
            <v>100983</v>
          </cell>
          <cell r="R410" t="str">
            <v>CARGA, MANOBRA E DESCARGA DE ENTULHO EM CAMINHÃO BASCULANTE 14 M³ - CARGA COM ESCAVADEIRA HIDRÁULICA (CAÇAMBA DE 0,80 M³ / 111 HP) E DESCARGA LIVRE (UNIDADE: M3). AF_07/2020</v>
          </cell>
          <cell r="S410" t="str">
            <v>M3</v>
          </cell>
          <cell r="T410">
            <v>130.08000000000001</v>
          </cell>
          <cell r="U410">
            <v>9.66</v>
          </cell>
        </row>
        <row r="411">
          <cell r="Q411">
            <v>93592</v>
          </cell>
          <cell r="R411" t="str">
            <v>TRANSPORTE COM CAMINHÃO BASCULANTE DE 14 M³, EM VIA URBANA EM REVESTIMENTO PRIMÁRIO (UNIDADE: M3XKM). AF_07/2020</v>
          </cell>
          <cell r="S411" t="str">
            <v>M3XKM</v>
          </cell>
          <cell r="T411">
            <v>1795.1</v>
          </cell>
          <cell r="U411">
            <v>2.4900000000000002</v>
          </cell>
        </row>
        <row r="412">
          <cell r="R412" t="str">
            <v>RECAPEAMENTO / CAPEAMENTO / RECONSTRUÇÃO DO PAVIMENTO - RUA ABILIO GODINHO</v>
          </cell>
          <cell r="S412" t="str">
            <v>-</v>
          </cell>
          <cell r="T412">
            <v>0</v>
          </cell>
          <cell r="U412">
            <v>0</v>
          </cell>
        </row>
        <row r="413">
          <cell r="Q413">
            <v>96396</v>
          </cell>
          <cell r="R413" t="str">
            <v>CONSTRUÇÃO DE BASE E SUB-BASE PARA PAVIMENTAÇÃO DE BRITA GRADUADA SIMPLES, COM ESPESSURA DE 15 CM - EXCLUSIVE CARGA E TRANSPORTE. AF_09/2024</v>
          </cell>
          <cell r="S413" t="str">
            <v>M3</v>
          </cell>
          <cell r="T413">
            <v>58.2</v>
          </cell>
          <cell r="U413">
            <v>143.72</v>
          </cell>
        </row>
        <row r="414">
          <cell r="Q414">
            <v>100979</v>
          </cell>
          <cell r="R414" t="str">
            <v>CARGA, MANOBRA E DESCARGA DE SOLOS E MATERIAIS GRANULARES EM CAMINHÃO BASCULANTE 14 M³ - CARGA COM ESCAVADEIRA HIDRÁULICA (CAÇAMBA DE 1,20 M³ / 155 HP) E DESCARGA LIVRE (UNIDADE: M3). AF_07/2020</v>
          </cell>
          <cell r="S414" t="str">
            <v>M3</v>
          </cell>
          <cell r="T414">
            <v>58.2</v>
          </cell>
          <cell r="U414">
            <v>7.15</v>
          </cell>
        </row>
        <row r="415">
          <cell r="Q415">
            <v>93592</v>
          </cell>
          <cell r="R415" t="str">
            <v>TRANSPORTE COM CAMINHÃO BASCULANTE DE 14 M³, EM VIA URBANA EM REVESTIMENTO PRIMÁRIO (UNIDADE: M3XKM). AF_07/2020</v>
          </cell>
          <cell r="S415" t="str">
            <v>M3XKM</v>
          </cell>
          <cell r="T415">
            <v>1012.68</v>
          </cell>
          <cell r="U415">
            <v>2.4900000000000002</v>
          </cell>
        </row>
        <row r="416">
          <cell r="Q416" t="str">
            <v>5024001</v>
          </cell>
          <cell r="R416" t="str">
            <v>BASE DE MACADAME BETUMINOSO</v>
          </cell>
          <cell r="S416" t="str">
            <v>M3</v>
          </cell>
          <cell r="T416">
            <v>23.28</v>
          </cell>
          <cell r="U416">
            <v>942.41</v>
          </cell>
        </row>
        <row r="417">
          <cell r="Q417">
            <v>100987</v>
          </cell>
          <cell r="R417" t="str">
            <v>CARGA DE MISTURA ASFÁLTICA EM CAMINHÃO BASCULANTE 14 M³ (UNIDADE: M3). AF_07/2020</v>
          </cell>
          <cell r="S417" t="str">
            <v>M3</v>
          </cell>
          <cell r="T417">
            <v>23.28</v>
          </cell>
          <cell r="U417">
            <v>10.91</v>
          </cell>
        </row>
        <row r="418">
          <cell r="Q418">
            <v>93592</v>
          </cell>
          <cell r="R418" t="str">
            <v>TRANSPORTE COM CAMINHÃO BASCULANTE DE 14 M³, EM VIA URBANA EM REVESTIMENTO PRIMÁRIO (UNIDADE: M3XKM). AF_07/2020</v>
          </cell>
          <cell r="S418" t="str">
            <v>M3XKM</v>
          </cell>
          <cell r="T418">
            <v>405.07</v>
          </cell>
          <cell r="U418">
            <v>2.4900000000000002</v>
          </cell>
        </row>
        <row r="419">
          <cell r="Q419">
            <v>104375</v>
          </cell>
          <cell r="R419" t="str">
            <v>EXECUÇÃO DE PINTURA DE LIGAÇÃO COM EMULSÃO ASFÁLTICA RR-2C. AF_11/2019 (IMPRIMAÇÃO LIGANTE)</v>
          </cell>
          <cell r="S419" t="str">
            <v>M2</v>
          </cell>
          <cell r="T419">
            <v>582</v>
          </cell>
          <cell r="U419">
            <v>2.48</v>
          </cell>
        </row>
        <row r="420">
          <cell r="Q420">
            <v>95995</v>
          </cell>
          <cell r="R420" t="str">
            <v>EXECUÇÃO DE PAVIMENTO COM APLICAÇÃO DE CONCRETO ASFÁLTICO, CAMADA DE ROLAMENTO - EXCLUSIVE CARGA E TRANSPORTE. AF_11/2019</v>
          </cell>
          <cell r="S420" t="str">
            <v>M3</v>
          </cell>
          <cell r="T420">
            <v>29.1</v>
          </cell>
          <cell r="U420">
            <v>1473.95</v>
          </cell>
        </row>
        <row r="421">
          <cell r="Q421">
            <v>100987</v>
          </cell>
          <cell r="R421" t="str">
            <v>CARGA DE MISTURA ASFÁLTICA EM CAMINHÃO BASCULANTE 14 M³ (UNIDADE: M3). AF_07/2020</v>
          </cell>
          <cell r="S421" t="str">
            <v>M3</v>
          </cell>
          <cell r="T421">
            <v>29.1</v>
          </cell>
          <cell r="U421">
            <v>10.91</v>
          </cell>
        </row>
        <row r="422">
          <cell r="Q422">
            <v>93592</v>
          </cell>
          <cell r="R422" t="str">
            <v>TRANSPORTE COM CAMINHÃO BASCULANTE DE 14 M³, EM VIA URBANA EM REVESTIMENTO PRIMÁRIO (UNIDADE: M3XKM). AF_07/2020</v>
          </cell>
          <cell r="S422" t="str">
            <v>M3XKM</v>
          </cell>
          <cell r="T422">
            <v>506.34</v>
          </cell>
          <cell r="U422">
            <v>2.4900000000000002</v>
          </cell>
        </row>
        <row r="423">
          <cell r="R423" t="str">
            <v>SINALIZAÇÃO VIÁRIA - RUA ABILIO GODINHO</v>
          </cell>
          <cell r="S423" t="str">
            <v>-</v>
          </cell>
          <cell r="T423">
            <v>0</v>
          </cell>
          <cell r="U423">
            <v>0</v>
          </cell>
        </row>
        <row r="424">
          <cell r="Q424">
            <v>102512</v>
          </cell>
          <cell r="R424" t="str">
            <v>PINTURA DE EIXO VIÁRIO SOBRE ASFALTO COM TINTA RETRORREFLETIVA A BASE DE RESINA ACRÍLICA COM MICROESFERAS DE VIDRO, E = 10 CM, APLICAÇÃO MECÂNICA COM DEMARCADORA AUTOPROPELIDA. AF_05/2021</v>
          </cell>
          <cell r="S424" t="str">
            <v>M</v>
          </cell>
          <cell r="T424">
            <v>156.9</v>
          </cell>
          <cell r="U424">
            <v>7.77</v>
          </cell>
        </row>
        <row r="425">
          <cell r="Q425">
            <v>102509</v>
          </cell>
          <cell r="R425" t="str">
            <v>PINTURA DE FAIXA DE PEDESTRE OU ZEBRADA TINTA RETRORREFLETIVA A BASE DE RESINA ACRÍLICA COM MICROESFERAS DE VIDRO, E = 30 CM, APLICAÇÃO MANUAL. AF_05/2021</v>
          </cell>
          <cell r="S425" t="str">
            <v>M2</v>
          </cell>
          <cell r="T425">
            <v>4.8</v>
          </cell>
          <cell r="U425">
            <v>40.03</v>
          </cell>
        </row>
        <row r="426">
          <cell r="Q426" t="str">
            <v>103699-45x20</v>
          </cell>
          <cell r="R426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426" t="str">
            <v>UN</v>
          </cell>
          <cell r="T426">
            <v>2</v>
          </cell>
          <cell r="U426">
            <v>88.63</v>
          </cell>
        </row>
        <row r="427">
          <cell r="Q427" t="str">
            <v>103699-45X45</v>
          </cell>
          <cell r="R427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427" t="str">
            <v>UN</v>
          </cell>
          <cell r="T427">
            <v>2</v>
          </cell>
          <cell r="U427">
            <v>199.41</v>
          </cell>
        </row>
        <row r="428">
          <cell r="Q428">
            <v>103690</v>
          </cell>
          <cell r="R428" t="str">
            <v>FORNECIMENTO E INSTALAÇÃO DE SUPORTE METÁLICO GALVANIZADO PARA PLACAS DE SINALIZAÇÃO EM SOLO, COM H= DE 2,5 M E DIÂMETRO DE 2''. AF_03/2022</v>
          </cell>
          <cell r="S428" t="str">
            <v>UN</v>
          </cell>
          <cell r="T428">
            <v>3</v>
          </cell>
          <cell r="U428">
            <v>286.61</v>
          </cell>
        </row>
        <row r="429">
          <cell r="R429" t="str">
            <v>RUA BENEDITA LEITE SEBASTIÃO</v>
          </cell>
          <cell r="S429" t="str">
            <v>-</v>
          </cell>
          <cell r="T429">
            <v>0</v>
          </cell>
          <cell r="U429">
            <v>0</v>
          </cell>
        </row>
        <row r="430">
          <cell r="R430" t="str">
            <v>SERVIÇOS PRELIMINARES - RUA BENEDITA LEITE SEBASTIÃO</v>
          </cell>
          <cell r="S430" t="str">
            <v>-</v>
          </cell>
          <cell r="T430">
            <v>0</v>
          </cell>
          <cell r="U430">
            <v>0</v>
          </cell>
        </row>
        <row r="431">
          <cell r="Q431">
            <v>103689</v>
          </cell>
          <cell r="R431" t="str">
            <v>FORNECIMENTO E INSTALAÇÃO DE PLACA DE OBRA COM CHAPA GALVANIZADA E ESTRUTURA DE MADEIRA. AF_03/2022_PS</v>
          </cell>
          <cell r="S431" t="str">
            <v>M2</v>
          </cell>
          <cell r="T431">
            <v>3.75</v>
          </cell>
          <cell r="U431">
            <v>474.01</v>
          </cell>
        </row>
        <row r="432">
          <cell r="R432" t="str">
            <v>DEMOLIÇÃO DE GUIAS, SARJETAS E SARJETÕES - RUA BENEDITA LEITE SEBASTIÃO</v>
          </cell>
          <cell r="S432" t="str">
            <v>-</v>
          </cell>
          <cell r="T432">
            <v>0</v>
          </cell>
          <cell r="U432">
            <v>0</v>
          </cell>
        </row>
        <row r="433">
          <cell r="Q433">
            <v>104796</v>
          </cell>
          <cell r="R433" t="str">
            <v>DEMOLIÇÃO DE GUIAS, SARJETAS OU SARJETÕES, DE FORMA MECANIZADA, SEM REAPROVEITAMENTO. AF_09/2023</v>
          </cell>
          <cell r="S433" t="str">
            <v>M</v>
          </cell>
          <cell r="T433">
            <v>355.8</v>
          </cell>
          <cell r="U433">
            <v>17.55</v>
          </cell>
        </row>
        <row r="434">
          <cell r="Q434">
            <v>100983</v>
          </cell>
          <cell r="R434" t="str">
            <v>CARGA, MANOBRA E DESCARGA DE ENTULHO EM CAMINHÃO BASCULANTE 14 M³ - CARGA COM ESCAVADEIRA HIDRÁULICA (CAÇAMBA DE 0,80 M³ / 111 HP) E DESCARGA LIVRE (UNIDADE: M3). AF_07/2020</v>
          </cell>
          <cell r="S434" t="str">
            <v>M3</v>
          </cell>
          <cell r="T434">
            <v>24.71</v>
          </cell>
          <cell r="U434">
            <v>9.66</v>
          </cell>
        </row>
        <row r="435">
          <cell r="Q435">
            <v>93592</v>
          </cell>
          <cell r="R435" t="str">
            <v>TRANSPORTE COM CAMINHÃO BASCULANTE DE 14 M³, EM VIA URBANA EM REVESTIMENTO PRIMÁRIO (UNIDADE: M3XKM). AF_07/2020</v>
          </cell>
          <cell r="S435" t="str">
            <v>M3XKM</v>
          </cell>
          <cell r="T435">
            <v>308.88</v>
          </cell>
          <cell r="U435">
            <v>2.4900000000000002</v>
          </cell>
        </row>
        <row r="436">
          <cell r="R436" t="str">
            <v>RECONSTRUÇÃO / CONSTRUÇÃO DE GUIAS, SARJETAS E SARJETÕES - RUA BENEDITA LEITE SEBASTIÃO</v>
          </cell>
          <cell r="S436" t="str">
            <v>-</v>
          </cell>
          <cell r="T436">
            <v>0</v>
          </cell>
          <cell r="U436">
            <v>0</v>
          </cell>
        </row>
        <row r="437">
          <cell r="Q437">
            <v>94273</v>
          </cell>
          <cell r="R437" t="str">
            <v>ASSENTAMENTO DE GUIA (MEIO-FIO) EM TRECHO RETO, CONFECCIONADA EM CONCRETO PRÉ-FABRICADO, DIMENSÕES 100X15X13X30 CM (COMPRIMENTO X BASE INFERIOR X BASE SUPERIOR X ALTURA). AF_01/2024</v>
          </cell>
          <cell r="S437" t="str">
            <v>M</v>
          </cell>
          <cell r="T437">
            <v>166.17</v>
          </cell>
          <cell r="U437">
            <v>46.17</v>
          </cell>
        </row>
        <row r="438">
          <cell r="Q438">
            <v>94281</v>
          </cell>
          <cell r="R438" t="str">
            <v>EXECUÇÃO DE SARJETA DE CONCRETO USINADO, MOLDADA IN LOCO EM TRECHO RETO, 30 CM BASE X 15 CM ALTURA. AF_01/2024</v>
          </cell>
          <cell r="S438" t="str">
            <v>M</v>
          </cell>
          <cell r="T438">
            <v>166.17</v>
          </cell>
          <cell r="U438">
            <v>44.03</v>
          </cell>
        </row>
        <row r="439">
          <cell r="Q439">
            <v>94293</v>
          </cell>
          <cell r="R439" t="str">
            <v>EXECUÇÃO DE SARJETÃO DE CONCRETO USINADO, MOLDADA IN LOCO EM TRECHO RETO, 100 CM BASE X 20 CM ALTURA. AF_01/2024</v>
          </cell>
          <cell r="S439" t="str">
            <v>M</v>
          </cell>
          <cell r="T439">
            <v>23.46</v>
          </cell>
          <cell r="U439">
            <v>170.3</v>
          </cell>
        </row>
        <row r="440">
          <cell r="R440" t="str">
            <v>FRESAGEM / DEMOLIÇÃO E REMOÇÃO DE PAVIMENTOS - RUA BENEDITA LEITE SEBASTIÃO</v>
          </cell>
          <cell r="S440" t="str">
            <v>-</v>
          </cell>
          <cell r="T440">
            <v>0</v>
          </cell>
          <cell r="U440">
            <v>0</v>
          </cell>
        </row>
        <row r="441">
          <cell r="Q441">
            <v>96001</v>
          </cell>
          <cell r="R441" t="str">
            <v>FRESAGEM DE PAVIMENTO ASFÁLTICO (PROFUNDIDADE ATÉ 5,0 CM) - EXCLUSIVE TRANSPORTE. AF_11/2019</v>
          </cell>
          <cell r="S441" t="str">
            <v>M2</v>
          </cell>
          <cell r="T441">
            <v>2809.26</v>
          </cell>
          <cell r="U441">
            <v>7.41</v>
          </cell>
        </row>
        <row r="442">
          <cell r="Q442">
            <v>100983</v>
          </cell>
          <cell r="R442" t="str">
            <v>CARGA, MANOBRA E DESCARGA DE ENTULHO EM CAMINHÃO BASCULANTE 14 M³ - CARGA COM ESCAVADEIRA HIDRÁULICA (CAÇAMBA DE 0,80 M³ / 111 HP) E DESCARGA LIVRE (UNIDADE: M3). AF_07/2020</v>
          </cell>
          <cell r="S442" t="str">
            <v>M3</v>
          </cell>
          <cell r="T442">
            <v>101.13</v>
          </cell>
          <cell r="U442">
            <v>9.66</v>
          </cell>
        </row>
        <row r="443">
          <cell r="Q443">
            <v>93592</v>
          </cell>
          <cell r="R443" t="str">
            <v>TRANSPORTE COM CAMINHÃO BASCULANTE DE 14 M³, EM VIA URBANA EM REVESTIMENTO PRIMÁRIO (UNIDADE: M3XKM). AF_07/2020</v>
          </cell>
          <cell r="S443" t="str">
            <v>M3XKM</v>
          </cell>
          <cell r="T443">
            <v>1264.1300000000001</v>
          </cell>
          <cell r="U443">
            <v>2.4900000000000002</v>
          </cell>
        </row>
        <row r="444">
          <cell r="R444" t="str">
            <v>RECAPEAMENTO / CAPEAMENTO / RECONSTRUÇÃO DO PAVIMENTO - RUA BENEDITA LEITE SEBASTIÃO</v>
          </cell>
          <cell r="S444" t="str">
            <v>-</v>
          </cell>
          <cell r="T444">
            <v>0</v>
          </cell>
          <cell r="U444">
            <v>0</v>
          </cell>
        </row>
        <row r="445">
          <cell r="Q445">
            <v>104375</v>
          </cell>
          <cell r="R445" t="str">
            <v>EXECUÇÃO DE PINTURA DE LIGAÇÃO COM EMULSÃO ASFÁLTICA RR-2C. AF_11/2019 (IMPRIMAÇÃO LIGANTE)</v>
          </cell>
          <cell r="S445" t="str">
            <v>M2</v>
          </cell>
          <cell r="T445">
            <v>2809.26</v>
          </cell>
          <cell r="U445">
            <v>2.48</v>
          </cell>
        </row>
        <row r="446">
          <cell r="Q446">
            <v>95995</v>
          </cell>
          <cell r="R446" t="str">
            <v>EXECUÇÃO DE PAVIMENTO COM APLICAÇÃO DE CONCRETO ASFÁLTICO, CAMADA DE ROLAMENTO - EXCLUSIVE CARGA E TRANSPORTE. AF_11/2019</v>
          </cell>
          <cell r="S446" t="str">
            <v>M3</v>
          </cell>
          <cell r="T446">
            <v>98.32</v>
          </cell>
          <cell r="U446">
            <v>1473.95</v>
          </cell>
        </row>
        <row r="447">
          <cell r="Q447">
            <v>100987</v>
          </cell>
          <cell r="R447" t="str">
            <v>CARGA DE MISTURA ASFÁLTICA EM CAMINHÃO BASCULANTE 14 M³ (UNIDADE: M3). AF_07/2020</v>
          </cell>
          <cell r="S447" t="str">
            <v>M3</v>
          </cell>
          <cell r="T447">
            <v>98.32</v>
          </cell>
          <cell r="U447">
            <v>10.91</v>
          </cell>
        </row>
        <row r="448">
          <cell r="Q448">
            <v>93592</v>
          </cell>
          <cell r="R448" t="str">
            <v>TRANSPORTE COM CAMINHÃO BASCULANTE DE 14 M³, EM VIA URBANA EM REVESTIMENTO PRIMÁRIO (UNIDADE: M3XKM). AF_07/2020</v>
          </cell>
          <cell r="S448" t="str">
            <v>M3XKM</v>
          </cell>
          <cell r="T448">
            <v>1759.93</v>
          </cell>
          <cell r="U448">
            <v>2.4900000000000002</v>
          </cell>
        </row>
        <row r="449">
          <cell r="R449" t="str">
            <v>SINALIZAÇÃO VIÁRIA - RUA BENEDITA LEITE SEBASTIÃO</v>
          </cell>
          <cell r="S449" t="str">
            <v>-</v>
          </cell>
          <cell r="T449">
            <v>0</v>
          </cell>
          <cell r="U449">
            <v>0</v>
          </cell>
        </row>
        <row r="450">
          <cell r="Q450">
            <v>102512</v>
          </cell>
          <cell r="R450" t="str">
            <v>PINTURA DE EIXO VIÁRIO SOBRE ASFALTO COM TINTA RETRORREFLETIVA A BASE DE RESINA ACRÍLICA COM MICROESFERAS DE VIDRO, E = 10 CM, APLICAÇÃO MECÂNICA COM DEMARCADORA AUTOPROPELIDA. AF_05/2021</v>
          </cell>
          <cell r="S450" t="str">
            <v>M</v>
          </cell>
          <cell r="T450">
            <v>728.53</v>
          </cell>
          <cell r="U450">
            <v>7.77</v>
          </cell>
        </row>
        <row r="451">
          <cell r="Q451">
            <v>102509</v>
          </cell>
          <cell r="R451" t="str">
            <v>PINTURA DE FAIXA DE PEDESTRE OU ZEBRADA TINTA RETRORREFLETIVA A BASE DE RESINA ACRÍLICA COM MICROESFERAS DE VIDRO, E = 30 CM, APLICAÇÃO MANUAL. AF_05/2021</v>
          </cell>
          <cell r="S451" t="str">
            <v>M2</v>
          </cell>
          <cell r="T451">
            <v>61.2</v>
          </cell>
          <cell r="U451">
            <v>40.03</v>
          </cell>
        </row>
        <row r="452">
          <cell r="Q452" t="str">
            <v>103699-45x20</v>
          </cell>
          <cell r="R452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452" t="str">
            <v>UN</v>
          </cell>
          <cell r="T452">
            <v>10</v>
          </cell>
          <cell r="U452">
            <v>88.63</v>
          </cell>
        </row>
        <row r="453">
          <cell r="Q453" t="str">
            <v>103699-45X45</v>
          </cell>
          <cell r="R453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453" t="str">
            <v>UN</v>
          </cell>
          <cell r="T453">
            <v>22</v>
          </cell>
          <cell r="U453">
            <v>199.41</v>
          </cell>
        </row>
        <row r="454">
          <cell r="Q454">
            <v>103690</v>
          </cell>
          <cell r="R454" t="str">
            <v>FORNECIMENTO E INSTALAÇÃO DE SUPORTE METÁLICO GALVANIZADO PARA PLACAS DE SINALIZAÇÃO EM SOLO, COM H= DE 2,5 M E DIÂMETRO DE 2''. AF_03/2022</v>
          </cell>
          <cell r="S454" t="str">
            <v>UN</v>
          </cell>
          <cell r="T454">
            <v>27</v>
          </cell>
          <cell r="U454">
            <v>286.61</v>
          </cell>
        </row>
        <row r="455">
          <cell r="R455" t="str">
            <v>RUA LEANDRO ANTONIO MOURA PEREIRA</v>
          </cell>
          <cell r="S455" t="str">
            <v>-</v>
          </cell>
          <cell r="T455">
            <v>0</v>
          </cell>
          <cell r="U455">
            <v>0</v>
          </cell>
        </row>
        <row r="456">
          <cell r="R456" t="str">
            <v>SERVIÇOS PRELIMINARES - RUA LEANDRO ANTONIO MOURA PEREIRA</v>
          </cell>
          <cell r="S456" t="str">
            <v>-</v>
          </cell>
          <cell r="T456">
            <v>0</v>
          </cell>
          <cell r="U456">
            <v>0</v>
          </cell>
        </row>
        <row r="457">
          <cell r="Q457">
            <v>103689</v>
          </cell>
          <cell r="R457" t="str">
            <v>FORNECIMENTO E INSTALAÇÃO DE PLACA DE OBRA COM CHAPA GALVANIZADA E ESTRUTURA DE MADEIRA. AF_03/2022_PS</v>
          </cell>
          <cell r="S457" t="str">
            <v>M2</v>
          </cell>
          <cell r="T457">
            <v>3.75</v>
          </cell>
          <cell r="U457">
            <v>474.01</v>
          </cell>
        </row>
        <row r="458">
          <cell r="R458" t="str">
            <v>RECONSTRUÇÃO / CONSTRUÇÃO DE GUIAS, SARJETAS E SARJETÕES - RUA LEANDRO ANTONIO MOURA PEREIRA</v>
          </cell>
          <cell r="S458" t="str">
            <v>-</v>
          </cell>
          <cell r="T458">
            <v>0</v>
          </cell>
          <cell r="U458">
            <v>0</v>
          </cell>
        </row>
        <row r="459">
          <cell r="Q459">
            <v>94273</v>
          </cell>
          <cell r="R459" t="str">
            <v>ASSENTAMENTO DE GUIA (MEIO-FIO) EM TRECHO RETO, CONFECCIONADA EM CONCRETO PRÉ-FABRICADO, DIMENSÕES 100X15X13X30 CM (COMPRIMENTO X BASE INFERIOR X BASE SUPERIOR X ALTURA). AF_01/2024</v>
          </cell>
          <cell r="S459" t="str">
            <v>M</v>
          </cell>
          <cell r="T459">
            <v>322.69</v>
          </cell>
          <cell r="U459">
            <v>46.17</v>
          </cell>
        </row>
        <row r="460">
          <cell r="Q460">
            <v>94281</v>
          </cell>
          <cell r="R460" t="str">
            <v>EXECUÇÃO DE SARJETA DE CONCRETO USINADO, MOLDADA IN LOCO EM TRECHO RETO, 30 CM BASE X 15 CM ALTURA. AF_01/2024</v>
          </cell>
          <cell r="S460" t="str">
            <v>M</v>
          </cell>
          <cell r="T460">
            <v>322.69</v>
          </cell>
          <cell r="U460">
            <v>44.03</v>
          </cell>
        </row>
        <row r="461">
          <cell r="R461" t="str">
            <v>FRESAGEM / DEMOLIÇÃO E REMOÇÃO DE PAVIMENTOS - RUA LEANDRO ANTONIO MOURA PEREIRA</v>
          </cell>
          <cell r="S461" t="str">
            <v>-</v>
          </cell>
          <cell r="T461">
            <v>0</v>
          </cell>
          <cell r="U461">
            <v>0</v>
          </cell>
        </row>
        <row r="462">
          <cell r="Q462">
            <v>101116</v>
          </cell>
          <cell r="R462" t="str">
            <v>ESCAVAÇÃO HORIZONTAL EM SOLO DE 1A CATEGORIA COM TRATOR DE ESTEIRAS (170HP/LÂMINA: 5,20M3). AF_07/2020</v>
          </cell>
          <cell r="S462" t="str">
            <v>M3</v>
          </cell>
          <cell r="T462">
            <v>76.709999999999994</v>
          </cell>
          <cell r="U462">
            <v>2.59</v>
          </cell>
        </row>
        <row r="463">
          <cell r="Q463">
            <v>100983</v>
          </cell>
          <cell r="R463" t="str">
            <v>CARGA, MANOBRA E DESCARGA DE ENTULHO EM CAMINHÃO BASCULANTE 14 M³ - CARGA COM ESCAVADEIRA HIDRÁULICA (CAÇAMBA DE 0,80 M³ / 111 HP) E DESCARGA LIVRE (UNIDADE: M3). AF_07/2020</v>
          </cell>
          <cell r="S463" t="str">
            <v>M3</v>
          </cell>
          <cell r="T463">
            <v>88.22</v>
          </cell>
          <cell r="U463">
            <v>9.66</v>
          </cell>
        </row>
        <row r="464">
          <cell r="Q464">
            <v>93592</v>
          </cell>
          <cell r="R464" t="str">
            <v>TRANSPORTE COM CAMINHÃO BASCULANTE DE 14 M³, EM VIA URBANA EM REVESTIMENTO PRIMÁRIO (UNIDADE: M3XKM). AF_07/2020</v>
          </cell>
          <cell r="S464" t="str">
            <v>M3XKM</v>
          </cell>
          <cell r="T464">
            <v>917.49</v>
          </cell>
          <cell r="U464">
            <v>2.4900000000000002</v>
          </cell>
        </row>
        <row r="465">
          <cell r="R465" t="str">
            <v>RECAPEAMENTO / CAPEAMENTO / RECONSTRUÇÃO DO PAVIMENTO - RUA LEANDRO ANTONIO MOURA PEREIRA</v>
          </cell>
          <cell r="S465" t="str">
            <v>-</v>
          </cell>
          <cell r="T465">
            <v>0</v>
          </cell>
          <cell r="U465">
            <v>0</v>
          </cell>
        </row>
        <row r="466">
          <cell r="Q466">
            <v>96396</v>
          </cell>
          <cell r="R466" t="str">
            <v>CONSTRUÇÃO DE BASE E SUB-BASE PARA PAVIMENTAÇÃO DE BRITA GRADUADA SIMPLES, COM ESPESSURA DE 15 CM - EXCLUSIVE CARGA E TRANSPORTE. AF_09/2024</v>
          </cell>
          <cell r="S466" t="str">
            <v>M3</v>
          </cell>
          <cell r="T466">
            <v>76.709999999999994</v>
          </cell>
          <cell r="U466">
            <v>143.72</v>
          </cell>
        </row>
        <row r="467">
          <cell r="Q467">
            <v>100979</v>
          </cell>
          <cell r="R467" t="str">
            <v>CARGA, MANOBRA E DESCARGA DE SOLOS E MATERIAIS GRANULARES EM CAMINHÃO BASCULANTE 14 M³ - CARGA COM ESCAVADEIRA HIDRÁULICA (CAÇAMBA DE 1,20 M³ / 155 HP) E DESCARGA LIVRE (UNIDADE: M3). AF_07/2020</v>
          </cell>
          <cell r="S467" t="str">
            <v>M3</v>
          </cell>
          <cell r="T467">
            <v>76.709999999999994</v>
          </cell>
          <cell r="U467">
            <v>7.15</v>
          </cell>
        </row>
        <row r="468">
          <cell r="Q468">
            <v>93592</v>
          </cell>
          <cell r="R468" t="str">
            <v>TRANSPORTE COM CAMINHÃO BASCULANTE DE 14 M³, EM VIA URBANA EM REVESTIMENTO PRIMÁRIO (UNIDADE: M3XKM). AF_07/2020</v>
          </cell>
          <cell r="S468" t="str">
            <v>M3XKM</v>
          </cell>
          <cell r="T468">
            <v>1357.77</v>
          </cell>
          <cell r="U468">
            <v>2.4900000000000002</v>
          </cell>
        </row>
        <row r="469">
          <cell r="Q469" t="str">
            <v>5024001</v>
          </cell>
          <cell r="R469" t="str">
            <v>BASE DE MACADAME BETUMINOSO</v>
          </cell>
          <cell r="S469" t="str">
            <v>M3</v>
          </cell>
          <cell r="T469">
            <v>30.68</v>
          </cell>
          <cell r="U469">
            <v>942.41</v>
          </cell>
        </row>
        <row r="470">
          <cell r="Q470">
            <v>100987</v>
          </cell>
          <cell r="R470" t="str">
            <v>CARGA DE MISTURA ASFÁLTICA EM CAMINHÃO BASCULANTE 14 M³ (UNIDADE: M3). AF_07/2020</v>
          </cell>
          <cell r="S470" t="str">
            <v>M3</v>
          </cell>
          <cell r="T470">
            <v>30.68</v>
          </cell>
          <cell r="U470">
            <v>10.91</v>
          </cell>
        </row>
        <row r="471">
          <cell r="Q471">
            <v>93592</v>
          </cell>
          <cell r="R471" t="str">
            <v>TRANSPORTE COM CAMINHÃO BASCULANTE DE 14 M³, EM VIA URBANA EM REVESTIMENTO PRIMÁRIO (UNIDADE: M3XKM). AF_07/2020</v>
          </cell>
          <cell r="S471" t="str">
            <v>M3XKM</v>
          </cell>
          <cell r="T471">
            <v>543.04</v>
          </cell>
          <cell r="U471">
            <v>2.4900000000000002</v>
          </cell>
        </row>
        <row r="472">
          <cell r="Q472">
            <v>104375</v>
          </cell>
          <cell r="R472" t="str">
            <v>EXECUÇÃO DE PINTURA DE LIGAÇÃO COM EMULSÃO ASFÁLTICA RR-2C. AF_11/2019 (IMPRIMAÇÃO LIGANTE)</v>
          </cell>
          <cell r="S472" t="str">
            <v>M2</v>
          </cell>
          <cell r="T472">
            <v>767.12</v>
          </cell>
          <cell r="U472">
            <v>2.48</v>
          </cell>
        </row>
        <row r="473">
          <cell r="Q473">
            <v>95995</v>
          </cell>
          <cell r="R473" t="str">
            <v>EXECUÇÃO DE PAVIMENTO COM APLICAÇÃO DE CONCRETO ASFÁLTICO, CAMADA DE ROLAMENTO - EXCLUSIVE CARGA E TRANSPORTE. AF_11/2019</v>
          </cell>
          <cell r="S473" t="str">
            <v>M3</v>
          </cell>
          <cell r="T473">
            <v>38.36</v>
          </cell>
          <cell r="U473">
            <v>1473.95</v>
          </cell>
        </row>
        <row r="474">
          <cell r="Q474">
            <v>100987</v>
          </cell>
          <cell r="R474" t="str">
            <v>CARGA DE MISTURA ASFÁLTICA EM CAMINHÃO BASCULANTE 14 M³ (UNIDADE: M3). AF_07/2020</v>
          </cell>
          <cell r="S474" t="str">
            <v>M3</v>
          </cell>
          <cell r="T474">
            <v>38.36</v>
          </cell>
          <cell r="U474">
            <v>10.91</v>
          </cell>
        </row>
        <row r="475">
          <cell r="Q475">
            <v>93592</v>
          </cell>
          <cell r="R475" t="str">
            <v>TRANSPORTE COM CAMINHÃO BASCULANTE DE 14 M³, EM VIA URBANA EM REVESTIMENTO PRIMÁRIO (UNIDADE: M3XKM). AF_07/2020</v>
          </cell>
          <cell r="S475" t="str">
            <v>M3XKM</v>
          </cell>
          <cell r="T475">
            <v>678.97</v>
          </cell>
          <cell r="U475">
            <v>2.4900000000000002</v>
          </cell>
        </row>
        <row r="476">
          <cell r="R476" t="str">
            <v>SINALIZAÇÃO VIÁRIA - RUA LEANDRO ANTONIO MOURA PEREIRA</v>
          </cell>
          <cell r="S476" t="str">
            <v>-</v>
          </cell>
          <cell r="T476">
            <v>0</v>
          </cell>
          <cell r="U476">
            <v>0</v>
          </cell>
        </row>
        <row r="477">
          <cell r="Q477">
            <v>102512</v>
          </cell>
          <cell r="R477" t="str">
            <v>PINTURA DE EIXO VIÁRIO SOBRE ASFALTO COM TINTA RETRORREFLETIVA A BASE DE RESINA ACRÍLICA COM MICROESFERAS DE VIDRO, E = 10 CM, APLICAÇÃO MECÂNICA COM DEMARCADORA AUTOPROPELIDA. AF_05/2021</v>
          </cell>
          <cell r="S477" t="str">
            <v>M</v>
          </cell>
          <cell r="T477">
            <v>84.11</v>
          </cell>
          <cell r="U477">
            <v>7.77</v>
          </cell>
        </row>
        <row r="478">
          <cell r="Q478" t="str">
            <v>103699-45x20</v>
          </cell>
          <cell r="R478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478" t="str">
            <v>UN</v>
          </cell>
          <cell r="T478">
            <v>6</v>
          </cell>
          <cell r="U478">
            <v>88.63</v>
          </cell>
        </row>
        <row r="479">
          <cell r="Q479">
            <v>103690</v>
          </cell>
          <cell r="R479" t="str">
            <v>FORNECIMENTO E INSTALAÇÃO DE SUPORTE METÁLICO GALVANIZADO PARA PLACAS DE SINALIZAÇÃO EM SOLO, COM H= DE 2,5 M E DIÂMETRO DE 2''. AF_03/2022</v>
          </cell>
          <cell r="S479" t="str">
            <v>UN</v>
          </cell>
          <cell r="T479">
            <v>3</v>
          </cell>
          <cell r="U479">
            <v>286.61</v>
          </cell>
        </row>
        <row r="480">
          <cell r="R480" t="str">
            <v>RUA ANTONIO RUVOLO</v>
          </cell>
          <cell r="S480" t="str">
            <v>-</v>
          </cell>
          <cell r="T480">
            <v>0</v>
          </cell>
          <cell r="U480">
            <v>0</v>
          </cell>
        </row>
        <row r="481">
          <cell r="R481" t="str">
            <v>SERVIÇOS PRELIMINARES - RUA ANTONIO RUVOLO</v>
          </cell>
          <cell r="S481" t="str">
            <v>-</v>
          </cell>
          <cell r="T481">
            <v>0</v>
          </cell>
          <cell r="U481">
            <v>0</v>
          </cell>
        </row>
        <row r="482">
          <cell r="Q482">
            <v>103689</v>
          </cell>
          <cell r="R482" t="str">
            <v>FORNECIMENTO E INSTALAÇÃO DE PLACA DE OBRA COM CHAPA GALVANIZADA E ESTRUTURA DE MADEIRA. AF_03/2022_PS</v>
          </cell>
          <cell r="S482" t="str">
            <v>M2</v>
          </cell>
          <cell r="T482">
            <v>3.75</v>
          </cell>
          <cell r="U482">
            <v>474.01</v>
          </cell>
        </row>
        <row r="483">
          <cell r="R483" t="str">
            <v>FRESAGEM / DEMOLIÇÃO E REMOÇÃO DE PAVIMENTOS - RUA ANTONIO RUVOLO</v>
          </cell>
          <cell r="S483" t="str">
            <v>-</v>
          </cell>
          <cell r="T483">
            <v>0</v>
          </cell>
          <cell r="U483">
            <v>0</v>
          </cell>
        </row>
        <row r="484">
          <cell r="Q484">
            <v>96001</v>
          </cell>
          <cell r="R484" t="str">
            <v>FRESAGEM DE PAVIMENTO ASFÁLTICO (PROFUNDIDADE ATÉ 5,0 CM) - EXCLUSIVE TRANSPORTE. AF_11/2019</v>
          </cell>
          <cell r="S484" t="str">
            <v>M2</v>
          </cell>
          <cell r="T484">
            <v>7421.71</v>
          </cell>
          <cell r="U484">
            <v>7.41</v>
          </cell>
        </row>
        <row r="485">
          <cell r="Q485">
            <v>100983</v>
          </cell>
          <cell r="R485" t="str">
            <v>CARGA, MANOBRA E DESCARGA DE ENTULHO EM CAMINHÃO BASCULANTE 14 M³ - CARGA COM ESCAVADEIRA HIDRÁULICA (CAÇAMBA DE 0,80 M³ / 111 HP) E DESCARGA LIVRE (UNIDADE: M3). AF_07/2020</v>
          </cell>
          <cell r="S485" t="str">
            <v>M3</v>
          </cell>
          <cell r="T485">
            <v>311.70999999999998</v>
          </cell>
          <cell r="U485">
            <v>9.66</v>
          </cell>
        </row>
        <row r="486">
          <cell r="Q486">
            <v>93592</v>
          </cell>
          <cell r="R486" t="str">
            <v>TRANSPORTE COM CAMINHÃO BASCULANTE DE 14 M³, EM VIA URBANA EM REVESTIMENTO PRIMÁRIO (UNIDADE: M3XKM). AF_07/2020</v>
          </cell>
          <cell r="S486" t="str">
            <v>M3XKM</v>
          </cell>
          <cell r="T486">
            <v>3428.81</v>
          </cell>
          <cell r="U486">
            <v>2.4900000000000002</v>
          </cell>
        </row>
        <row r="487">
          <cell r="R487" t="str">
            <v>RECAPEAMENTO / CAPEAMENTO / RECONSTRUÇÃO DO PAVIMENTO - RUA ANTONIO RUVOLO</v>
          </cell>
          <cell r="S487" t="str">
            <v>-</v>
          </cell>
          <cell r="T487">
            <v>0</v>
          </cell>
          <cell r="U487">
            <v>0</v>
          </cell>
        </row>
        <row r="488">
          <cell r="Q488">
            <v>104375</v>
          </cell>
          <cell r="R488" t="str">
            <v>EXECUÇÃO DE PINTURA DE LIGAÇÃO COM EMULSÃO ASFÁLTICA RR-2C. AF_11/2019 (IMPRIMAÇÃO LIGANTE)</v>
          </cell>
          <cell r="S488" t="str">
            <v>M2</v>
          </cell>
          <cell r="T488">
            <v>7421.71</v>
          </cell>
          <cell r="U488">
            <v>2.48</v>
          </cell>
        </row>
        <row r="489">
          <cell r="Q489">
            <v>95995</v>
          </cell>
          <cell r="R489" t="str">
            <v>EXECUÇÃO DE PAVIMENTO COM APLICAÇÃO DE CONCRETO ASFÁLTICO, CAMADA DE ROLAMENTO - EXCLUSIVE CARGA E TRANSPORTE. AF_11/2019</v>
          </cell>
          <cell r="S489" t="str">
            <v>M3</v>
          </cell>
          <cell r="T489">
            <v>296.87</v>
          </cell>
          <cell r="U489">
            <v>1473.95</v>
          </cell>
        </row>
        <row r="490">
          <cell r="Q490">
            <v>100987</v>
          </cell>
          <cell r="R490" t="str">
            <v>CARGA DE MISTURA ASFÁLTICA EM CAMINHÃO BASCULANTE 14 M³ (UNIDADE: M3). AF_07/2020</v>
          </cell>
          <cell r="S490" t="str">
            <v>M3</v>
          </cell>
          <cell r="T490">
            <v>296.87</v>
          </cell>
          <cell r="U490">
            <v>10.91</v>
          </cell>
        </row>
        <row r="491">
          <cell r="Q491">
            <v>93592</v>
          </cell>
          <cell r="R491" t="str">
            <v>TRANSPORTE COM CAMINHÃO BASCULANTE DE 14 M³, EM VIA URBANA EM REVESTIMENTO PRIMÁRIO (UNIDADE: M3XKM). AF_07/2020</v>
          </cell>
          <cell r="S491" t="str">
            <v>M3XKM</v>
          </cell>
          <cell r="T491">
            <v>5224.91</v>
          </cell>
          <cell r="U491">
            <v>2.4900000000000002</v>
          </cell>
        </row>
        <row r="492">
          <cell r="R492" t="str">
            <v>SINALIZAÇÃO VIÁRIA - RUA ANTONIO RUVOLO</v>
          </cell>
          <cell r="S492" t="str">
            <v>-</v>
          </cell>
          <cell r="T492">
            <v>0</v>
          </cell>
          <cell r="U492">
            <v>0</v>
          </cell>
        </row>
        <row r="493">
          <cell r="Q493">
            <v>102512</v>
          </cell>
          <cell r="R493" t="str">
            <v>PINTURA DE EIXO VIÁRIO SOBRE ASFALTO COM TINTA RETRORREFLETIVA A BASE DE RESINA ACRÍLICA COM MICROESFERAS DE VIDRO, E = 10 CM, APLICAÇÃO MECÂNICA COM DEMARCADORA AUTOPROPELIDA. AF_05/2021</v>
          </cell>
          <cell r="S493" t="str">
            <v>M</v>
          </cell>
          <cell r="T493">
            <v>1948.45</v>
          </cell>
          <cell r="U493">
            <v>7.77</v>
          </cell>
        </row>
        <row r="494">
          <cell r="Q494">
            <v>102509</v>
          </cell>
          <cell r="R494" t="str">
            <v>PINTURA DE FAIXA DE PEDESTRE OU ZEBRADA TINTA RETRORREFLETIVA A BASE DE RESINA ACRÍLICA COM MICROESFERAS DE VIDRO, E = 30 CM, APLICAÇÃO MANUAL. AF_05/2021</v>
          </cell>
          <cell r="S494" t="str">
            <v>M2</v>
          </cell>
          <cell r="T494">
            <v>44.4</v>
          </cell>
          <cell r="U494">
            <v>40.03</v>
          </cell>
        </row>
        <row r="495">
          <cell r="Q495" t="str">
            <v>103699-45x20</v>
          </cell>
          <cell r="R495" t="str">
            <v>PLACA DE IDENTIFICACAO DE LOGRADOURO / RUA 45 CM X 20 CM   -  FORNECIMENTO E INSTALAÇÃO DE PLACA DE SINALIZAÇÃO EM CHAPA DE AÇO NUM 16 COM PINTURA REFLETIVA EM SUPORTE METÁLICO. AF_03/2022 (CÓD REF SINAPI 103699)</v>
          </cell>
          <cell r="S495" t="str">
            <v>UN</v>
          </cell>
          <cell r="T495">
            <v>6</v>
          </cell>
          <cell r="U495">
            <v>88.63</v>
          </cell>
        </row>
        <row r="496">
          <cell r="Q496" t="str">
            <v>103699-45X45</v>
          </cell>
          <cell r="R496" t="str">
            <v>PLACA DE SINALIZACAO DE ADVERTÊNCIA QUADRADA LADO 0,45M  -  FORNECIMENTO E INSTALAÇÃO DE PLACA DE SINALIZAÇÃO EM CHAPA DE AÇO NUM 16 COM PINTURA REFLETIVA EM SUPORTE METÁLICO. AF_03/2022 (CÓD REF SINAPI 103699)</v>
          </cell>
          <cell r="S496" t="str">
            <v>UN</v>
          </cell>
          <cell r="T496">
            <v>10</v>
          </cell>
          <cell r="U496">
            <v>199.41</v>
          </cell>
        </row>
        <row r="497">
          <cell r="Q497">
            <v>103690</v>
          </cell>
          <cell r="R497" t="str">
            <v>FORNECIMENTO E INSTALAÇÃO DE SUPORTE METÁLICO GALVANIZADO PARA PLACAS DE SINALIZAÇÃO EM SOLO, COM H= DE 2,5 M E DIÂMETRO DE 2''. AF_03/2022</v>
          </cell>
          <cell r="S497" t="str">
            <v>UN</v>
          </cell>
          <cell r="T497">
            <v>13</v>
          </cell>
          <cell r="U497">
            <v>286.61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pageSetUpPr fitToPage="1"/>
  </sheetPr>
  <dimension ref="A1:I485"/>
  <sheetViews>
    <sheetView showGridLines="0" tabSelected="1" zoomScale="90" zoomScaleNormal="90" workbookViewId="0">
      <selection activeCell="N6" sqref="N6"/>
    </sheetView>
  </sheetViews>
  <sheetFormatPr defaultRowHeight="12.75" x14ac:dyDescent="0.2"/>
  <cols>
    <col min="1" max="2" width="12.28515625" style="3" customWidth="1"/>
    <col min="3" max="3" width="16.140625" style="4" customWidth="1"/>
    <col min="4" max="4" width="60.7109375" style="4" customWidth="1"/>
    <col min="5" max="5" width="10.7109375" style="5" customWidth="1"/>
    <col min="6" max="6" width="10.7109375" style="3" customWidth="1"/>
    <col min="7" max="7" width="12.5703125" style="3" customWidth="1"/>
    <col min="8" max="8" width="12.7109375" style="3" customWidth="1"/>
    <col min="9" max="9" width="18" style="3" bestFit="1" customWidth="1"/>
    <col min="10" max="16384" width="9.140625" style="1"/>
  </cols>
  <sheetData>
    <row r="1" spans="1:9" s="2" customFormat="1" ht="23.25" customHeight="1" x14ac:dyDescent="0.2">
      <c r="A1" s="7" t="s">
        <v>0</v>
      </c>
      <c r="B1" s="17" t="s">
        <v>9</v>
      </c>
      <c r="C1" s="17" t="s">
        <v>8</v>
      </c>
      <c r="D1" s="7" t="s">
        <v>1</v>
      </c>
      <c r="E1" s="7" t="s">
        <v>2</v>
      </c>
      <c r="F1" s="8" t="s">
        <v>3</v>
      </c>
      <c r="G1" s="7" t="s">
        <v>10</v>
      </c>
      <c r="H1" s="7" t="s">
        <v>11</v>
      </c>
      <c r="I1" s="9" t="s">
        <v>4</v>
      </c>
    </row>
    <row r="2" spans="1:9" x14ac:dyDescent="0.2">
      <c r="A2" s="57" t="s">
        <v>218</v>
      </c>
      <c r="B2" s="58"/>
      <c r="C2" s="58"/>
      <c r="D2" s="58"/>
      <c r="E2" s="58"/>
      <c r="F2" s="58"/>
      <c r="G2" s="58"/>
      <c r="H2" s="58"/>
      <c r="I2" s="59"/>
    </row>
    <row r="3" spans="1:9" ht="15" x14ac:dyDescent="0.2">
      <c r="A3" s="40" t="s">
        <v>27</v>
      </c>
      <c r="B3" s="41"/>
      <c r="C3" s="42"/>
      <c r="D3" s="43" t="s">
        <v>73</v>
      </c>
      <c r="E3" s="44"/>
      <c r="F3" s="45"/>
      <c r="G3" s="45"/>
      <c r="H3" s="46" t="s">
        <v>666</v>
      </c>
      <c r="I3" s="47">
        <f>I4+I6+I10+I13+I27+I33+I44</f>
        <v>381642.19</v>
      </c>
    </row>
    <row r="4" spans="1:9" x14ac:dyDescent="0.2">
      <c r="A4" s="21" t="s">
        <v>28</v>
      </c>
      <c r="B4" s="18"/>
      <c r="C4" s="31"/>
      <c r="D4" s="23" t="s">
        <v>74</v>
      </c>
      <c r="E4" s="14"/>
      <c r="F4" s="22"/>
      <c r="G4" s="22"/>
      <c r="H4" s="33" t="s">
        <v>5</v>
      </c>
      <c r="I4" s="24">
        <f>SUM(I5)</f>
        <v>2208.23</v>
      </c>
    </row>
    <row r="5" spans="1:9" ht="38.25" x14ac:dyDescent="0.2">
      <c r="A5" s="16" t="s">
        <v>29</v>
      </c>
      <c r="B5" s="28" t="s">
        <v>7</v>
      </c>
      <c r="C5" s="20">
        <v>103689</v>
      </c>
      <c r="D5" s="15" t="s">
        <v>12</v>
      </c>
      <c r="E5" s="13" t="s">
        <v>52</v>
      </c>
      <c r="F5" s="13">
        <v>3.75</v>
      </c>
      <c r="G5" s="25">
        <f>VLOOKUP(C5,[3]ORÇAMENTO!$Q$18:$U$497,5,0)</f>
        <v>474.01</v>
      </c>
      <c r="H5" s="26">
        <f t="shared" ref="H5:H64" si="0">ROUND(G5*1.2423,2)</f>
        <v>588.86</v>
      </c>
      <c r="I5" s="36">
        <f t="shared" ref="I5:I66" si="1">ROUND(F5*H5,2)</f>
        <v>2208.23</v>
      </c>
    </row>
    <row r="6" spans="1:9" ht="25.5" x14ac:dyDescent="0.2">
      <c r="A6" s="21" t="s">
        <v>30</v>
      </c>
      <c r="B6" s="18"/>
      <c r="C6" s="31"/>
      <c r="D6" s="23" t="s">
        <v>75</v>
      </c>
      <c r="E6" s="14"/>
      <c r="F6" s="22"/>
      <c r="G6" s="22"/>
      <c r="H6" s="33" t="s">
        <v>5</v>
      </c>
      <c r="I6" s="24">
        <f>SUM(I7:I9)</f>
        <v>17284.07</v>
      </c>
    </row>
    <row r="7" spans="1:9" ht="25.5" x14ac:dyDescent="0.2">
      <c r="A7" s="16" t="s">
        <v>31</v>
      </c>
      <c r="B7" s="19" t="s">
        <v>7</v>
      </c>
      <c r="C7" s="29">
        <v>104796</v>
      </c>
      <c r="D7" s="15" t="s">
        <v>13</v>
      </c>
      <c r="E7" s="13" t="s">
        <v>53</v>
      </c>
      <c r="F7" s="13">
        <v>700.22</v>
      </c>
      <c r="G7" s="32">
        <f>VLOOKUP(C7,[3]ORÇAMENTO!$Q$18:$U$497,5,0)</f>
        <v>17.55</v>
      </c>
      <c r="H7" s="26">
        <f t="shared" si="0"/>
        <v>21.8</v>
      </c>
      <c r="I7" s="36">
        <f t="shared" si="1"/>
        <v>15264.8</v>
      </c>
    </row>
    <row r="8" spans="1:9" ht="51" x14ac:dyDescent="0.2">
      <c r="A8" s="16" t="s">
        <v>32</v>
      </c>
      <c r="B8" s="19" t="s">
        <v>7</v>
      </c>
      <c r="C8" s="29">
        <v>100983</v>
      </c>
      <c r="D8" s="15" t="s">
        <v>14</v>
      </c>
      <c r="E8" s="13" t="s">
        <v>54</v>
      </c>
      <c r="F8" s="13">
        <v>37.81</v>
      </c>
      <c r="G8" s="32">
        <f>VLOOKUP(C8,[3]ORÇAMENTO!$Q$18:$U$497,5,0)</f>
        <v>9.66</v>
      </c>
      <c r="H8" s="26">
        <f t="shared" si="0"/>
        <v>12</v>
      </c>
      <c r="I8" s="36">
        <f t="shared" si="1"/>
        <v>453.72</v>
      </c>
    </row>
    <row r="9" spans="1:9" ht="38.25" x14ac:dyDescent="0.2">
      <c r="A9" s="48" t="s">
        <v>33</v>
      </c>
      <c r="B9" s="49" t="s">
        <v>7</v>
      </c>
      <c r="C9" s="50">
        <v>93592</v>
      </c>
      <c r="D9" s="51" t="s">
        <v>15</v>
      </c>
      <c r="E9" s="52" t="s">
        <v>55</v>
      </c>
      <c r="F9" s="52">
        <v>506.65</v>
      </c>
      <c r="G9" s="53">
        <f>VLOOKUP(C9,[3]ORÇAMENTO!$Q$18:$U$497,5,0)</f>
        <v>2.4900000000000002</v>
      </c>
      <c r="H9" s="54">
        <f t="shared" si="0"/>
        <v>3.09</v>
      </c>
      <c r="I9" s="55">
        <f t="shared" si="1"/>
        <v>1565.55</v>
      </c>
    </row>
    <row r="10" spans="1:9" ht="25.5" x14ac:dyDescent="0.2">
      <c r="A10" s="21" t="s">
        <v>34</v>
      </c>
      <c r="B10" s="18"/>
      <c r="C10" s="31"/>
      <c r="D10" s="23" t="s">
        <v>76</v>
      </c>
      <c r="E10" s="14"/>
      <c r="F10" s="22"/>
      <c r="G10" s="22"/>
      <c r="H10" s="33" t="s">
        <v>5</v>
      </c>
      <c r="I10" s="24">
        <f>SUM(I11:I12)</f>
        <v>39233.33</v>
      </c>
    </row>
    <row r="11" spans="1:9" ht="51" x14ac:dyDescent="0.2">
      <c r="A11" s="16" t="s">
        <v>35</v>
      </c>
      <c r="B11" s="28" t="s">
        <v>7</v>
      </c>
      <c r="C11" s="20">
        <v>94273</v>
      </c>
      <c r="D11" s="15" t="s">
        <v>16</v>
      </c>
      <c r="E11" s="13" t="s">
        <v>53</v>
      </c>
      <c r="F11" s="13">
        <v>350.11</v>
      </c>
      <c r="G11" s="25">
        <f>VLOOKUP(C11,[3]ORÇAMENTO!$Q$18:$U$497,5,0)</f>
        <v>46.17</v>
      </c>
      <c r="H11" s="26">
        <f t="shared" si="0"/>
        <v>57.36</v>
      </c>
      <c r="I11" s="36">
        <f t="shared" si="1"/>
        <v>20082.310000000001</v>
      </c>
    </row>
    <row r="12" spans="1:9" ht="38.25" x14ac:dyDescent="0.2">
      <c r="A12" s="48" t="s">
        <v>36</v>
      </c>
      <c r="B12" s="49" t="s">
        <v>7</v>
      </c>
      <c r="C12" s="50">
        <v>94281</v>
      </c>
      <c r="D12" s="51" t="s">
        <v>77</v>
      </c>
      <c r="E12" s="52" t="s">
        <v>53</v>
      </c>
      <c r="F12" s="52">
        <v>350.11</v>
      </c>
      <c r="G12" s="53">
        <f>VLOOKUP(C12,[3]ORÇAMENTO!$Q$18:$U$497,5,0)</f>
        <v>44.03</v>
      </c>
      <c r="H12" s="54">
        <f t="shared" si="0"/>
        <v>54.7</v>
      </c>
      <c r="I12" s="55">
        <f t="shared" si="1"/>
        <v>19151.02</v>
      </c>
    </row>
    <row r="13" spans="1:9" x14ac:dyDescent="0.2">
      <c r="A13" s="21" t="s">
        <v>37</v>
      </c>
      <c r="B13" s="18"/>
      <c r="C13" s="31"/>
      <c r="D13" s="23" t="s">
        <v>78</v>
      </c>
      <c r="E13" s="14"/>
      <c r="F13" s="22"/>
      <c r="G13" s="22"/>
      <c r="H13" s="33" t="s">
        <v>5</v>
      </c>
      <c r="I13" s="24">
        <f>SUM(I14:I26)</f>
        <v>49922.779999999992</v>
      </c>
    </row>
    <row r="14" spans="1:9" ht="51" x14ac:dyDescent="0.2">
      <c r="A14" s="16" t="s">
        <v>38</v>
      </c>
      <c r="B14" s="19" t="s">
        <v>7</v>
      </c>
      <c r="C14" s="30">
        <v>92210</v>
      </c>
      <c r="D14" s="15" t="s">
        <v>79</v>
      </c>
      <c r="E14" s="13" t="s">
        <v>53</v>
      </c>
      <c r="F14" s="13">
        <v>15.58</v>
      </c>
      <c r="G14" s="25">
        <f>VLOOKUP(C14,[3]ORÇAMENTO!$Q$18:$U$497,5,0)</f>
        <v>204.12</v>
      </c>
      <c r="H14" s="26">
        <f t="shared" si="0"/>
        <v>253.58</v>
      </c>
      <c r="I14" s="36">
        <f t="shared" si="1"/>
        <v>3950.78</v>
      </c>
    </row>
    <row r="15" spans="1:9" ht="51" x14ac:dyDescent="0.2">
      <c r="A15" s="16" t="s">
        <v>219</v>
      </c>
      <c r="B15" s="19" t="s">
        <v>7</v>
      </c>
      <c r="C15" s="30">
        <v>92212</v>
      </c>
      <c r="D15" s="15" t="s">
        <v>80</v>
      </c>
      <c r="E15" s="13" t="s">
        <v>53</v>
      </c>
      <c r="F15" s="13">
        <v>39.909999999999997</v>
      </c>
      <c r="G15" s="25">
        <f>VLOOKUP(C15,[3]ORÇAMENTO!$Q$18:$U$497,5,0)</f>
        <v>379.95</v>
      </c>
      <c r="H15" s="26">
        <f t="shared" si="0"/>
        <v>472.01</v>
      </c>
      <c r="I15" s="36">
        <f t="shared" si="1"/>
        <v>18837.919999999998</v>
      </c>
    </row>
    <row r="16" spans="1:9" ht="76.5" x14ac:dyDescent="0.2">
      <c r="A16" s="16" t="s">
        <v>220</v>
      </c>
      <c r="B16" s="19" t="s">
        <v>7</v>
      </c>
      <c r="C16" s="30">
        <v>90108</v>
      </c>
      <c r="D16" s="15" t="s">
        <v>81</v>
      </c>
      <c r="E16" s="13" t="s">
        <v>54</v>
      </c>
      <c r="F16" s="13">
        <v>85.48</v>
      </c>
      <c r="G16" s="25">
        <f>VLOOKUP(C16,[3]ORÇAMENTO!$Q$18:$U$497,5,0)</f>
        <v>8.84</v>
      </c>
      <c r="H16" s="26">
        <f t="shared" si="0"/>
        <v>10.98</v>
      </c>
      <c r="I16" s="36">
        <f t="shared" si="1"/>
        <v>938.57</v>
      </c>
    </row>
    <row r="17" spans="1:9" ht="25.5" x14ac:dyDescent="0.2">
      <c r="A17" s="16" t="s">
        <v>221</v>
      </c>
      <c r="B17" s="19" t="s">
        <v>7</v>
      </c>
      <c r="C17" s="30">
        <v>101616</v>
      </c>
      <c r="D17" s="15" t="s">
        <v>82</v>
      </c>
      <c r="E17" s="13" t="s">
        <v>52</v>
      </c>
      <c r="F17" s="13">
        <v>57.92</v>
      </c>
      <c r="G17" s="25">
        <f>VLOOKUP(C17,[3]ORÇAMENTO!$Q$18:$U$497,5,0)</f>
        <v>8.65</v>
      </c>
      <c r="H17" s="26">
        <f t="shared" si="0"/>
        <v>10.75</v>
      </c>
      <c r="I17" s="36">
        <f t="shared" si="1"/>
        <v>622.64</v>
      </c>
    </row>
    <row r="18" spans="1:9" ht="63.75" x14ac:dyDescent="0.2">
      <c r="A18" s="16" t="s">
        <v>222</v>
      </c>
      <c r="B18" s="28" t="s">
        <v>7</v>
      </c>
      <c r="C18" s="20">
        <v>93368</v>
      </c>
      <c r="D18" s="15" t="s">
        <v>83</v>
      </c>
      <c r="E18" s="13" t="s">
        <v>54</v>
      </c>
      <c r="F18" s="13">
        <v>72.239999999999995</v>
      </c>
      <c r="G18" s="25">
        <f>VLOOKUP(C18,[3]ORÇAMENTO!$Q$18:$U$497,5,0)</f>
        <v>23.81</v>
      </c>
      <c r="H18" s="26">
        <f t="shared" si="0"/>
        <v>29.58</v>
      </c>
      <c r="I18" s="36">
        <f t="shared" si="1"/>
        <v>2136.86</v>
      </c>
    </row>
    <row r="19" spans="1:9" ht="51" x14ac:dyDescent="0.2">
      <c r="A19" s="16" t="s">
        <v>223</v>
      </c>
      <c r="B19" s="28" t="s">
        <v>7</v>
      </c>
      <c r="C19" s="20">
        <v>100983</v>
      </c>
      <c r="D19" s="15" t="s">
        <v>14</v>
      </c>
      <c r="E19" s="13" t="s">
        <v>54</v>
      </c>
      <c r="F19" s="13">
        <v>15.23</v>
      </c>
      <c r="G19" s="25">
        <f>VLOOKUP(C19,[3]ORÇAMENTO!$Q$18:$U$497,5,0)</f>
        <v>9.66</v>
      </c>
      <c r="H19" s="26">
        <f t="shared" si="0"/>
        <v>12</v>
      </c>
      <c r="I19" s="36">
        <f t="shared" si="1"/>
        <v>182.76</v>
      </c>
    </row>
    <row r="20" spans="1:9" ht="38.25" x14ac:dyDescent="0.2">
      <c r="A20" s="48" t="s">
        <v>224</v>
      </c>
      <c r="B20" s="49" t="s">
        <v>7</v>
      </c>
      <c r="C20" s="50">
        <v>93592</v>
      </c>
      <c r="D20" s="51" t="s">
        <v>15</v>
      </c>
      <c r="E20" s="52" t="s">
        <v>55</v>
      </c>
      <c r="F20" s="52">
        <v>204.08</v>
      </c>
      <c r="G20" s="53">
        <f>VLOOKUP(C20,[3]ORÇAMENTO!$Q$18:$U$497,5,0)</f>
        <v>2.4900000000000002</v>
      </c>
      <c r="H20" s="54">
        <f t="shared" si="0"/>
        <v>3.09</v>
      </c>
      <c r="I20" s="55">
        <f t="shared" si="1"/>
        <v>630.61</v>
      </c>
    </row>
    <row r="21" spans="1:9" ht="38.25" x14ac:dyDescent="0.2">
      <c r="A21" s="16" t="s">
        <v>225</v>
      </c>
      <c r="B21" s="28" t="s">
        <v>7</v>
      </c>
      <c r="C21" s="20">
        <v>97956</v>
      </c>
      <c r="D21" s="15" t="s">
        <v>57</v>
      </c>
      <c r="E21" s="13" t="s">
        <v>56</v>
      </c>
      <c r="F21" s="13">
        <v>3</v>
      </c>
      <c r="G21" s="25">
        <f>VLOOKUP(C21,[3]ORÇAMENTO!$Q$18:$U$497,5,0)</f>
        <v>1609.67</v>
      </c>
      <c r="H21" s="26">
        <f t="shared" si="0"/>
        <v>1999.69</v>
      </c>
      <c r="I21" s="36">
        <f t="shared" si="1"/>
        <v>5999.07</v>
      </c>
    </row>
    <row r="22" spans="1:9" ht="38.25" x14ac:dyDescent="0.2">
      <c r="A22" s="16" t="s">
        <v>226</v>
      </c>
      <c r="B22" s="28" t="s">
        <v>7</v>
      </c>
      <c r="C22" s="20">
        <v>97957</v>
      </c>
      <c r="D22" s="15" t="s">
        <v>84</v>
      </c>
      <c r="E22" s="13" t="s">
        <v>56</v>
      </c>
      <c r="F22" s="13">
        <v>2</v>
      </c>
      <c r="G22" s="25">
        <f>VLOOKUP(C22,[3]ORÇAMENTO!$Q$18:$U$497,5,0)</f>
        <v>2879.44</v>
      </c>
      <c r="H22" s="26">
        <f t="shared" si="0"/>
        <v>3577.13</v>
      </c>
      <c r="I22" s="36">
        <f t="shared" si="1"/>
        <v>7154.26</v>
      </c>
    </row>
    <row r="23" spans="1:9" ht="51" x14ac:dyDescent="0.2">
      <c r="A23" s="16" t="s">
        <v>227</v>
      </c>
      <c r="B23" s="28" t="s">
        <v>7</v>
      </c>
      <c r="C23" s="20">
        <v>98008</v>
      </c>
      <c r="D23" s="15" t="s">
        <v>85</v>
      </c>
      <c r="E23" s="13" t="s">
        <v>56</v>
      </c>
      <c r="F23" s="13">
        <v>1</v>
      </c>
      <c r="G23" s="25">
        <f>VLOOKUP(C23,[3]ORÇAMENTO!$Q$18:$U$497,5,0)</f>
        <v>4378.63</v>
      </c>
      <c r="H23" s="26">
        <f t="shared" si="0"/>
        <v>5439.57</v>
      </c>
      <c r="I23" s="36">
        <f t="shared" si="1"/>
        <v>5439.57</v>
      </c>
    </row>
    <row r="24" spans="1:9" ht="38.25" x14ac:dyDescent="0.2">
      <c r="A24" s="16" t="s">
        <v>228</v>
      </c>
      <c r="B24" s="28" t="s">
        <v>7</v>
      </c>
      <c r="C24" s="20">
        <v>99318</v>
      </c>
      <c r="D24" s="15" t="s">
        <v>86</v>
      </c>
      <c r="E24" s="13" t="s">
        <v>53</v>
      </c>
      <c r="F24" s="13">
        <v>0.2</v>
      </c>
      <c r="G24" s="25">
        <f>VLOOKUP(C24,[3]ORÇAMENTO!$Q$18:$U$497,5,0)</f>
        <v>376.21</v>
      </c>
      <c r="H24" s="26">
        <f t="shared" si="0"/>
        <v>467.37</v>
      </c>
      <c r="I24" s="36">
        <f t="shared" si="1"/>
        <v>93.47</v>
      </c>
    </row>
    <row r="25" spans="1:9" ht="38.25" x14ac:dyDescent="0.2">
      <c r="A25" s="16" t="s">
        <v>229</v>
      </c>
      <c r="B25" s="28" t="s">
        <v>87</v>
      </c>
      <c r="C25" s="20">
        <v>11301</v>
      </c>
      <c r="D25" s="15" t="s">
        <v>88</v>
      </c>
      <c r="E25" s="13" t="s">
        <v>56</v>
      </c>
      <c r="F25" s="13">
        <v>1</v>
      </c>
      <c r="G25" s="25">
        <f>VLOOKUP(C25,[3]ORÇAMENTO!$Q$18:$U$497,5,0)</f>
        <v>558.09</v>
      </c>
      <c r="H25" s="26">
        <f t="shared" si="0"/>
        <v>693.32</v>
      </c>
      <c r="I25" s="36">
        <f t="shared" si="1"/>
        <v>693.32</v>
      </c>
    </row>
    <row r="26" spans="1:9" ht="38.25" x14ac:dyDescent="0.2">
      <c r="A26" s="16" t="s">
        <v>230</v>
      </c>
      <c r="B26" s="28" t="s">
        <v>7</v>
      </c>
      <c r="C26" s="20">
        <v>102750</v>
      </c>
      <c r="D26" s="15" t="s">
        <v>89</v>
      </c>
      <c r="E26" s="13" t="s">
        <v>56</v>
      </c>
      <c r="F26" s="13">
        <v>1</v>
      </c>
      <c r="G26" s="25">
        <f>VLOOKUP(C26,[3]ORÇAMENTO!$Q$18:$U$497,5,0)</f>
        <v>2610.44</v>
      </c>
      <c r="H26" s="26">
        <f t="shared" si="0"/>
        <v>3242.95</v>
      </c>
      <c r="I26" s="36">
        <f t="shared" si="1"/>
        <v>3242.95</v>
      </c>
    </row>
    <row r="27" spans="1:9" ht="25.5" x14ac:dyDescent="0.2">
      <c r="A27" s="21" t="s">
        <v>39</v>
      </c>
      <c r="B27" s="18"/>
      <c r="C27" s="31"/>
      <c r="D27" s="23" t="s">
        <v>90</v>
      </c>
      <c r="E27" s="14"/>
      <c r="F27" s="22"/>
      <c r="G27" s="22"/>
      <c r="H27" s="33" t="s">
        <v>5</v>
      </c>
      <c r="I27" s="24">
        <f>SUM(I28:I32)</f>
        <v>45120.539999999994</v>
      </c>
    </row>
    <row r="28" spans="1:9" x14ac:dyDescent="0.2">
      <c r="A28" s="16" t="s">
        <v>40</v>
      </c>
      <c r="B28" s="28" t="s">
        <v>91</v>
      </c>
      <c r="C28" s="20" t="s">
        <v>92</v>
      </c>
      <c r="D28" s="15" t="s">
        <v>93</v>
      </c>
      <c r="E28" s="13" t="s">
        <v>52</v>
      </c>
      <c r="F28" s="13">
        <v>1284.45</v>
      </c>
      <c r="G28" s="25">
        <f>VLOOKUP(C28,[3]ORÇAMENTO!$Q$18:$U$497,5,0)</f>
        <v>18.12</v>
      </c>
      <c r="H28" s="26">
        <f t="shared" si="0"/>
        <v>22.51</v>
      </c>
      <c r="I28" s="36">
        <f t="shared" si="1"/>
        <v>28912.97</v>
      </c>
    </row>
    <row r="29" spans="1:9" ht="25.5" x14ac:dyDescent="0.2">
      <c r="A29" s="48" t="s">
        <v>41</v>
      </c>
      <c r="B29" s="49" t="s">
        <v>7</v>
      </c>
      <c r="C29" s="50">
        <v>96001</v>
      </c>
      <c r="D29" s="51" t="s">
        <v>18</v>
      </c>
      <c r="E29" s="52" t="s">
        <v>52</v>
      </c>
      <c r="F29" s="52">
        <v>45.28</v>
      </c>
      <c r="G29" s="53">
        <f>VLOOKUP(C29,[3]ORÇAMENTO!$Q$18:$U$497,5,0)</f>
        <v>7.41</v>
      </c>
      <c r="H29" s="54">
        <f t="shared" si="0"/>
        <v>9.2100000000000009</v>
      </c>
      <c r="I29" s="55">
        <f t="shared" si="1"/>
        <v>417.03</v>
      </c>
    </row>
    <row r="30" spans="1:9" ht="25.5" x14ac:dyDescent="0.2">
      <c r="A30" s="16" t="s">
        <v>42</v>
      </c>
      <c r="B30" s="28" t="s">
        <v>7</v>
      </c>
      <c r="C30" s="20">
        <v>101116</v>
      </c>
      <c r="D30" s="15" t="s">
        <v>58</v>
      </c>
      <c r="E30" s="13" t="s">
        <v>54</v>
      </c>
      <c r="F30" s="13">
        <v>115.6</v>
      </c>
      <c r="G30" s="25">
        <f>VLOOKUP(C30,[3]ORÇAMENTO!$Q$18:$U$497,5,0)</f>
        <v>2.59</v>
      </c>
      <c r="H30" s="26">
        <f t="shared" si="0"/>
        <v>3.22</v>
      </c>
      <c r="I30" s="36">
        <f t="shared" si="1"/>
        <v>372.23</v>
      </c>
    </row>
    <row r="31" spans="1:9" ht="51" x14ac:dyDescent="0.2">
      <c r="A31" s="16" t="s">
        <v>43</v>
      </c>
      <c r="B31" s="28" t="s">
        <v>7</v>
      </c>
      <c r="C31" s="20">
        <v>100983</v>
      </c>
      <c r="D31" s="15" t="s">
        <v>14</v>
      </c>
      <c r="E31" s="13" t="s">
        <v>54</v>
      </c>
      <c r="F31" s="13">
        <v>288.7</v>
      </c>
      <c r="G31" s="25">
        <f>VLOOKUP(C31,[3]ORÇAMENTO!$Q$18:$U$497,5,0)</f>
        <v>9.66</v>
      </c>
      <c r="H31" s="26">
        <f t="shared" si="0"/>
        <v>12</v>
      </c>
      <c r="I31" s="36">
        <f t="shared" si="1"/>
        <v>3464.4</v>
      </c>
    </row>
    <row r="32" spans="1:9" ht="38.25" x14ac:dyDescent="0.2">
      <c r="A32" s="48" t="s">
        <v>59</v>
      </c>
      <c r="B32" s="49" t="s">
        <v>7</v>
      </c>
      <c r="C32" s="50">
        <v>93592</v>
      </c>
      <c r="D32" s="51" t="s">
        <v>15</v>
      </c>
      <c r="E32" s="52" t="s">
        <v>55</v>
      </c>
      <c r="F32" s="52">
        <v>3868.58</v>
      </c>
      <c r="G32" s="53">
        <f>VLOOKUP(C32,[3]ORÇAMENTO!$Q$18:$U$497,5,0)</f>
        <v>2.4900000000000002</v>
      </c>
      <c r="H32" s="54">
        <f t="shared" si="0"/>
        <v>3.09</v>
      </c>
      <c r="I32" s="55">
        <f t="shared" si="1"/>
        <v>11953.91</v>
      </c>
    </row>
    <row r="33" spans="1:9" ht="25.5" x14ac:dyDescent="0.2">
      <c r="A33" s="21" t="s">
        <v>44</v>
      </c>
      <c r="B33" s="18"/>
      <c r="C33" s="31"/>
      <c r="D33" s="23" t="s">
        <v>94</v>
      </c>
      <c r="E33" s="14"/>
      <c r="F33" s="22"/>
      <c r="G33" s="22"/>
      <c r="H33" s="33" t="s">
        <v>5</v>
      </c>
      <c r="I33" s="24">
        <f>SUM(I34:I43)</f>
        <v>224210.58000000002</v>
      </c>
    </row>
    <row r="34" spans="1:9" ht="38.25" x14ac:dyDescent="0.2">
      <c r="A34" s="16" t="s">
        <v>45</v>
      </c>
      <c r="B34" s="28" t="s">
        <v>7</v>
      </c>
      <c r="C34" s="20">
        <v>96396</v>
      </c>
      <c r="D34" s="15" t="s">
        <v>65</v>
      </c>
      <c r="E34" s="13" t="s">
        <v>54</v>
      </c>
      <c r="F34" s="13">
        <v>128.44999999999999</v>
      </c>
      <c r="G34" s="25">
        <f>VLOOKUP(C34,[3]ORÇAMENTO!$Q$18:$U$497,5,0)</f>
        <v>143.72</v>
      </c>
      <c r="H34" s="26">
        <f t="shared" si="0"/>
        <v>178.54</v>
      </c>
      <c r="I34" s="36">
        <f t="shared" si="1"/>
        <v>22933.46</v>
      </c>
    </row>
    <row r="35" spans="1:9" ht="51" x14ac:dyDescent="0.2">
      <c r="A35" s="16" t="s">
        <v>46</v>
      </c>
      <c r="B35" s="28" t="s">
        <v>7</v>
      </c>
      <c r="C35" s="20">
        <v>100979</v>
      </c>
      <c r="D35" s="15" t="s">
        <v>66</v>
      </c>
      <c r="E35" s="13" t="s">
        <v>54</v>
      </c>
      <c r="F35" s="13">
        <v>128.44999999999999</v>
      </c>
      <c r="G35" s="25">
        <f>VLOOKUP(C35,[3]ORÇAMENTO!$Q$18:$U$497,5,0)</f>
        <v>7.15</v>
      </c>
      <c r="H35" s="26">
        <f t="shared" si="0"/>
        <v>8.8800000000000008</v>
      </c>
      <c r="I35" s="36">
        <f t="shared" si="1"/>
        <v>1140.6400000000001</v>
      </c>
    </row>
    <row r="36" spans="1:9" ht="38.25" x14ac:dyDescent="0.2">
      <c r="A36" s="48" t="s">
        <v>47</v>
      </c>
      <c r="B36" s="49" t="s">
        <v>7</v>
      </c>
      <c r="C36" s="50">
        <v>93592</v>
      </c>
      <c r="D36" s="51" t="s">
        <v>15</v>
      </c>
      <c r="E36" s="52" t="s">
        <v>55</v>
      </c>
      <c r="F36" s="52">
        <v>2337.79</v>
      </c>
      <c r="G36" s="53">
        <f>VLOOKUP(C36,[3]ORÇAMENTO!$Q$18:$U$497,5,0)</f>
        <v>2.4900000000000002</v>
      </c>
      <c r="H36" s="54">
        <f t="shared" si="0"/>
        <v>3.09</v>
      </c>
      <c r="I36" s="55">
        <f t="shared" si="1"/>
        <v>7223.77</v>
      </c>
    </row>
    <row r="37" spans="1:9" ht="25.5" x14ac:dyDescent="0.2">
      <c r="A37" s="16" t="s">
        <v>49</v>
      </c>
      <c r="B37" s="28" t="s">
        <v>95</v>
      </c>
      <c r="C37" s="20" t="s">
        <v>96</v>
      </c>
      <c r="D37" s="15" t="s">
        <v>97</v>
      </c>
      <c r="E37" s="13" t="s">
        <v>54</v>
      </c>
      <c r="F37" s="13">
        <v>51.38</v>
      </c>
      <c r="G37" s="25">
        <f>VLOOKUP(C37,[3]ORÇAMENTO!$Q$18:$U$497,5,0)</f>
        <v>942.41</v>
      </c>
      <c r="H37" s="26">
        <f t="shared" si="0"/>
        <v>1170.76</v>
      </c>
      <c r="I37" s="36">
        <f t="shared" si="1"/>
        <v>60153.65</v>
      </c>
    </row>
    <row r="38" spans="1:9" ht="25.5" x14ac:dyDescent="0.2">
      <c r="A38" s="16" t="s">
        <v>51</v>
      </c>
      <c r="B38" s="28" t="s">
        <v>7</v>
      </c>
      <c r="C38" s="20">
        <v>100987</v>
      </c>
      <c r="D38" s="15" t="s">
        <v>21</v>
      </c>
      <c r="E38" s="13" t="s">
        <v>54</v>
      </c>
      <c r="F38" s="13">
        <v>51.38</v>
      </c>
      <c r="G38" s="25">
        <f>VLOOKUP(C38,[3]ORÇAMENTO!$Q$18:$U$497,5,0)</f>
        <v>10.91</v>
      </c>
      <c r="H38" s="26">
        <f t="shared" si="0"/>
        <v>13.55</v>
      </c>
      <c r="I38" s="36">
        <f t="shared" si="1"/>
        <v>696.2</v>
      </c>
    </row>
    <row r="39" spans="1:9" ht="38.25" x14ac:dyDescent="0.2">
      <c r="A39" s="48" t="s">
        <v>60</v>
      </c>
      <c r="B39" s="49" t="s">
        <v>7</v>
      </c>
      <c r="C39" s="50">
        <v>93592</v>
      </c>
      <c r="D39" s="51" t="s">
        <v>15</v>
      </c>
      <c r="E39" s="52" t="s">
        <v>55</v>
      </c>
      <c r="F39" s="52">
        <v>935.12</v>
      </c>
      <c r="G39" s="53">
        <f>VLOOKUP(C39,[3]ORÇAMENTO!$Q$18:$U$497,5,0)</f>
        <v>2.4900000000000002</v>
      </c>
      <c r="H39" s="54">
        <f t="shared" si="0"/>
        <v>3.09</v>
      </c>
      <c r="I39" s="55">
        <f t="shared" si="1"/>
        <v>2889.52</v>
      </c>
    </row>
    <row r="40" spans="1:9" ht="25.5" x14ac:dyDescent="0.2">
      <c r="A40" s="16" t="s">
        <v>61</v>
      </c>
      <c r="B40" s="28" t="s">
        <v>98</v>
      </c>
      <c r="C40" s="20">
        <v>104375</v>
      </c>
      <c r="D40" s="15" t="s">
        <v>19</v>
      </c>
      <c r="E40" s="13" t="s">
        <v>52</v>
      </c>
      <c r="F40" s="13">
        <v>1329.73</v>
      </c>
      <c r="G40" s="25">
        <f>VLOOKUP(C40,[3]ORÇAMENTO!$Q$18:$U$497,5,0)</f>
        <v>2.48</v>
      </c>
      <c r="H40" s="26">
        <f t="shared" si="0"/>
        <v>3.08</v>
      </c>
      <c r="I40" s="36">
        <f t="shared" si="1"/>
        <v>4095.57</v>
      </c>
    </row>
    <row r="41" spans="1:9" ht="38.25" x14ac:dyDescent="0.2">
      <c r="A41" s="48" t="s">
        <v>62</v>
      </c>
      <c r="B41" s="49" t="s">
        <v>7</v>
      </c>
      <c r="C41" s="50">
        <v>95995</v>
      </c>
      <c r="D41" s="51" t="s">
        <v>20</v>
      </c>
      <c r="E41" s="52" t="s">
        <v>54</v>
      </c>
      <c r="F41" s="52">
        <v>65.8</v>
      </c>
      <c r="G41" s="53">
        <f>VLOOKUP(C41,[3]ORÇAMENTO!$Q$18:$U$497,5,0)</f>
        <v>1473.95</v>
      </c>
      <c r="H41" s="54">
        <f t="shared" si="0"/>
        <v>1831.09</v>
      </c>
      <c r="I41" s="55">
        <f t="shared" si="1"/>
        <v>120485.72</v>
      </c>
    </row>
    <row r="42" spans="1:9" ht="25.5" x14ac:dyDescent="0.2">
      <c r="A42" s="16" t="s">
        <v>63</v>
      </c>
      <c r="B42" s="28" t="s">
        <v>7</v>
      </c>
      <c r="C42" s="20">
        <v>100987</v>
      </c>
      <c r="D42" s="15" t="s">
        <v>21</v>
      </c>
      <c r="E42" s="13" t="s">
        <v>54</v>
      </c>
      <c r="F42" s="13">
        <v>65.8</v>
      </c>
      <c r="G42" s="25">
        <f>VLOOKUP(C42,[3]ORÇAMENTO!$Q$18:$U$497,5,0)</f>
        <v>10.91</v>
      </c>
      <c r="H42" s="26">
        <f t="shared" si="0"/>
        <v>13.55</v>
      </c>
      <c r="I42" s="36">
        <f t="shared" si="1"/>
        <v>891.59</v>
      </c>
    </row>
    <row r="43" spans="1:9" ht="38.25" x14ac:dyDescent="0.2">
      <c r="A43" s="48" t="s">
        <v>64</v>
      </c>
      <c r="B43" s="49" t="s">
        <v>7</v>
      </c>
      <c r="C43" s="50">
        <v>93592</v>
      </c>
      <c r="D43" s="51" t="s">
        <v>15</v>
      </c>
      <c r="E43" s="52" t="s">
        <v>55</v>
      </c>
      <c r="F43" s="52">
        <v>1197.56</v>
      </c>
      <c r="G43" s="53">
        <f>VLOOKUP(C43,[3]ORÇAMENTO!$Q$18:$U$497,5,0)</f>
        <v>2.4900000000000002</v>
      </c>
      <c r="H43" s="54">
        <f t="shared" si="0"/>
        <v>3.09</v>
      </c>
      <c r="I43" s="55">
        <f t="shared" si="1"/>
        <v>3700.46</v>
      </c>
    </row>
    <row r="44" spans="1:9" x14ac:dyDescent="0.2">
      <c r="A44" s="21" t="s">
        <v>67</v>
      </c>
      <c r="B44" s="18"/>
      <c r="C44" s="31"/>
      <c r="D44" s="23" t="s">
        <v>99</v>
      </c>
      <c r="E44" s="14"/>
      <c r="F44" s="22"/>
      <c r="G44" s="22"/>
      <c r="H44" s="33" t="s">
        <v>5</v>
      </c>
      <c r="I44" s="24">
        <f>SUM(I45:I49)</f>
        <v>3662.66</v>
      </c>
    </row>
    <row r="45" spans="1:9" ht="51" x14ac:dyDescent="0.2">
      <c r="A45" s="16" t="s">
        <v>68</v>
      </c>
      <c r="B45" s="28" t="s">
        <v>7</v>
      </c>
      <c r="C45" s="20">
        <v>102512</v>
      </c>
      <c r="D45" s="15" t="s">
        <v>22</v>
      </c>
      <c r="E45" s="13" t="s">
        <v>53</v>
      </c>
      <c r="F45" s="13">
        <v>54.67</v>
      </c>
      <c r="G45" s="25">
        <f>VLOOKUP(C45,[3]ORÇAMENTO!$Q$18:$U$497,5,0)</f>
        <v>7.77</v>
      </c>
      <c r="H45" s="26">
        <f t="shared" si="0"/>
        <v>9.65</v>
      </c>
      <c r="I45" s="36">
        <f t="shared" si="1"/>
        <v>527.57000000000005</v>
      </c>
    </row>
    <row r="46" spans="1:9" ht="51" x14ac:dyDescent="0.2">
      <c r="A46" s="16" t="s">
        <v>69</v>
      </c>
      <c r="B46" s="28" t="s">
        <v>7</v>
      </c>
      <c r="C46" s="20">
        <v>102509</v>
      </c>
      <c r="D46" s="15" t="s">
        <v>23</v>
      </c>
      <c r="E46" s="13" t="s">
        <v>52</v>
      </c>
      <c r="F46" s="13">
        <v>15.03</v>
      </c>
      <c r="G46" s="25">
        <f>VLOOKUP(C46,[3]ORÇAMENTO!$Q$18:$U$497,5,0)</f>
        <v>40.03</v>
      </c>
      <c r="H46" s="26">
        <f t="shared" si="0"/>
        <v>49.73</v>
      </c>
      <c r="I46" s="36">
        <f t="shared" si="1"/>
        <v>747.44</v>
      </c>
    </row>
    <row r="47" spans="1:9" ht="63.75" x14ac:dyDescent="0.2">
      <c r="A47" s="16" t="s">
        <v>70</v>
      </c>
      <c r="B47" s="28" t="s">
        <v>98</v>
      </c>
      <c r="C47" s="20" t="s">
        <v>48</v>
      </c>
      <c r="D47" s="15" t="s">
        <v>24</v>
      </c>
      <c r="E47" s="13" t="s">
        <v>56</v>
      </c>
      <c r="F47" s="13">
        <v>2</v>
      </c>
      <c r="G47" s="25">
        <f>VLOOKUP(C47,[3]ORÇAMENTO!$Q$18:$U$497,5,0)</f>
        <v>88.63</v>
      </c>
      <c r="H47" s="26">
        <f t="shared" si="0"/>
        <v>110.11</v>
      </c>
      <c r="I47" s="36">
        <f t="shared" si="1"/>
        <v>220.22</v>
      </c>
    </row>
    <row r="48" spans="1:9" ht="63.75" x14ac:dyDescent="0.2">
      <c r="A48" s="16" t="s">
        <v>71</v>
      </c>
      <c r="B48" s="28" t="s">
        <v>98</v>
      </c>
      <c r="C48" s="20" t="s">
        <v>50</v>
      </c>
      <c r="D48" s="15" t="s">
        <v>25</v>
      </c>
      <c r="E48" s="13" t="s">
        <v>56</v>
      </c>
      <c r="F48" s="13">
        <v>3</v>
      </c>
      <c r="G48" s="25">
        <f>VLOOKUP(C48,[3]ORÇAMENTO!$Q$18:$U$497,5,0)</f>
        <v>199.41</v>
      </c>
      <c r="H48" s="26">
        <f t="shared" si="0"/>
        <v>247.73</v>
      </c>
      <c r="I48" s="36">
        <f t="shared" si="1"/>
        <v>743.19</v>
      </c>
    </row>
    <row r="49" spans="1:9" ht="38.25" x14ac:dyDescent="0.2">
      <c r="A49" s="16" t="s">
        <v>72</v>
      </c>
      <c r="B49" s="28" t="s">
        <v>98</v>
      </c>
      <c r="C49" s="20">
        <v>103690</v>
      </c>
      <c r="D49" s="15" t="s">
        <v>26</v>
      </c>
      <c r="E49" s="13" t="s">
        <v>56</v>
      </c>
      <c r="F49" s="13">
        <v>4</v>
      </c>
      <c r="G49" s="25">
        <f>VLOOKUP(C49,[3]ORÇAMENTO!$Q$18:$U$497,5,0)</f>
        <v>286.61</v>
      </c>
      <c r="H49" s="26">
        <f t="shared" si="0"/>
        <v>356.06</v>
      </c>
      <c r="I49" s="36">
        <f t="shared" si="1"/>
        <v>1424.24</v>
      </c>
    </row>
    <row r="50" spans="1:9" ht="15" x14ac:dyDescent="0.2">
      <c r="A50" s="40" t="s">
        <v>231</v>
      </c>
      <c r="B50" s="41"/>
      <c r="C50" s="42"/>
      <c r="D50" s="43" t="s">
        <v>100</v>
      </c>
      <c r="E50" s="44"/>
      <c r="F50" s="45"/>
      <c r="G50" s="45"/>
      <c r="H50" s="46" t="s">
        <v>666</v>
      </c>
      <c r="I50" s="47">
        <f>I51+I53+I57+I61+I65+I70</f>
        <v>127058.22</v>
      </c>
    </row>
    <row r="51" spans="1:9" x14ac:dyDescent="0.2">
      <c r="A51" s="21" t="s">
        <v>232</v>
      </c>
      <c r="B51" s="18"/>
      <c r="C51" s="31"/>
      <c r="D51" s="23" t="s">
        <v>101</v>
      </c>
      <c r="E51" s="14"/>
      <c r="F51" s="22"/>
      <c r="G51" s="22"/>
      <c r="H51" s="33" t="s">
        <v>5</v>
      </c>
      <c r="I51" s="24">
        <f>SUM(I52)</f>
        <v>2208.23</v>
      </c>
    </row>
    <row r="52" spans="1:9" ht="38.25" x14ac:dyDescent="0.2">
      <c r="A52" s="16" t="s">
        <v>233</v>
      </c>
      <c r="B52" s="28" t="s">
        <v>7</v>
      </c>
      <c r="C52" s="20">
        <v>103689</v>
      </c>
      <c r="D52" s="15" t="s">
        <v>12</v>
      </c>
      <c r="E52" s="13" t="s">
        <v>52</v>
      </c>
      <c r="F52" s="13">
        <v>3.75</v>
      </c>
      <c r="G52" s="25">
        <f>VLOOKUP(C52,[3]ORÇAMENTO!$Q$18:$U$497,5,0)</f>
        <v>474.01</v>
      </c>
      <c r="H52" s="26">
        <f t="shared" si="0"/>
        <v>588.86</v>
      </c>
      <c r="I52" s="36">
        <f t="shared" si="1"/>
        <v>2208.23</v>
      </c>
    </row>
    <row r="53" spans="1:9" ht="25.5" x14ac:dyDescent="0.2">
      <c r="A53" s="21" t="s">
        <v>234</v>
      </c>
      <c r="B53" s="18"/>
      <c r="C53" s="31"/>
      <c r="D53" s="23" t="s">
        <v>102</v>
      </c>
      <c r="E53" s="14"/>
      <c r="F53" s="22"/>
      <c r="G53" s="22"/>
      <c r="H53" s="33" t="s">
        <v>5</v>
      </c>
      <c r="I53" s="24">
        <f>SUM(I54:I56)</f>
        <v>16998.82</v>
      </c>
    </row>
    <row r="54" spans="1:9" ht="25.5" x14ac:dyDescent="0.2">
      <c r="A54" s="16" t="s">
        <v>235</v>
      </c>
      <c r="B54" s="28" t="s">
        <v>7</v>
      </c>
      <c r="C54" s="20">
        <v>104796</v>
      </c>
      <c r="D54" s="15" t="s">
        <v>13</v>
      </c>
      <c r="E54" s="13" t="s">
        <v>53</v>
      </c>
      <c r="F54" s="13">
        <v>680.53</v>
      </c>
      <c r="G54" s="25">
        <f>VLOOKUP(C54,[3]ORÇAMENTO!$Q$18:$U$497,5,0)</f>
        <v>17.55</v>
      </c>
      <c r="H54" s="26">
        <f t="shared" si="0"/>
        <v>21.8</v>
      </c>
      <c r="I54" s="36">
        <f t="shared" si="1"/>
        <v>14835.55</v>
      </c>
    </row>
    <row r="55" spans="1:9" ht="51" x14ac:dyDescent="0.2">
      <c r="A55" s="16" t="s">
        <v>236</v>
      </c>
      <c r="B55" s="28" t="s">
        <v>7</v>
      </c>
      <c r="C55" s="20">
        <v>100983</v>
      </c>
      <c r="D55" s="15" t="s">
        <v>14</v>
      </c>
      <c r="E55" s="13" t="s">
        <v>54</v>
      </c>
      <c r="F55" s="13">
        <v>39.590000000000003</v>
      </c>
      <c r="G55" s="25">
        <f>VLOOKUP(C55,[3]ORÇAMENTO!$Q$18:$U$497,5,0)</f>
        <v>9.66</v>
      </c>
      <c r="H55" s="26">
        <f t="shared" si="0"/>
        <v>12</v>
      </c>
      <c r="I55" s="36">
        <f t="shared" si="1"/>
        <v>475.08</v>
      </c>
    </row>
    <row r="56" spans="1:9" ht="38.25" x14ac:dyDescent="0.2">
      <c r="A56" s="48" t="s">
        <v>237</v>
      </c>
      <c r="B56" s="49" t="s">
        <v>7</v>
      </c>
      <c r="C56" s="50">
        <v>93592</v>
      </c>
      <c r="D56" s="51" t="s">
        <v>15</v>
      </c>
      <c r="E56" s="52" t="s">
        <v>55</v>
      </c>
      <c r="F56" s="52">
        <v>546.34</v>
      </c>
      <c r="G56" s="53">
        <f>VLOOKUP(C56,[3]ORÇAMENTO!$Q$18:$U$497,5,0)</f>
        <v>2.4900000000000002</v>
      </c>
      <c r="H56" s="54">
        <f t="shared" si="0"/>
        <v>3.09</v>
      </c>
      <c r="I56" s="55">
        <f t="shared" si="1"/>
        <v>1688.19</v>
      </c>
    </row>
    <row r="57" spans="1:9" ht="25.5" x14ac:dyDescent="0.2">
      <c r="A57" s="21" t="s">
        <v>238</v>
      </c>
      <c r="B57" s="18"/>
      <c r="C57" s="31"/>
      <c r="D57" s="23" t="s">
        <v>103</v>
      </c>
      <c r="E57" s="14"/>
      <c r="F57" s="22"/>
      <c r="G57" s="22"/>
      <c r="H57" s="33" t="s">
        <v>5</v>
      </c>
      <c r="I57" s="24">
        <f>SUM(I58:I60)</f>
        <v>40016.67</v>
      </c>
    </row>
    <row r="58" spans="1:9" ht="51" x14ac:dyDescent="0.2">
      <c r="A58" s="16" t="s">
        <v>239</v>
      </c>
      <c r="B58" s="28" t="s">
        <v>7</v>
      </c>
      <c r="C58" s="20">
        <v>94273</v>
      </c>
      <c r="D58" s="15" t="s">
        <v>16</v>
      </c>
      <c r="E58" s="13" t="s">
        <v>53</v>
      </c>
      <c r="F58" s="13">
        <v>334.2</v>
      </c>
      <c r="G58" s="25">
        <f>VLOOKUP(C58,[3]ORÇAMENTO!$Q$18:$U$497,5,0)</f>
        <v>46.17</v>
      </c>
      <c r="H58" s="26">
        <f t="shared" si="0"/>
        <v>57.36</v>
      </c>
      <c r="I58" s="36">
        <f t="shared" si="1"/>
        <v>19169.71</v>
      </c>
    </row>
    <row r="59" spans="1:9" ht="38.25" x14ac:dyDescent="0.2">
      <c r="A59" s="48" t="s">
        <v>240</v>
      </c>
      <c r="B59" s="49" t="s">
        <v>7</v>
      </c>
      <c r="C59" s="50">
        <v>94281</v>
      </c>
      <c r="D59" s="51" t="s">
        <v>77</v>
      </c>
      <c r="E59" s="52" t="s">
        <v>53</v>
      </c>
      <c r="F59" s="52">
        <v>334.2</v>
      </c>
      <c r="G59" s="53">
        <f>VLOOKUP(C59,[3]ORÇAMENTO!$Q$18:$U$497,5,0)</f>
        <v>44.03</v>
      </c>
      <c r="H59" s="54">
        <f t="shared" si="0"/>
        <v>54.7</v>
      </c>
      <c r="I59" s="55">
        <f t="shared" si="1"/>
        <v>18280.740000000002</v>
      </c>
    </row>
    <row r="60" spans="1:9" ht="38.25" x14ac:dyDescent="0.2">
      <c r="A60" s="16" t="s">
        <v>241</v>
      </c>
      <c r="B60" s="28" t="s">
        <v>7</v>
      </c>
      <c r="C60" s="20">
        <v>94293</v>
      </c>
      <c r="D60" s="15" t="s">
        <v>17</v>
      </c>
      <c r="E60" s="13" t="s">
        <v>53</v>
      </c>
      <c r="F60" s="13">
        <v>12.13</v>
      </c>
      <c r="G60" s="25">
        <f>VLOOKUP(C60,[3]ORÇAMENTO!$Q$18:$U$497,5,0)</f>
        <v>170.3</v>
      </c>
      <c r="H60" s="26">
        <f t="shared" si="0"/>
        <v>211.56</v>
      </c>
      <c r="I60" s="36">
        <f t="shared" si="1"/>
        <v>2566.2199999999998</v>
      </c>
    </row>
    <row r="61" spans="1:9" ht="25.5" x14ac:dyDescent="0.2">
      <c r="A61" s="21" t="s">
        <v>242</v>
      </c>
      <c r="B61" s="18"/>
      <c r="C61" s="31"/>
      <c r="D61" s="23" t="s">
        <v>104</v>
      </c>
      <c r="E61" s="14"/>
      <c r="F61" s="22"/>
      <c r="G61" s="22"/>
      <c r="H61" s="33" t="s">
        <v>5</v>
      </c>
      <c r="I61" s="24">
        <f>SUM(I62:I64)</f>
        <v>8860.15</v>
      </c>
    </row>
    <row r="62" spans="1:9" ht="25.5" x14ac:dyDescent="0.2">
      <c r="A62" s="48" t="s">
        <v>243</v>
      </c>
      <c r="B62" s="49" t="s">
        <v>7</v>
      </c>
      <c r="C62" s="50">
        <v>96001</v>
      </c>
      <c r="D62" s="51" t="s">
        <v>18</v>
      </c>
      <c r="E62" s="52" t="s">
        <v>52</v>
      </c>
      <c r="F62" s="52">
        <v>792.69</v>
      </c>
      <c r="G62" s="53">
        <f>VLOOKUP(C62,[3]ORÇAMENTO!$Q$18:$U$497,5,0)</f>
        <v>7.41</v>
      </c>
      <c r="H62" s="54">
        <f t="shared" si="0"/>
        <v>9.2100000000000009</v>
      </c>
      <c r="I62" s="55">
        <f t="shared" si="1"/>
        <v>7300.67</v>
      </c>
    </row>
    <row r="63" spans="1:9" ht="51" x14ac:dyDescent="0.2">
      <c r="A63" s="16" t="s">
        <v>244</v>
      </c>
      <c r="B63" s="28" t="s">
        <v>7</v>
      </c>
      <c r="C63" s="20">
        <v>100983</v>
      </c>
      <c r="D63" s="15" t="s">
        <v>14</v>
      </c>
      <c r="E63" s="13" t="s">
        <v>54</v>
      </c>
      <c r="F63" s="13">
        <v>28.54</v>
      </c>
      <c r="G63" s="25">
        <f>VLOOKUP(C63,[3]ORÇAMENTO!$Q$18:$U$497,5,0)</f>
        <v>9.66</v>
      </c>
      <c r="H63" s="26">
        <f t="shared" si="0"/>
        <v>12</v>
      </c>
      <c r="I63" s="36">
        <f t="shared" si="1"/>
        <v>342.48</v>
      </c>
    </row>
    <row r="64" spans="1:9" ht="38.25" x14ac:dyDescent="0.2">
      <c r="A64" s="48" t="s">
        <v>245</v>
      </c>
      <c r="B64" s="49" t="s">
        <v>7</v>
      </c>
      <c r="C64" s="50">
        <v>93592</v>
      </c>
      <c r="D64" s="51" t="s">
        <v>15</v>
      </c>
      <c r="E64" s="52" t="s">
        <v>55</v>
      </c>
      <c r="F64" s="52">
        <v>393.85</v>
      </c>
      <c r="G64" s="53">
        <f>VLOOKUP(C64,[3]ORÇAMENTO!$Q$18:$U$497,5,0)</f>
        <v>2.4900000000000002</v>
      </c>
      <c r="H64" s="54">
        <f t="shared" si="0"/>
        <v>3.09</v>
      </c>
      <c r="I64" s="55">
        <f t="shared" si="1"/>
        <v>1217</v>
      </c>
    </row>
    <row r="65" spans="1:9" ht="25.5" x14ac:dyDescent="0.2">
      <c r="A65" s="21" t="s">
        <v>246</v>
      </c>
      <c r="B65" s="18"/>
      <c r="C65" s="31"/>
      <c r="D65" s="23" t="s">
        <v>105</v>
      </c>
      <c r="E65" s="14"/>
      <c r="F65" s="22"/>
      <c r="G65" s="22"/>
      <c r="H65" s="33" t="s">
        <v>5</v>
      </c>
      <c r="I65" s="24">
        <f>SUM(I66:I69)</f>
        <v>55214.720000000001</v>
      </c>
    </row>
    <row r="66" spans="1:9" ht="25.5" x14ac:dyDescent="0.2">
      <c r="A66" s="16" t="s">
        <v>247</v>
      </c>
      <c r="B66" s="28" t="s">
        <v>98</v>
      </c>
      <c r="C66" s="20">
        <v>104375</v>
      </c>
      <c r="D66" s="15" t="s">
        <v>19</v>
      </c>
      <c r="E66" s="13" t="s">
        <v>52</v>
      </c>
      <c r="F66" s="13">
        <v>792.69</v>
      </c>
      <c r="G66" s="25">
        <f>VLOOKUP(C66,[3]ORÇAMENTO!$Q$18:$U$497,5,0)</f>
        <v>2.48</v>
      </c>
      <c r="H66" s="26">
        <f t="shared" ref="H66:H128" si="2">ROUND(G66*1.2423,2)</f>
        <v>3.08</v>
      </c>
      <c r="I66" s="36">
        <f t="shared" si="1"/>
        <v>2441.4899999999998</v>
      </c>
    </row>
    <row r="67" spans="1:9" ht="38.25" x14ac:dyDescent="0.2">
      <c r="A67" s="48" t="s">
        <v>248</v>
      </c>
      <c r="B67" s="49" t="s">
        <v>7</v>
      </c>
      <c r="C67" s="50">
        <v>95995</v>
      </c>
      <c r="D67" s="51" t="s">
        <v>20</v>
      </c>
      <c r="E67" s="52" t="s">
        <v>54</v>
      </c>
      <c r="F67" s="52">
        <v>27.74</v>
      </c>
      <c r="G67" s="53">
        <f>VLOOKUP(C67,[3]ORÇAMENTO!$Q$18:$U$497,5,0)</f>
        <v>1473.95</v>
      </c>
      <c r="H67" s="54">
        <f t="shared" si="2"/>
        <v>1831.09</v>
      </c>
      <c r="I67" s="55">
        <f t="shared" ref="I67:I128" si="3">ROUND(F67*H67,2)</f>
        <v>50794.44</v>
      </c>
    </row>
    <row r="68" spans="1:9" ht="25.5" x14ac:dyDescent="0.2">
      <c r="A68" s="16" t="s">
        <v>249</v>
      </c>
      <c r="B68" s="28" t="s">
        <v>7</v>
      </c>
      <c r="C68" s="20">
        <v>100987</v>
      </c>
      <c r="D68" s="15" t="s">
        <v>21</v>
      </c>
      <c r="E68" s="13" t="s">
        <v>54</v>
      </c>
      <c r="F68" s="13">
        <v>27.74</v>
      </c>
      <c r="G68" s="25">
        <f>VLOOKUP(C68,[3]ORÇAMENTO!$Q$18:$U$497,5,0)</f>
        <v>10.91</v>
      </c>
      <c r="H68" s="26">
        <f t="shared" si="2"/>
        <v>13.55</v>
      </c>
      <c r="I68" s="36">
        <f t="shared" si="3"/>
        <v>375.88</v>
      </c>
    </row>
    <row r="69" spans="1:9" ht="38.25" x14ac:dyDescent="0.2">
      <c r="A69" s="48" t="s">
        <v>250</v>
      </c>
      <c r="B69" s="49" t="s">
        <v>7</v>
      </c>
      <c r="C69" s="50">
        <v>93592</v>
      </c>
      <c r="D69" s="51" t="s">
        <v>15</v>
      </c>
      <c r="E69" s="52" t="s">
        <v>55</v>
      </c>
      <c r="F69" s="52">
        <v>518.74</v>
      </c>
      <c r="G69" s="53">
        <f>VLOOKUP(C69,[3]ORÇAMENTO!$Q$18:$U$497,5,0)</f>
        <v>2.4900000000000002</v>
      </c>
      <c r="H69" s="54">
        <f t="shared" si="2"/>
        <v>3.09</v>
      </c>
      <c r="I69" s="55">
        <f t="shared" si="3"/>
        <v>1602.91</v>
      </c>
    </row>
    <row r="70" spans="1:9" x14ac:dyDescent="0.2">
      <c r="A70" s="21" t="s">
        <v>251</v>
      </c>
      <c r="B70" s="18"/>
      <c r="C70" s="31"/>
      <c r="D70" s="23" t="s">
        <v>106</v>
      </c>
      <c r="E70" s="14"/>
      <c r="F70" s="22"/>
      <c r="G70" s="22"/>
      <c r="H70" s="33" t="s">
        <v>5</v>
      </c>
      <c r="I70" s="24">
        <f>SUM(I71:I76)</f>
        <v>3759.63</v>
      </c>
    </row>
    <row r="71" spans="1:9" ht="51" x14ac:dyDescent="0.2">
      <c r="A71" s="16" t="s">
        <v>252</v>
      </c>
      <c r="B71" s="28" t="s">
        <v>7</v>
      </c>
      <c r="C71" s="20">
        <v>102512</v>
      </c>
      <c r="D71" s="15" t="s">
        <v>22</v>
      </c>
      <c r="E71" s="13" t="s">
        <v>53</v>
      </c>
      <c r="F71" s="13">
        <v>67.78</v>
      </c>
      <c r="G71" s="25">
        <f>VLOOKUP(C71,[3]ORÇAMENTO!$Q$18:$U$497,5,0)</f>
        <v>7.77</v>
      </c>
      <c r="H71" s="26">
        <f t="shared" si="2"/>
        <v>9.65</v>
      </c>
      <c r="I71" s="36">
        <f t="shared" si="3"/>
        <v>654.08000000000004</v>
      </c>
    </row>
    <row r="72" spans="1:9" ht="51" x14ac:dyDescent="0.2">
      <c r="A72" s="16" t="s">
        <v>253</v>
      </c>
      <c r="B72" s="28" t="s">
        <v>7</v>
      </c>
      <c r="C72" s="20">
        <v>102509</v>
      </c>
      <c r="D72" s="15" t="s">
        <v>23</v>
      </c>
      <c r="E72" s="13" t="s">
        <v>52</v>
      </c>
      <c r="F72" s="13">
        <v>7.97</v>
      </c>
      <c r="G72" s="25">
        <f>VLOOKUP(C72,[3]ORÇAMENTO!$Q$18:$U$497,5,0)</f>
        <v>40.03</v>
      </c>
      <c r="H72" s="26">
        <f t="shared" si="2"/>
        <v>49.73</v>
      </c>
      <c r="I72" s="36">
        <f t="shared" si="3"/>
        <v>396.35</v>
      </c>
    </row>
    <row r="73" spans="1:9" ht="63.75" x14ac:dyDescent="0.2">
      <c r="A73" s="16" t="s">
        <v>254</v>
      </c>
      <c r="B73" s="28" t="s">
        <v>98</v>
      </c>
      <c r="C73" s="20" t="s">
        <v>48</v>
      </c>
      <c r="D73" s="15" t="s">
        <v>24</v>
      </c>
      <c r="E73" s="13" t="s">
        <v>56</v>
      </c>
      <c r="F73" s="13">
        <v>2</v>
      </c>
      <c r="G73" s="25">
        <f>VLOOKUP(C73,[3]ORÇAMENTO!$Q$18:$U$497,5,0)</f>
        <v>88.63</v>
      </c>
      <c r="H73" s="26">
        <f t="shared" si="2"/>
        <v>110.11</v>
      </c>
      <c r="I73" s="36">
        <f t="shared" si="3"/>
        <v>220.22</v>
      </c>
    </row>
    <row r="74" spans="1:9" ht="63.75" x14ac:dyDescent="0.2">
      <c r="A74" s="16" t="s">
        <v>255</v>
      </c>
      <c r="B74" s="28" t="s">
        <v>98</v>
      </c>
      <c r="C74" s="20" t="s">
        <v>50</v>
      </c>
      <c r="D74" s="15" t="s">
        <v>25</v>
      </c>
      <c r="E74" s="13" t="s">
        <v>56</v>
      </c>
      <c r="F74" s="13">
        <v>1</v>
      </c>
      <c r="G74" s="25">
        <f>VLOOKUP(C74,[3]ORÇAMENTO!$Q$18:$U$497,5,0)</f>
        <v>199.41</v>
      </c>
      <c r="H74" s="26">
        <f t="shared" si="2"/>
        <v>247.73</v>
      </c>
      <c r="I74" s="36">
        <f t="shared" si="3"/>
        <v>247.73</v>
      </c>
    </row>
    <row r="75" spans="1:9" ht="63.75" x14ac:dyDescent="0.2">
      <c r="A75" s="16" t="s">
        <v>256</v>
      </c>
      <c r="B75" s="28" t="s">
        <v>98</v>
      </c>
      <c r="C75" s="20" t="s">
        <v>107</v>
      </c>
      <c r="D75" s="15" t="s">
        <v>108</v>
      </c>
      <c r="E75" s="13" t="s">
        <v>56</v>
      </c>
      <c r="F75" s="13">
        <v>3</v>
      </c>
      <c r="G75" s="25">
        <f>VLOOKUP(C75,[3]ORÇAMENTO!$Q$18:$U$497,5,0)</f>
        <v>123.68</v>
      </c>
      <c r="H75" s="26">
        <f t="shared" si="2"/>
        <v>153.65</v>
      </c>
      <c r="I75" s="36">
        <f t="shared" si="3"/>
        <v>460.95</v>
      </c>
    </row>
    <row r="76" spans="1:9" ht="38.25" x14ac:dyDescent="0.2">
      <c r="A76" s="16" t="s">
        <v>257</v>
      </c>
      <c r="B76" s="28" t="s">
        <v>98</v>
      </c>
      <c r="C76" s="20">
        <v>103690</v>
      </c>
      <c r="D76" s="15" t="s">
        <v>26</v>
      </c>
      <c r="E76" s="13" t="s">
        <v>56</v>
      </c>
      <c r="F76" s="13">
        <v>5</v>
      </c>
      <c r="G76" s="25">
        <f>VLOOKUP(C76,[3]ORÇAMENTO!$Q$18:$U$497,5,0)</f>
        <v>286.61</v>
      </c>
      <c r="H76" s="26">
        <f t="shared" si="2"/>
        <v>356.06</v>
      </c>
      <c r="I76" s="36">
        <f t="shared" si="3"/>
        <v>1780.3</v>
      </c>
    </row>
    <row r="77" spans="1:9" ht="15" x14ac:dyDescent="0.2">
      <c r="A77" s="40" t="s">
        <v>258</v>
      </c>
      <c r="B77" s="41"/>
      <c r="C77" s="42"/>
      <c r="D77" s="43" t="s">
        <v>109</v>
      </c>
      <c r="E77" s="44"/>
      <c r="F77" s="45"/>
      <c r="G77" s="45"/>
      <c r="H77" s="46" t="s">
        <v>666</v>
      </c>
      <c r="I77" s="47">
        <f>I78+I80+I84+I88+I92+I97</f>
        <v>797562.5399999998</v>
      </c>
    </row>
    <row r="78" spans="1:9" ht="25.5" x14ac:dyDescent="0.2">
      <c r="A78" s="21" t="s">
        <v>259</v>
      </c>
      <c r="B78" s="18"/>
      <c r="C78" s="31"/>
      <c r="D78" s="23" t="s">
        <v>110</v>
      </c>
      <c r="E78" s="14"/>
      <c r="F78" s="22"/>
      <c r="G78" s="22"/>
      <c r="H78" s="33" t="s">
        <v>5</v>
      </c>
      <c r="I78" s="24">
        <f>SUM(I79)</f>
        <v>2208.23</v>
      </c>
    </row>
    <row r="79" spans="1:9" ht="38.25" x14ac:dyDescent="0.2">
      <c r="A79" s="16" t="s">
        <v>260</v>
      </c>
      <c r="B79" s="28" t="s">
        <v>7</v>
      </c>
      <c r="C79" s="20">
        <v>103689</v>
      </c>
      <c r="D79" s="15" t="s">
        <v>12</v>
      </c>
      <c r="E79" s="13" t="s">
        <v>52</v>
      </c>
      <c r="F79" s="13">
        <v>3.75</v>
      </c>
      <c r="G79" s="25">
        <f>VLOOKUP(C79,[3]ORÇAMENTO!$Q$18:$U$497,5,0)</f>
        <v>474.01</v>
      </c>
      <c r="H79" s="26">
        <f t="shared" si="2"/>
        <v>588.86</v>
      </c>
      <c r="I79" s="36">
        <f t="shared" si="3"/>
        <v>2208.23</v>
      </c>
    </row>
    <row r="80" spans="1:9" ht="25.5" x14ac:dyDescent="0.2">
      <c r="A80" s="21" t="s">
        <v>261</v>
      </c>
      <c r="B80" s="18"/>
      <c r="C80" s="31"/>
      <c r="D80" s="23" t="s">
        <v>111</v>
      </c>
      <c r="E80" s="14"/>
      <c r="F80" s="22"/>
      <c r="G80" s="22"/>
      <c r="H80" s="33" t="s">
        <v>5</v>
      </c>
      <c r="I80" s="24">
        <f>SUM(I81:I83)</f>
        <v>14878.99</v>
      </c>
    </row>
    <row r="81" spans="1:9" ht="25.5" x14ac:dyDescent="0.2">
      <c r="A81" s="16" t="s">
        <v>262</v>
      </c>
      <c r="B81" s="28" t="s">
        <v>7</v>
      </c>
      <c r="C81" s="20">
        <v>104796</v>
      </c>
      <c r="D81" s="15" t="s">
        <v>13</v>
      </c>
      <c r="E81" s="13" t="s">
        <v>53</v>
      </c>
      <c r="F81" s="13">
        <v>448.3</v>
      </c>
      <c r="G81" s="25">
        <f>VLOOKUP(C81,[3]ORÇAMENTO!$Q$18:$U$497,5,0)</f>
        <v>17.55</v>
      </c>
      <c r="H81" s="26">
        <f t="shared" si="2"/>
        <v>21.8</v>
      </c>
      <c r="I81" s="36">
        <f t="shared" si="3"/>
        <v>9772.94</v>
      </c>
    </row>
    <row r="82" spans="1:9" ht="51" x14ac:dyDescent="0.2">
      <c r="A82" s="16" t="s">
        <v>263</v>
      </c>
      <c r="B82" s="28" t="s">
        <v>7</v>
      </c>
      <c r="C82" s="20">
        <v>100983</v>
      </c>
      <c r="D82" s="15" t="s">
        <v>14</v>
      </c>
      <c r="E82" s="13" t="s">
        <v>54</v>
      </c>
      <c r="F82" s="13">
        <v>86.59</v>
      </c>
      <c r="G82" s="25">
        <f>VLOOKUP(C82,[3]ORÇAMENTO!$Q$18:$U$497,5,0)</f>
        <v>9.66</v>
      </c>
      <c r="H82" s="26">
        <f t="shared" si="2"/>
        <v>12</v>
      </c>
      <c r="I82" s="36">
        <f t="shared" si="3"/>
        <v>1039.08</v>
      </c>
    </row>
    <row r="83" spans="1:9" ht="38.25" x14ac:dyDescent="0.2">
      <c r="A83" s="48" t="s">
        <v>264</v>
      </c>
      <c r="B83" s="49" t="s">
        <v>7</v>
      </c>
      <c r="C83" s="50">
        <v>93592</v>
      </c>
      <c r="D83" s="51" t="s">
        <v>15</v>
      </c>
      <c r="E83" s="52" t="s">
        <v>55</v>
      </c>
      <c r="F83" s="52">
        <v>1316.17</v>
      </c>
      <c r="G83" s="53">
        <f>VLOOKUP(C83,[3]ORÇAMENTO!$Q$18:$U$497,5,0)</f>
        <v>2.4900000000000002</v>
      </c>
      <c r="H83" s="54">
        <f t="shared" si="2"/>
        <v>3.09</v>
      </c>
      <c r="I83" s="55">
        <f t="shared" si="3"/>
        <v>4066.97</v>
      </c>
    </row>
    <row r="84" spans="1:9" ht="25.5" x14ac:dyDescent="0.2">
      <c r="A84" s="21" t="s">
        <v>265</v>
      </c>
      <c r="B84" s="18"/>
      <c r="C84" s="31"/>
      <c r="D84" s="23" t="s">
        <v>112</v>
      </c>
      <c r="E84" s="14"/>
      <c r="F84" s="22"/>
      <c r="G84" s="22"/>
      <c r="H84" s="33" t="s">
        <v>5</v>
      </c>
      <c r="I84" s="24">
        <f>SUM(I85:I87)</f>
        <v>66324.69</v>
      </c>
    </row>
    <row r="85" spans="1:9" ht="51" x14ac:dyDescent="0.2">
      <c r="A85" s="16" t="s">
        <v>266</v>
      </c>
      <c r="B85" s="28" t="s">
        <v>7</v>
      </c>
      <c r="C85" s="20">
        <v>94273</v>
      </c>
      <c r="D85" s="15" t="s">
        <v>16</v>
      </c>
      <c r="E85" s="13" t="s">
        <v>53</v>
      </c>
      <c r="F85" s="13">
        <v>76.47</v>
      </c>
      <c r="G85" s="25">
        <f>VLOOKUP(C85,[3]ORÇAMENTO!$Q$18:$U$497,5,0)</f>
        <v>46.17</v>
      </c>
      <c r="H85" s="26">
        <f t="shared" si="2"/>
        <v>57.36</v>
      </c>
      <c r="I85" s="36">
        <f t="shared" si="3"/>
        <v>4386.32</v>
      </c>
    </row>
    <row r="86" spans="1:9" ht="38.25" x14ac:dyDescent="0.2">
      <c r="A86" s="48" t="s">
        <v>267</v>
      </c>
      <c r="B86" s="49" t="s">
        <v>7</v>
      </c>
      <c r="C86" s="50">
        <v>94281</v>
      </c>
      <c r="D86" s="51" t="s">
        <v>77</v>
      </c>
      <c r="E86" s="52" t="s">
        <v>53</v>
      </c>
      <c r="F86" s="52">
        <v>106.63</v>
      </c>
      <c r="G86" s="53">
        <f>VLOOKUP(C86,[3]ORÇAMENTO!$Q$18:$U$497,5,0)</f>
        <v>44.03</v>
      </c>
      <c r="H86" s="54">
        <f t="shared" si="2"/>
        <v>54.7</v>
      </c>
      <c r="I86" s="55">
        <f t="shared" si="3"/>
        <v>5832.66</v>
      </c>
    </row>
    <row r="87" spans="1:9" ht="38.25" x14ac:dyDescent="0.2">
      <c r="A87" s="16" t="s">
        <v>268</v>
      </c>
      <c r="B87" s="28" t="s">
        <v>7</v>
      </c>
      <c r="C87" s="20">
        <v>94293</v>
      </c>
      <c r="D87" s="15" t="s">
        <v>17</v>
      </c>
      <c r="E87" s="13" t="s">
        <v>53</v>
      </c>
      <c r="F87" s="13">
        <v>265.2</v>
      </c>
      <c r="G87" s="25">
        <f>VLOOKUP(C87,[3]ORÇAMENTO!$Q$18:$U$497,5,0)</f>
        <v>170.3</v>
      </c>
      <c r="H87" s="26">
        <f t="shared" si="2"/>
        <v>211.56</v>
      </c>
      <c r="I87" s="36">
        <f t="shared" si="3"/>
        <v>56105.71</v>
      </c>
    </row>
    <row r="88" spans="1:9" ht="25.5" x14ac:dyDescent="0.2">
      <c r="A88" s="21" t="s">
        <v>269</v>
      </c>
      <c r="B88" s="18"/>
      <c r="C88" s="31"/>
      <c r="D88" s="23" t="s">
        <v>113</v>
      </c>
      <c r="E88" s="14"/>
      <c r="F88" s="22"/>
      <c r="G88" s="22"/>
      <c r="H88" s="33" t="s">
        <v>5</v>
      </c>
      <c r="I88" s="24">
        <f>SUM(I89:I91)</f>
        <v>77845.66</v>
      </c>
    </row>
    <row r="89" spans="1:9" ht="25.5" x14ac:dyDescent="0.2">
      <c r="A89" s="48" t="s">
        <v>270</v>
      </c>
      <c r="B89" s="49" t="s">
        <v>7</v>
      </c>
      <c r="C89" s="50">
        <v>96001</v>
      </c>
      <c r="D89" s="51" t="s">
        <v>18</v>
      </c>
      <c r="E89" s="52" t="s">
        <v>52</v>
      </c>
      <c r="F89" s="52">
        <v>6280.79</v>
      </c>
      <c r="G89" s="53">
        <f>VLOOKUP(C89,[3]ORÇAMENTO!$Q$18:$U$497,5,0)</f>
        <v>7.41</v>
      </c>
      <c r="H89" s="54">
        <f t="shared" si="2"/>
        <v>9.2100000000000009</v>
      </c>
      <c r="I89" s="55">
        <f t="shared" si="3"/>
        <v>57846.080000000002</v>
      </c>
    </row>
    <row r="90" spans="1:9" ht="51" x14ac:dyDescent="0.2">
      <c r="A90" s="16" t="s">
        <v>271</v>
      </c>
      <c r="B90" s="28" t="s">
        <v>7</v>
      </c>
      <c r="C90" s="20">
        <v>100983</v>
      </c>
      <c r="D90" s="15" t="s">
        <v>14</v>
      </c>
      <c r="E90" s="13" t="s">
        <v>54</v>
      </c>
      <c r="F90" s="13">
        <v>339.16</v>
      </c>
      <c r="G90" s="25">
        <f>VLOOKUP(C90,[3]ORÇAMENTO!$Q$18:$U$497,5,0)</f>
        <v>9.66</v>
      </c>
      <c r="H90" s="26">
        <f t="shared" si="2"/>
        <v>12</v>
      </c>
      <c r="I90" s="36">
        <f t="shared" si="3"/>
        <v>4069.92</v>
      </c>
    </row>
    <row r="91" spans="1:9" ht="38.25" x14ac:dyDescent="0.2">
      <c r="A91" s="48" t="s">
        <v>272</v>
      </c>
      <c r="B91" s="49" t="s">
        <v>7</v>
      </c>
      <c r="C91" s="50">
        <v>93592</v>
      </c>
      <c r="D91" s="51" t="s">
        <v>15</v>
      </c>
      <c r="E91" s="52" t="s">
        <v>55</v>
      </c>
      <c r="F91" s="52">
        <v>5155.2299999999996</v>
      </c>
      <c r="G91" s="53">
        <f>VLOOKUP(C91,[3]ORÇAMENTO!$Q$18:$U$497,5,0)</f>
        <v>2.4900000000000002</v>
      </c>
      <c r="H91" s="54">
        <f t="shared" si="2"/>
        <v>3.09</v>
      </c>
      <c r="I91" s="55">
        <f t="shared" si="3"/>
        <v>15929.66</v>
      </c>
    </row>
    <row r="92" spans="1:9" ht="25.5" x14ac:dyDescent="0.2">
      <c r="A92" s="21" t="s">
        <v>273</v>
      </c>
      <c r="B92" s="18"/>
      <c r="C92" s="31"/>
      <c r="D92" s="23" t="s">
        <v>114</v>
      </c>
      <c r="E92" s="14"/>
      <c r="F92" s="22"/>
      <c r="G92" s="22"/>
      <c r="H92" s="33" t="s">
        <v>5</v>
      </c>
      <c r="I92" s="24">
        <f>SUM(I93:I96)</f>
        <v>618140.2699999999</v>
      </c>
    </row>
    <row r="93" spans="1:9" ht="25.5" x14ac:dyDescent="0.2">
      <c r="A93" s="16" t="s">
        <v>274</v>
      </c>
      <c r="B93" s="28" t="s">
        <v>98</v>
      </c>
      <c r="C93" s="20">
        <v>104375</v>
      </c>
      <c r="D93" s="15" t="s">
        <v>19</v>
      </c>
      <c r="E93" s="13" t="s">
        <v>52</v>
      </c>
      <c r="F93" s="13">
        <v>6280.79</v>
      </c>
      <c r="G93" s="25">
        <f>VLOOKUP(C93,[3]ORÇAMENTO!$Q$18:$U$497,5,0)</f>
        <v>2.48</v>
      </c>
      <c r="H93" s="26">
        <f t="shared" si="2"/>
        <v>3.08</v>
      </c>
      <c r="I93" s="36">
        <f t="shared" si="3"/>
        <v>19344.830000000002</v>
      </c>
    </row>
    <row r="94" spans="1:9" ht="38.25" x14ac:dyDescent="0.2">
      <c r="A94" s="48" t="s">
        <v>275</v>
      </c>
      <c r="B94" s="49" t="s">
        <v>7</v>
      </c>
      <c r="C94" s="50">
        <v>95995</v>
      </c>
      <c r="D94" s="51" t="s">
        <v>20</v>
      </c>
      <c r="E94" s="52" t="s">
        <v>54</v>
      </c>
      <c r="F94" s="52">
        <v>314.04000000000002</v>
      </c>
      <c r="G94" s="53">
        <f>VLOOKUP(C94,[3]ORÇAMENTO!$Q$18:$U$497,5,0)</f>
        <v>1473.95</v>
      </c>
      <c r="H94" s="54">
        <f t="shared" si="2"/>
        <v>1831.09</v>
      </c>
      <c r="I94" s="55">
        <f t="shared" si="3"/>
        <v>575035.5</v>
      </c>
    </row>
    <row r="95" spans="1:9" ht="25.5" x14ac:dyDescent="0.2">
      <c r="A95" s="16" t="s">
        <v>276</v>
      </c>
      <c r="B95" s="28" t="s">
        <v>7</v>
      </c>
      <c r="C95" s="20">
        <v>100987</v>
      </c>
      <c r="D95" s="15" t="s">
        <v>21</v>
      </c>
      <c r="E95" s="13" t="s">
        <v>54</v>
      </c>
      <c r="F95" s="13">
        <v>314.04000000000002</v>
      </c>
      <c r="G95" s="25">
        <f>VLOOKUP(C95,[3]ORÇAMENTO!$Q$18:$U$497,5,0)</f>
        <v>10.91</v>
      </c>
      <c r="H95" s="26">
        <f t="shared" si="2"/>
        <v>13.55</v>
      </c>
      <c r="I95" s="36">
        <f t="shared" si="3"/>
        <v>4255.24</v>
      </c>
    </row>
    <row r="96" spans="1:9" ht="38.25" x14ac:dyDescent="0.2">
      <c r="A96" s="48" t="s">
        <v>277</v>
      </c>
      <c r="B96" s="49" t="s">
        <v>7</v>
      </c>
      <c r="C96" s="50">
        <v>93592</v>
      </c>
      <c r="D96" s="51" t="s">
        <v>15</v>
      </c>
      <c r="E96" s="52" t="s">
        <v>55</v>
      </c>
      <c r="F96" s="52">
        <v>6312.2</v>
      </c>
      <c r="G96" s="53">
        <f>VLOOKUP(C96,[3]ORÇAMENTO!$Q$18:$U$497,5,0)</f>
        <v>2.4900000000000002</v>
      </c>
      <c r="H96" s="54">
        <f t="shared" si="2"/>
        <v>3.09</v>
      </c>
      <c r="I96" s="55">
        <f t="shared" si="3"/>
        <v>19504.7</v>
      </c>
    </row>
    <row r="97" spans="1:9" x14ac:dyDescent="0.2">
      <c r="A97" s="21" t="s">
        <v>278</v>
      </c>
      <c r="B97" s="18"/>
      <c r="C97" s="31"/>
      <c r="D97" s="23" t="s">
        <v>115</v>
      </c>
      <c r="E97" s="14"/>
      <c r="F97" s="22"/>
      <c r="G97" s="22"/>
      <c r="H97" s="33" t="s">
        <v>5</v>
      </c>
      <c r="I97" s="24">
        <f>SUM(I98:I102)</f>
        <v>18164.7</v>
      </c>
    </row>
    <row r="98" spans="1:9" ht="51" x14ac:dyDescent="0.2">
      <c r="A98" s="16" t="s">
        <v>279</v>
      </c>
      <c r="B98" s="28" t="s">
        <v>7</v>
      </c>
      <c r="C98" s="20">
        <v>102512</v>
      </c>
      <c r="D98" s="15" t="s">
        <v>22</v>
      </c>
      <c r="E98" s="13" t="s">
        <v>53</v>
      </c>
      <c r="F98" s="13">
        <v>821.44</v>
      </c>
      <c r="G98" s="25">
        <f>VLOOKUP(C98,[3]ORÇAMENTO!$Q$18:$U$497,5,0)</f>
        <v>7.77</v>
      </c>
      <c r="H98" s="26">
        <f t="shared" si="2"/>
        <v>9.65</v>
      </c>
      <c r="I98" s="36">
        <f t="shared" si="3"/>
        <v>7926.9</v>
      </c>
    </row>
    <row r="99" spans="1:9" ht="51" x14ac:dyDescent="0.2">
      <c r="A99" s="16" t="s">
        <v>280</v>
      </c>
      <c r="B99" s="28" t="s">
        <v>7</v>
      </c>
      <c r="C99" s="20">
        <v>102509</v>
      </c>
      <c r="D99" s="15" t="s">
        <v>23</v>
      </c>
      <c r="E99" s="13" t="s">
        <v>52</v>
      </c>
      <c r="F99" s="13">
        <v>65.150000000000006</v>
      </c>
      <c r="G99" s="25">
        <f>VLOOKUP(C99,[3]ORÇAMENTO!$Q$18:$U$497,5,0)</f>
        <v>40.03</v>
      </c>
      <c r="H99" s="26">
        <f t="shared" si="2"/>
        <v>49.73</v>
      </c>
      <c r="I99" s="36">
        <f t="shared" si="3"/>
        <v>3239.91</v>
      </c>
    </row>
    <row r="100" spans="1:9" ht="63.75" x14ac:dyDescent="0.2">
      <c r="A100" s="16" t="s">
        <v>281</v>
      </c>
      <c r="B100" s="28" t="s">
        <v>98</v>
      </c>
      <c r="C100" s="20" t="s">
        <v>48</v>
      </c>
      <c r="D100" s="15" t="s">
        <v>24</v>
      </c>
      <c r="E100" s="13" t="s">
        <v>56</v>
      </c>
      <c r="F100" s="13">
        <v>18</v>
      </c>
      <c r="G100" s="25">
        <f>VLOOKUP(C100,[3]ORÇAMENTO!$Q$18:$U$497,5,0)</f>
        <v>88.63</v>
      </c>
      <c r="H100" s="26">
        <f t="shared" si="2"/>
        <v>110.11</v>
      </c>
      <c r="I100" s="36">
        <f t="shared" si="3"/>
        <v>1981.98</v>
      </c>
    </row>
    <row r="101" spans="1:9" ht="63.75" x14ac:dyDescent="0.2">
      <c r="A101" s="16" t="s">
        <v>282</v>
      </c>
      <c r="B101" s="28" t="s">
        <v>98</v>
      </c>
      <c r="C101" s="20" t="s">
        <v>50</v>
      </c>
      <c r="D101" s="15" t="s">
        <v>25</v>
      </c>
      <c r="E101" s="13" t="s">
        <v>56</v>
      </c>
      <c r="F101" s="13">
        <v>3</v>
      </c>
      <c r="G101" s="25">
        <f>VLOOKUP(C101,[3]ORÇAMENTO!$Q$18:$U$497,5,0)</f>
        <v>199.41</v>
      </c>
      <c r="H101" s="26">
        <f t="shared" si="2"/>
        <v>247.73</v>
      </c>
      <c r="I101" s="36">
        <f t="shared" si="3"/>
        <v>743.19</v>
      </c>
    </row>
    <row r="102" spans="1:9" ht="38.25" x14ac:dyDescent="0.2">
      <c r="A102" s="16" t="s">
        <v>283</v>
      </c>
      <c r="B102" s="28" t="s">
        <v>98</v>
      </c>
      <c r="C102" s="20">
        <v>103690</v>
      </c>
      <c r="D102" s="15" t="s">
        <v>26</v>
      </c>
      <c r="E102" s="13" t="s">
        <v>56</v>
      </c>
      <c r="F102" s="13">
        <v>12</v>
      </c>
      <c r="G102" s="25">
        <f>VLOOKUP(C102,[3]ORÇAMENTO!$Q$18:$U$497,5,0)</f>
        <v>286.61</v>
      </c>
      <c r="H102" s="26">
        <f t="shared" si="2"/>
        <v>356.06</v>
      </c>
      <c r="I102" s="36">
        <f t="shared" si="3"/>
        <v>4272.72</v>
      </c>
    </row>
    <row r="103" spans="1:9" ht="15" x14ac:dyDescent="0.2">
      <c r="A103" s="40" t="s">
        <v>284</v>
      </c>
      <c r="B103" s="41"/>
      <c r="C103" s="42"/>
      <c r="D103" s="43" t="s">
        <v>116</v>
      </c>
      <c r="E103" s="44"/>
      <c r="F103" s="45"/>
      <c r="G103" s="45"/>
      <c r="H103" s="46" t="s">
        <v>666</v>
      </c>
      <c r="I103" s="47">
        <f>I104+I106+I110+I114+I118+I123</f>
        <v>394795.94</v>
      </c>
    </row>
    <row r="104" spans="1:9" ht="25.5" x14ac:dyDescent="0.2">
      <c r="A104" s="21" t="s">
        <v>285</v>
      </c>
      <c r="B104" s="18"/>
      <c r="C104" s="31"/>
      <c r="D104" s="23" t="s">
        <v>117</v>
      </c>
      <c r="E104" s="14"/>
      <c r="F104" s="22"/>
      <c r="G104" s="22"/>
      <c r="H104" s="33" t="s">
        <v>5</v>
      </c>
      <c r="I104" s="24">
        <f>SUM(I105)</f>
        <v>2208.23</v>
      </c>
    </row>
    <row r="105" spans="1:9" ht="38.25" x14ac:dyDescent="0.2">
      <c r="A105" s="16" t="s">
        <v>286</v>
      </c>
      <c r="B105" s="28" t="s">
        <v>7</v>
      </c>
      <c r="C105" s="20">
        <v>103689</v>
      </c>
      <c r="D105" s="15" t="s">
        <v>12</v>
      </c>
      <c r="E105" s="13" t="s">
        <v>52</v>
      </c>
      <c r="F105" s="13">
        <v>3.75</v>
      </c>
      <c r="G105" s="25">
        <f>VLOOKUP(C105,[3]ORÇAMENTO!$Q$18:$U$497,5,0)</f>
        <v>474.01</v>
      </c>
      <c r="H105" s="26">
        <f t="shared" si="2"/>
        <v>588.86</v>
      </c>
      <c r="I105" s="36">
        <f t="shared" si="3"/>
        <v>2208.23</v>
      </c>
    </row>
    <row r="106" spans="1:9" ht="25.5" x14ac:dyDescent="0.2">
      <c r="A106" s="21" t="s">
        <v>287</v>
      </c>
      <c r="B106" s="18"/>
      <c r="C106" s="31"/>
      <c r="D106" s="23" t="s">
        <v>118</v>
      </c>
      <c r="E106" s="14"/>
      <c r="F106" s="22"/>
      <c r="G106" s="22"/>
      <c r="H106" s="33" t="s">
        <v>5</v>
      </c>
      <c r="I106" s="24">
        <f>SUM(I107:I109)</f>
        <v>20993.88</v>
      </c>
    </row>
    <row r="107" spans="1:9" ht="25.5" x14ac:dyDescent="0.2">
      <c r="A107" s="16" t="s">
        <v>288</v>
      </c>
      <c r="B107" s="28" t="s">
        <v>7</v>
      </c>
      <c r="C107" s="20">
        <v>104796</v>
      </c>
      <c r="D107" s="15" t="s">
        <v>13</v>
      </c>
      <c r="E107" s="13" t="s">
        <v>53</v>
      </c>
      <c r="F107" s="13">
        <v>797.29</v>
      </c>
      <c r="G107" s="25">
        <f>VLOOKUP(C107,[3]ORÇAMENTO!$Q$18:$U$497,5,0)</f>
        <v>17.55</v>
      </c>
      <c r="H107" s="26">
        <f t="shared" si="2"/>
        <v>21.8</v>
      </c>
      <c r="I107" s="36">
        <f t="shared" si="3"/>
        <v>17380.919999999998</v>
      </c>
    </row>
    <row r="108" spans="1:9" ht="51" x14ac:dyDescent="0.2">
      <c r="A108" s="16" t="s">
        <v>289</v>
      </c>
      <c r="B108" s="28" t="s">
        <v>7</v>
      </c>
      <c r="C108" s="20">
        <v>100983</v>
      </c>
      <c r="D108" s="15" t="s">
        <v>14</v>
      </c>
      <c r="E108" s="13" t="s">
        <v>54</v>
      </c>
      <c r="F108" s="13">
        <v>61.27</v>
      </c>
      <c r="G108" s="25">
        <f>VLOOKUP(C108,[3]ORÇAMENTO!$Q$18:$U$497,5,0)</f>
        <v>9.66</v>
      </c>
      <c r="H108" s="26">
        <f t="shared" si="2"/>
        <v>12</v>
      </c>
      <c r="I108" s="36">
        <f t="shared" si="3"/>
        <v>735.24</v>
      </c>
    </row>
    <row r="109" spans="1:9" ht="38.25" x14ac:dyDescent="0.2">
      <c r="A109" s="48" t="s">
        <v>290</v>
      </c>
      <c r="B109" s="49" t="s">
        <v>7</v>
      </c>
      <c r="C109" s="50">
        <v>93592</v>
      </c>
      <c r="D109" s="51" t="s">
        <v>15</v>
      </c>
      <c r="E109" s="52" t="s">
        <v>55</v>
      </c>
      <c r="F109" s="52">
        <v>931.3</v>
      </c>
      <c r="G109" s="53">
        <f>VLOOKUP(C109,[3]ORÇAMENTO!$Q$18:$U$497,5,0)</f>
        <v>2.4900000000000002</v>
      </c>
      <c r="H109" s="54">
        <f t="shared" si="2"/>
        <v>3.09</v>
      </c>
      <c r="I109" s="55">
        <f t="shared" si="3"/>
        <v>2877.72</v>
      </c>
    </row>
    <row r="110" spans="1:9" ht="25.5" x14ac:dyDescent="0.2">
      <c r="A110" s="21" t="s">
        <v>291</v>
      </c>
      <c r="B110" s="18"/>
      <c r="C110" s="31"/>
      <c r="D110" s="23" t="s">
        <v>119</v>
      </c>
      <c r="E110" s="14"/>
      <c r="F110" s="22"/>
      <c r="G110" s="22"/>
      <c r="H110" s="33" t="s">
        <v>5</v>
      </c>
      <c r="I110" s="24">
        <f>SUM(I111:I113)</f>
        <v>56780.17</v>
      </c>
    </row>
    <row r="111" spans="1:9" ht="51" x14ac:dyDescent="0.2">
      <c r="A111" s="16" t="s">
        <v>292</v>
      </c>
      <c r="B111" s="28" t="s">
        <v>7</v>
      </c>
      <c r="C111" s="20">
        <v>94273</v>
      </c>
      <c r="D111" s="15" t="s">
        <v>16</v>
      </c>
      <c r="E111" s="13" t="s">
        <v>53</v>
      </c>
      <c r="F111" s="13">
        <v>359.72</v>
      </c>
      <c r="G111" s="25">
        <f>VLOOKUP(C111,[3]ORÇAMENTO!$Q$18:$U$497,5,0)</f>
        <v>46.17</v>
      </c>
      <c r="H111" s="26">
        <f t="shared" si="2"/>
        <v>57.36</v>
      </c>
      <c r="I111" s="36">
        <f t="shared" si="3"/>
        <v>20633.54</v>
      </c>
    </row>
    <row r="112" spans="1:9" ht="38.25" x14ac:dyDescent="0.2">
      <c r="A112" s="48" t="s">
        <v>293</v>
      </c>
      <c r="B112" s="49" t="s">
        <v>7</v>
      </c>
      <c r="C112" s="50">
        <v>94281</v>
      </c>
      <c r="D112" s="51" t="s">
        <v>77</v>
      </c>
      <c r="E112" s="52" t="s">
        <v>53</v>
      </c>
      <c r="F112" s="52">
        <v>359.72</v>
      </c>
      <c r="G112" s="53">
        <f>VLOOKUP(C112,[3]ORÇAMENTO!$Q$18:$U$497,5,0)</f>
        <v>44.03</v>
      </c>
      <c r="H112" s="54">
        <f t="shared" si="2"/>
        <v>54.7</v>
      </c>
      <c r="I112" s="55">
        <f t="shared" si="3"/>
        <v>19676.68</v>
      </c>
    </row>
    <row r="113" spans="1:9" ht="38.25" x14ac:dyDescent="0.2">
      <c r="A113" s="16" t="s">
        <v>294</v>
      </c>
      <c r="B113" s="28" t="s">
        <v>7</v>
      </c>
      <c r="C113" s="20">
        <v>94293</v>
      </c>
      <c r="D113" s="15" t="s">
        <v>17</v>
      </c>
      <c r="E113" s="13" t="s">
        <v>53</v>
      </c>
      <c r="F113" s="13">
        <v>77.849999999999994</v>
      </c>
      <c r="G113" s="25">
        <f>VLOOKUP(C113,[3]ORÇAMENTO!$Q$18:$U$497,5,0)</f>
        <v>170.3</v>
      </c>
      <c r="H113" s="26">
        <f t="shared" si="2"/>
        <v>211.56</v>
      </c>
      <c r="I113" s="36">
        <f t="shared" si="3"/>
        <v>16469.95</v>
      </c>
    </row>
    <row r="114" spans="1:9" ht="25.5" x14ac:dyDescent="0.2">
      <c r="A114" s="21" t="s">
        <v>295</v>
      </c>
      <c r="B114" s="18"/>
      <c r="C114" s="31"/>
      <c r="D114" s="23" t="s">
        <v>120</v>
      </c>
      <c r="E114" s="14"/>
      <c r="F114" s="22"/>
      <c r="G114" s="22"/>
      <c r="H114" s="33" t="s">
        <v>5</v>
      </c>
      <c r="I114" s="24">
        <f>SUM(I115:I117)</f>
        <v>33754.07</v>
      </c>
    </row>
    <row r="115" spans="1:9" ht="25.5" x14ac:dyDescent="0.2">
      <c r="A115" s="48" t="s">
        <v>296</v>
      </c>
      <c r="B115" s="49" t="s">
        <v>7</v>
      </c>
      <c r="C115" s="50">
        <v>96001</v>
      </c>
      <c r="D115" s="51" t="s">
        <v>18</v>
      </c>
      <c r="E115" s="52" t="s">
        <v>52</v>
      </c>
      <c r="F115" s="52">
        <v>2723.37</v>
      </c>
      <c r="G115" s="53">
        <f>VLOOKUP(C115,[3]ORÇAMENTO!$Q$18:$U$497,5,0)</f>
        <v>7.41</v>
      </c>
      <c r="H115" s="54">
        <f t="shared" si="2"/>
        <v>9.2100000000000009</v>
      </c>
      <c r="I115" s="55">
        <f t="shared" si="3"/>
        <v>25082.240000000002</v>
      </c>
    </row>
    <row r="116" spans="1:9" ht="51" x14ac:dyDescent="0.2">
      <c r="A116" s="16" t="s">
        <v>297</v>
      </c>
      <c r="B116" s="28" t="s">
        <v>7</v>
      </c>
      <c r="C116" s="20">
        <v>100983</v>
      </c>
      <c r="D116" s="15" t="s">
        <v>14</v>
      </c>
      <c r="E116" s="13" t="s">
        <v>54</v>
      </c>
      <c r="F116" s="13">
        <v>147.06</v>
      </c>
      <c r="G116" s="25">
        <f>VLOOKUP(C116,[3]ORÇAMENTO!$Q$18:$U$497,5,0)</f>
        <v>9.66</v>
      </c>
      <c r="H116" s="26">
        <f t="shared" si="2"/>
        <v>12</v>
      </c>
      <c r="I116" s="36">
        <f t="shared" si="3"/>
        <v>1764.72</v>
      </c>
    </row>
    <row r="117" spans="1:9" ht="38.25" x14ac:dyDescent="0.2">
      <c r="A117" s="48" t="s">
        <v>298</v>
      </c>
      <c r="B117" s="49" t="s">
        <v>7</v>
      </c>
      <c r="C117" s="50">
        <v>93592</v>
      </c>
      <c r="D117" s="51" t="s">
        <v>15</v>
      </c>
      <c r="E117" s="52" t="s">
        <v>55</v>
      </c>
      <c r="F117" s="52">
        <v>2235.31</v>
      </c>
      <c r="G117" s="53">
        <f>VLOOKUP(C117,[3]ORÇAMENTO!$Q$18:$U$497,5,0)</f>
        <v>2.4900000000000002</v>
      </c>
      <c r="H117" s="54">
        <f t="shared" si="2"/>
        <v>3.09</v>
      </c>
      <c r="I117" s="55">
        <f t="shared" si="3"/>
        <v>6907.11</v>
      </c>
    </row>
    <row r="118" spans="1:9" ht="25.5" x14ac:dyDescent="0.2">
      <c r="A118" s="21" t="s">
        <v>299</v>
      </c>
      <c r="B118" s="18"/>
      <c r="C118" s="31"/>
      <c r="D118" s="23" t="s">
        <v>121</v>
      </c>
      <c r="E118" s="14"/>
      <c r="F118" s="22"/>
      <c r="G118" s="22"/>
      <c r="H118" s="33" t="s">
        <v>5</v>
      </c>
      <c r="I118" s="24">
        <f>SUM(I119:I122)</f>
        <v>268030</v>
      </c>
    </row>
    <row r="119" spans="1:9" ht="25.5" x14ac:dyDescent="0.2">
      <c r="A119" s="16" t="s">
        <v>300</v>
      </c>
      <c r="B119" s="28" t="s">
        <v>98</v>
      </c>
      <c r="C119" s="20">
        <v>104375</v>
      </c>
      <c r="D119" s="15" t="s">
        <v>19</v>
      </c>
      <c r="E119" s="13" t="s">
        <v>52</v>
      </c>
      <c r="F119" s="13">
        <v>2723.37</v>
      </c>
      <c r="G119" s="25">
        <f>VLOOKUP(C119,[3]ORÇAMENTO!$Q$18:$U$497,5,0)</f>
        <v>2.48</v>
      </c>
      <c r="H119" s="26">
        <f t="shared" si="2"/>
        <v>3.08</v>
      </c>
      <c r="I119" s="36">
        <f t="shared" si="3"/>
        <v>8387.98</v>
      </c>
    </row>
    <row r="120" spans="1:9" ht="38.25" x14ac:dyDescent="0.2">
      <c r="A120" s="48" t="s">
        <v>301</v>
      </c>
      <c r="B120" s="49" t="s">
        <v>7</v>
      </c>
      <c r="C120" s="50">
        <v>95995</v>
      </c>
      <c r="D120" s="51" t="s">
        <v>20</v>
      </c>
      <c r="E120" s="52" t="s">
        <v>54</v>
      </c>
      <c r="F120" s="52">
        <v>136.16999999999999</v>
      </c>
      <c r="G120" s="53">
        <f>VLOOKUP(C120,[3]ORÇAMENTO!$Q$18:$U$497,5,0)</f>
        <v>1473.95</v>
      </c>
      <c r="H120" s="54">
        <f t="shared" si="2"/>
        <v>1831.09</v>
      </c>
      <c r="I120" s="55">
        <f t="shared" si="3"/>
        <v>249339.53</v>
      </c>
    </row>
    <row r="121" spans="1:9" ht="25.5" x14ac:dyDescent="0.2">
      <c r="A121" s="16" t="s">
        <v>302</v>
      </c>
      <c r="B121" s="28" t="s">
        <v>7</v>
      </c>
      <c r="C121" s="20">
        <v>100987</v>
      </c>
      <c r="D121" s="15" t="s">
        <v>21</v>
      </c>
      <c r="E121" s="13" t="s">
        <v>54</v>
      </c>
      <c r="F121" s="13">
        <v>136.16999999999999</v>
      </c>
      <c r="G121" s="25">
        <f>VLOOKUP(C121,[3]ORÇAMENTO!$Q$18:$U$497,5,0)</f>
        <v>10.91</v>
      </c>
      <c r="H121" s="26">
        <f t="shared" si="2"/>
        <v>13.55</v>
      </c>
      <c r="I121" s="36">
        <f t="shared" si="3"/>
        <v>1845.1</v>
      </c>
    </row>
    <row r="122" spans="1:9" ht="38.25" x14ac:dyDescent="0.2">
      <c r="A122" s="48" t="s">
        <v>303</v>
      </c>
      <c r="B122" s="49" t="s">
        <v>7</v>
      </c>
      <c r="C122" s="50">
        <v>93592</v>
      </c>
      <c r="D122" s="51" t="s">
        <v>15</v>
      </c>
      <c r="E122" s="52" t="s">
        <v>55</v>
      </c>
      <c r="F122" s="52">
        <v>2737.02</v>
      </c>
      <c r="G122" s="53">
        <f>VLOOKUP(C122,[3]ORÇAMENTO!$Q$18:$U$497,5,0)</f>
        <v>2.4900000000000002</v>
      </c>
      <c r="H122" s="54">
        <f t="shared" si="2"/>
        <v>3.09</v>
      </c>
      <c r="I122" s="55">
        <f t="shared" si="3"/>
        <v>8457.39</v>
      </c>
    </row>
    <row r="123" spans="1:9" x14ac:dyDescent="0.2">
      <c r="A123" s="21" t="s">
        <v>304</v>
      </c>
      <c r="B123" s="18"/>
      <c r="C123" s="31"/>
      <c r="D123" s="23" t="s">
        <v>122</v>
      </c>
      <c r="E123" s="14"/>
      <c r="F123" s="22"/>
      <c r="G123" s="22"/>
      <c r="H123" s="33" t="s">
        <v>5</v>
      </c>
      <c r="I123" s="24">
        <f>SUM(I124:I128)</f>
        <v>13029.589999999998</v>
      </c>
    </row>
    <row r="124" spans="1:9" ht="51" x14ac:dyDescent="0.2">
      <c r="A124" s="16" t="s">
        <v>305</v>
      </c>
      <c r="B124" s="28" t="s">
        <v>7</v>
      </c>
      <c r="C124" s="20">
        <v>102512</v>
      </c>
      <c r="D124" s="15" t="s">
        <v>22</v>
      </c>
      <c r="E124" s="13" t="s">
        <v>53</v>
      </c>
      <c r="F124" s="13">
        <v>564.67999999999995</v>
      </c>
      <c r="G124" s="25">
        <f>VLOOKUP(C124,[3]ORÇAMENTO!$Q$18:$U$497,5,0)</f>
        <v>7.77</v>
      </c>
      <c r="H124" s="26">
        <f t="shared" si="2"/>
        <v>9.65</v>
      </c>
      <c r="I124" s="36">
        <f t="shared" si="3"/>
        <v>5449.16</v>
      </c>
    </row>
    <row r="125" spans="1:9" ht="51" x14ac:dyDescent="0.2">
      <c r="A125" s="16" t="s">
        <v>306</v>
      </c>
      <c r="B125" s="28" t="s">
        <v>7</v>
      </c>
      <c r="C125" s="20">
        <v>102509</v>
      </c>
      <c r="D125" s="15" t="s">
        <v>23</v>
      </c>
      <c r="E125" s="13" t="s">
        <v>52</v>
      </c>
      <c r="F125" s="13">
        <v>58.62</v>
      </c>
      <c r="G125" s="25">
        <f>VLOOKUP(C125,[3]ORÇAMENTO!$Q$18:$U$497,5,0)</f>
        <v>40.03</v>
      </c>
      <c r="H125" s="26">
        <f t="shared" si="2"/>
        <v>49.73</v>
      </c>
      <c r="I125" s="36">
        <f t="shared" si="3"/>
        <v>2915.17</v>
      </c>
    </row>
    <row r="126" spans="1:9" ht="63.75" x14ac:dyDescent="0.2">
      <c r="A126" s="16" t="s">
        <v>307</v>
      </c>
      <c r="B126" s="28" t="s">
        <v>98</v>
      </c>
      <c r="C126" s="20" t="s">
        <v>48</v>
      </c>
      <c r="D126" s="15" t="s">
        <v>24</v>
      </c>
      <c r="E126" s="13" t="s">
        <v>56</v>
      </c>
      <c r="F126" s="13">
        <v>12</v>
      </c>
      <c r="G126" s="25">
        <f>VLOOKUP(C126,[3]ORÇAMENTO!$Q$18:$U$497,5,0)</f>
        <v>88.63</v>
      </c>
      <c r="H126" s="26">
        <f t="shared" si="2"/>
        <v>110.11</v>
      </c>
      <c r="I126" s="36">
        <f t="shared" si="3"/>
        <v>1321.32</v>
      </c>
    </row>
    <row r="127" spans="1:9" ht="63.75" x14ac:dyDescent="0.2">
      <c r="A127" s="16" t="s">
        <v>308</v>
      </c>
      <c r="B127" s="28" t="s">
        <v>98</v>
      </c>
      <c r="C127" s="20" t="s">
        <v>50</v>
      </c>
      <c r="D127" s="15" t="s">
        <v>25</v>
      </c>
      <c r="E127" s="13" t="s">
        <v>56</v>
      </c>
      <c r="F127" s="13">
        <v>2</v>
      </c>
      <c r="G127" s="25">
        <f>VLOOKUP(C127,[3]ORÇAMENTO!$Q$18:$U$497,5,0)</f>
        <v>199.41</v>
      </c>
      <c r="H127" s="26">
        <f t="shared" si="2"/>
        <v>247.73</v>
      </c>
      <c r="I127" s="36">
        <f t="shared" si="3"/>
        <v>495.46</v>
      </c>
    </row>
    <row r="128" spans="1:9" ht="38.25" x14ac:dyDescent="0.2">
      <c r="A128" s="16" t="s">
        <v>309</v>
      </c>
      <c r="B128" s="28" t="s">
        <v>98</v>
      </c>
      <c r="C128" s="20">
        <v>103690</v>
      </c>
      <c r="D128" s="15" t="s">
        <v>26</v>
      </c>
      <c r="E128" s="13" t="s">
        <v>56</v>
      </c>
      <c r="F128" s="13">
        <v>8</v>
      </c>
      <c r="G128" s="25">
        <f>VLOOKUP(C128,[3]ORÇAMENTO!$Q$18:$U$497,5,0)</f>
        <v>286.61</v>
      </c>
      <c r="H128" s="26">
        <f t="shared" si="2"/>
        <v>356.06</v>
      </c>
      <c r="I128" s="36">
        <f t="shared" si="3"/>
        <v>2848.48</v>
      </c>
    </row>
    <row r="129" spans="1:9" ht="15" x14ac:dyDescent="0.2">
      <c r="A129" s="40" t="s">
        <v>310</v>
      </c>
      <c r="B129" s="41"/>
      <c r="C129" s="42"/>
      <c r="D129" s="43" t="s">
        <v>123</v>
      </c>
      <c r="E129" s="44"/>
      <c r="F129" s="45"/>
      <c r="G129" s="45"/>
      <c r="H129" s="46" t="s">
        <v>666</v>
      </c>
      <c r="I129" s="47">
        <f>I130+I132+I136+I140+I144+I149</f>
        <v>47610.03</v>
      </c>
    </row>
    <row r="130" spans="1:9" x14ac:dyDescent="0.2">
      <c r="A130" s="21" t="s">
        <v>311</v>
      </c>
      <c r="B130" s="18"/>
      <c r="C130" s="31"/>
      <c r="D130" s="23" t="s">
        <v>124</v>
      </c>
      <c r="E130" s="14"/>
      <c r="F130" s="22"/>
      <c r="G130" s="22"/>
      <c r="H130" s="33" t="s">
        <v>5</v>
      </c>
      <c r="I130" s="24">
        <f>SUM(I131)</f>
        <v>2208.23</v>
      </c>
    </row>
    <row r="131" spans="1:9" ht="38.25" x14ac:dyDescent="0.2">
      <c r="A131" s="16" t="s">
        <v>312</v>
      </c>
      <c r="B131" s="28" t="s">
        <v>7</v>
      </c>
      <c r="C131" s="20">
        <v>103689</v>
      </c>
      <c r="D131" s="15" t="s">
        <v>12</v>
      </c>
      <c r="E131" s="13" t="s">
        <v>52</v>
      </c>
      <c r="F131" s="13">
        <v>3.75</v>
      </c>
      <c r="G131" s="25">
        <f>VLOOKUP(C131,[3]ORÇAMENTO!$Q$18:$U$497,5,0)</f>
        <v>474.01</v>
      </c>
      <c r="H131" s="26">
        <f t="shared" ref="H131:H192" si="4">ROUND(G131*1.2423,2)</f>
        <v>588.86</v>
      </c>
      <c r="I131" s="36">
        <f t="shared" ref="I131:I193" si="5">ROUND(F131*H131,2)</f>
        <v>2208.23</v>
      </c>
    </row>
    <row r="132" spans="1:9" ht="25.5" x14ac:dyDescent="0.2">
      <c r="A132" s="21" t="s">
        <v>313</v>
      </c>
      <c r="B132" s="18"/>
      <c r="C132" s="31"/>
      <c r="D132" s="23" t="s">
        <v>125</v>
      </c>
      <c r="E132" s="14"/>
      <c r="F132" s="22"/>
      <c r="G132" s="22"/>
      <c r="H132" s="33" t="s">
        <v>5</v>
      </c>
      <c r="I132" s="24">
        <f>SUM(I133:I135)</f>
        <v>6307.9</v>
      </c>
    </row>
    <row r="133" spans="1:9" ht="25.5" x14ac:dyDescent="0.2">
      <c r="A133" s="16" t="s">
        <v>314</v>
      </c>
      <c r="B133" s="28" t="s">
        <v>7</v>
      </c>
      <c r="C133" s="20">
        <v>104796</v>
      </c>
      <c r="D133" s="15" t="s">
        <v>13</v>
      </c>
      <c r="E133" s="13" t="s">
        <v>53</v>
      </c>
      <c r="F133" s="13">
        <v>253.22</v>
      </c>
      <c r="G133" s="25">
        <f>VLOOKUP(C133,[3]ORÇAMENTO!$Q$18:$U$497,5,0)</f>
        <v>17.55</v>
      </c>
      <c r="H133" s="26">
        <f t="shared" si="4"/>
        <v>21.8</v>
      </c>
      <c r="I133" s="36">
        <f t="shared" si="5"/>
        <v>5520.2</v>
      </c>
    </row>
    <row r="134" spans="1:9" ht="51" x14ac:dyDescent="0.2">
      <c r="A134" s="16" t="s">
        <v>315</v>
      </c>
      <c r="B134" s="28" t="s">
        <v>7</v>
      </c>
      <c r="C134" s="20">
        <v>100983</v>
      </c>
      <c r="D134" s="15" t="s">
        <v>14</v>
      </c>
      <c r="E134" s="13" t="s">
        <v>54</v>
      </c>
      <c r="F134" s="13">
        <v>15.28</v>
      </c>
      <c r="G134" s="25">
        <f>VLOOKUP(C134,[3]ORÇAMENTO!$Q$18:$U$497,5,0)</f>
        <v>9.66</v>
      </c>
      <c r="H134" s="26">
        <f t="shared" si="4"/>
        <v>12</v>
      </c>
      <c r="I134" s="36">
        <f t="shared" si="5"/>
        <v>183.36</v>
      </c>
    </row>
    <row r="135" spans="1:9" ht="38.25" x14ac:dyDescent="0.2">
      <c r="A135" s="48" t="s">
        <v>316</v>
      </c>
      <c r="B135" s="49" t="s">
        <v>7</v>
      </c>
      <c r="C135" s="50">
        <v>93592</v>
      </c>
      <c r="D135" s="51" t="s">
        <v>15</v>
      </c>
      <c r="E135" s="52" t="s">
        <v>55</v>
      </c>
      <c r="F135" s="52">
        <v>195.58</v>
      </c>
      <c r="G135" s="53">
        <f>VLOOKUP(C135,[3]ORÇAMENTO!$Q$18:$U$497,5,0)</f>
        <v>2.4900000000000002</v>
      </c>
      <c r="H135" s="54">
        <f t="shared" si="4"/>
        <v>3.09</v>
      </c>
      <c r="I135" s="55">
        <f t="shared" si="5"/>
        <v>604.34</v>
      </c>
    </row>
    <row r="136" spans="1:9" ht="25.5" x14ac:dyDescent="0.2">
      <c r="A136" s="21" t="s">
        <v>317</v>
      </c>
      <c r="B136" s="18"/>
      <c r="C136" s="31"/>
      <c r="D136" s="23" t="s">
        <v>126</v>
      </c>
      <c r="E136" s="14"/>
      <c r="F136" s="22"/>
      <c r="G136" s="22"/>
      <c r="H136" s="33" t="s">
        <v>5</v>
      </c>
      <c r="I136" s="24">
        <f>SUM(I137:I139)</f>
        <v>15257.960000000001</v>
      </c>
    </row>
    <row r="137" spans="1:9" ht="51" x14ac:dyDescent="0.2">
      <c r="A137" s="16" t="s">
        <v>318</v>
      </c>
      <c r="B137" s="28" t="s">
        <v>7</v>
      </c>
      <c r="C137" s="20">
        <v>94273</v>
      </c>
      <c r="D137" s="15" t="s">
        <v>16</v>
      </c>
      <c r="E137" s="13" t="s">
        <v>53</v>
      </c>
      <c r="F137" s="13">
        <v>123.17</v>
      </c>
      <c r="G137" s="25">
        <f>VLOOKUP(C137,[3]ORÇAMENTO!$Q$18:$U$497,5,0)</f>
        <v>46.17</v>
      </c>
      <c r="H137" s="26">
        <f t="shared" si="4"/>
        <v>57.36</v>
      </c>
      <c r="I137" s="36">
        <f t="shared" si="5"/>
        <v>7065.03</v>
      </c>
    </row>
    <row r="138" spans="1:9" ht="38.25" x14ac:dyDescent="0.2">
      <c r="A138" s="48" t="s">
        <v>319</v>
      </c>
      <c r="B138" s="49" t="s">
        <v>7</v>
      </c>
      <c r="C138" s="50">
        <v>94281</v>
      </c>
      <c r="D138" s="51" t="s">
        <v>77</v>
      </c>
      <c r="E138" s="52" t="s">
        <v>53</v>
      </c>
      <c r="F138" s="52">
        <v>123.17</v>
      </c>
      <c r="G138" s="53">
        <f>VLOOKUP(C138,[3]ORÇAMENTO!$Q$18:$U$497,5,0)</f>
        <v>44.03</v>
      </c>
      <c r="H138" s="54">
        <f t="shared" si="4"/>
        <v>54.7</v>
      </c>
      <c r="I138" s="55">
        <f t="shared" si="5"/>
        <v>6737.4</v>
      </c>
    </row>
    <row r="139" spans="1:9" ht="38.25" x14ac:dyDescent="0.2">
      <c r="A139" s="16" t="s">
        <v>320</v>
      </c>
      <c r="B139" s="28" t="s">
        <v>7</v>
      </c>
      <c r="C139" s="20">
        <v>94293</v>
      </c>
      <c r="D139" s="15" t="s">
        <v>17</v>
      </c>
      <c r="E139" s="13" t="s">
        <v>53</v>
      </c>
      <c r="F139" s="13">
        <v>6.88</v>
      </c>
      <c r="G139" s="25">
        <f>VLOOKUP(C139,[3]ORÇAMENTO!$Q$18:$U$497,5,0)</f>
        <v>170.3</v>
      </c>
      <c r="H139" s="26">
        <f t="shared" si="4"/>
        <v>211.56</v>
      </c>
      <c r="I139" s="36">
        <f t="shared" si="5"/>
        <v>1455.53</v>
      </c>
    </row>
    <row r="140" spans="1:9" ht="25.5" x14ac:dyDescent="0.2">
      <c r="A140" s="21" t="s">
        <v>321</v>
      </c>
      <c r="B140" s="18"/>
      <c r="C140" s="31"/>
      <c r="D140" s="23" t="s">
        <v>127</v>
      </c>
      <c r="E140" s="14"/>
      <c r="F140" s="22"/>
      <c r="G140" s="22"/>
      <c r="H140" s="33" t="s">
        <v>5</v>
      </c>
      <c r="I140" s="24">
        <f>SUM(I141:I143)</f>
        <v>3013.65</v>
      </c>
    </row>
    <row r="141" spans="1:9" ht="25.5" x14ac:dyDescent="0.2">
      <c r="A141" s="48" t="s">
        <v>322</v>
      </c>
      <c r="B141" s="49" t="s">
        <v>7</v>
      </c>
      <c r="C141" s="50">
        <v>96001</v>
      </c>
      <c r="D141" s="51" t="s">
        <v>18</v>
      </c>
      <c r="E141" s="52" t="s">
        <v>52</v>
      </c>
      <c r="F141" s="52">
        <v>272.36</v>
      </c>
      <c r="G141" s="53">
        <f>VLOOKUP(C141,[3]ORÇAMENTO!$Q$18:$U$497,5,0)</f>
        <v>7.41</v>
      </c>
      <c r="H141" s="54">
        <f t="shared" si="4"/>
        <v>9.2100000000000009</v>
      </c>
      <c r="I141" s="55">
        <f t="shared" si="5"/>
        <v>2508.44</v>
      </c>
    </row>
    <row r="142" spans="1:9" ht="51" x14ac:dyDescent="0.2">
      <c r="A142" s="16" t="s">
        <v>323</v>
      </c>
      <c r="B142" s="28" t="s">
        <v>7</v>
      </c>
      <c r="C142" s="20">
        <v>100983</v>
      </c>
      <c r="D142" s="15" t="s">
        <v>14</v>
      </c>
      <c r="E142" s="13" t="s">
        <v>54</v>
      </c>
      <c r="F142" s="13">
        <v>9.8000000000000007</v>
      </c>
      <c r="G142" s="25">
        <f>VLOOKUP(C142,[3]ORÇAMENTO!$Q$18:$U$497,5,0)</f>
        <v>9.66</v>
      </c>
      <c r="H142" s="26">
        <f t="shared" si="4"/>
        <v>12</v>
      </c>
      <c r="I142" s="36">
        <f t="shared" si="5"/>
        <v>117.6</v>
      </c>
    </row>
    <row r="143" spans="1:9" ht="38.25" x14ac:dyDescent="0.2">
      <c r="A143" s="48" t="s">
        <v>324</v>
      </c>
      <c r="B143" s="49" t="s">
        <v>7</v>
      </c>
      <c r="C143" s="50">
        <v>93592</v>
      </c>
      <c r="D143" s="51" t="s">
        <v>15</v>
      </c>
      <c r="E143" s="52" t="s">
        <v>55</v>
      </c>
      <c r="F143" s="52">
        <v>125.44</v>
      </c>
      <c r="G143" s="53">
        <f>VLOOKUP(C143,[3]ORÇAMENTO!$Q$18:$U$497,5,0)</f>
        <v>2.4900000000000002</v>
      </c>
      <c r="H143" s="54">
        <f t="shared" si="4"/>
        <v>3.09</v>
      </c>
      <c r="I143" s="55">
        <f t="shared" si="5"/>
        <v>387.61</v>
      </c>
    </row>
    <row r="144" spans="1:9" ht="25.5" x14ac:dyDescent="0.2">
      <c r="A144" s="21" t="s">
        <v>325</v>
      </c>
      <c r="B144" s="18"/>
      <c r="C144" s="31"/>
      <c r="D144" s="23" t="s">
        <v>128</v>
      </c>
      <c r="E144" s="14"/>
      <c r="F144" s="22"/>
      <c r="G144" s="22"/>
      <c r="H144" s="33" t="s">
        <v>5</v>
      </c>
      <c r="I144" s="24">
        <f>SUM(I145:I148)</f>
        <v>18939.510000000002</v>
      </c>
    </row>
    <row r="145" spans="1:9" ht="25.5" x14ac:dyDescent="0.2">
      <c r="A145" s="16" t="s">
        <v>326</v>
      </c>
      <c r="B145" s="28" t="s">
        <v>98</v>
      </c>
      <c r="C145" s="20">
        <v>104375</v>
      </c>
      <c r="D145" s="15" t="s">
        <v>19</v>
      </c>
      <c r="E145" s="13" t="s">
        <v>52</v>
      </c>
      <c r="F145" s="13">
        <v>272.36</v>
      </c>
      <c r="G145" s="25">
        <f>VLOOKUP(C145,[3]ORÇAMENTO!$Q$18:$U$497,5,0)</f>
        <v>2.48</v>
      </c>
      <c r="H145" s="26">
        <f t="shared" si="4"/>
        <v>3.08</v>
      </c>
      <c r="I145" s="36">
        <f t="shared" si="5"/>
        <v>838.87</v>
      </c>
    </row>
    <row r="146" spans="1:9" ht="38.25" x14ac:dyDescent="0.2">
      <c r="A146" s="48" t="s">
        <v>327</v>
      </c>
      <c r="B146" s="49" t="s">
        <v>7</v>
      </c>
      <c r="C146" s="50">
        <v>95995</v>
      </c>
      <c r="D146" s="51" t="s">
        <v>20</v>
      </c>
      <c r="E146" s="52" t="s">
        <v>54</v>
      </c>
      <c r="F146" s="52">
        <v>9.5299999999999994</v>
      </c>
      <c r="G146" s="53">
        <f>VLOOKUP(C146,[3]ORÇAMENTO!$Q$18:$U$497,5,0)</f>
        <v>1473.95</v>
      </c>
      <c r="H146" s="54">
        <f t="shared" si="4"/>
        <v>1831.09</v>
      </c>
      <c r="I146" s="55">
        <f t="shared" si="5"/>
        <v>17450.29</v>
      </c>
    </row>
    <row r="147" spans="1:9" ht="25.5" x14ac:dyDescent="0.2">
      <c r="A147" s="16" t="s">
        <v>328</v>
      </c>
      <c r="B147" s="28" t="s">
        <v>7</v>
      </c>
      <c r="C147" s="20">
        <v>100987</v>
      </c>
      <c r="D147" s="15" t="s">
        <v>21</v>
      </c>
      <c r="E147" s="13" t="s">
        <v>54</v>
      </c>
      <c r="F147" s="13">
        <v>9.5299999999999994</v>
      </c>
      <c r="G147" s="25">
        <f>VLOOKUP(C147,[3]ORÇAMENTO!$Q$18:$U$497,5,0)</f>
        <v>10.91</v>
      </c>
      <c r="H147" s="26">
        <f t="shared" si="4"/>
        <v>13.55</v>
      </c>
      <c r="I147" s="36">
        <f t="shared" si="5"/>
        <v>129.13</v>
      </c>
    </row>
    <row r="148" spans="1:9" ht="38.25" x14ac:dyDescent="0.2">
      <c r="A148" s="48" t="s">
        <v>329</v>
      </c>
      <c r="B148" s="49" t="s">
        <v>7</v>
      </c>
      <c r="C148" s="50">
        <v>93592</v>
      </c>
      <c r="D148" s="51" t="s">
        <v>15</v>
      </c>
      <c r="E148" s="52" t="s">
        <v>55</v>
      </c>
      <c r="F148" s="52">
        <v>168.68</v>
      </c>
      <c r="G148" s="53">
        <f>VLOOKUP(C148,[3]ORÇAMENTO!$Q$18:$U$497,5,0)</f>
        <v>2.4900000000000002</v>
      </c>
      <c r="H148" s="54">
        <f t="shared" si="4"/>
        <v>3.09</v>
      </c>
      <c r="I148" s="55">
        <f t="shared" si="5"/>
        <v>521.22</v>
      </c>
    </row>
    <row r="149" spans="1:9" x14ac:dyDescent="0.2">
      <c r="A149" s="21" t="s">
        <v>330</v>
      </c>
      <c r="B149" s="18"/>
      <c r="C149" s="31"/>
      <c r="D149" s="23" t="s">
        <v>129</v>
      </c>
      <c r="E149" s="14"/>
      <c r="F149" s="22"/>
      <c r="G149" s="22"/>
      <c r="H149" s="33" t="s">
        <v>5</v>
      </c>
      <c r="I149" s="24">
        <f>SUM(I150:I154)</f>
        <v>1882.7800000000002</v>
      </c>
    </row>
    <row r="150" spans="1:9" ht="51" x14ac:dyDescent="0.2">
      <c r="A150" s="16" t="s">
        <v>331</v>
      </c>
      <c r="B150" s="28" t="s">
        <v>7</v>
      </c>
      <c r="C150" s="20">
        <v>102512</v>
      </c>
      <c r="D150" s="15" t="s">
        <v>22</v>
      </c>
      <c r="E150" s="13" t="s">
        <v>53</v>
      </c>
      <c r="F150" s="13">
        <v>20</v>
      </c>
      <c r="G150" s="25">
        <f>VLOOKUP(C150,[3]ORÇAMENTO!$Q$18:$U$497,5,0)</f>
        <v>7.77</v>
      </c>
      <c r="H150" s="26">
        <f t="shared" si="4"/>
        <v>9.65</v>
      </c>
      <c r="I150" s="36">
        <f t="shared" si="5"/>
        <v>193</v>
      </c>
    </row>
    <row r="151" spans="1:9" ht="63.75" x14ac:dyDescent="0.2">
      <c r="A151" s="16" t="s">
        <v>332</v>
      </c>
      <c r="B151" s="28" t="s">
        <v>98</v>
      </c>
      <c r="C151" s="20" t="s">
        <v>48</v>
      </c>
      <c r="D151" s="15" t="s">
        <v>24</v>
      </c>
      <c r="E151" s="13" t="s">
        <v>56</v>
      </c>
      <c r="F151" s="13">
        <v>2</v>
      </c>
      <c r="G151" s="25">
        <f>VLOOKUP(C151,[3]ORÇAMENTO!$Q$18:$U$497,5,0)</f>
        <v>88.63</v>
      </c>
      <c r="H151" s="26">
        <f t="shared" si="4"/>
        <v>110.11</v>
      </c>
      <c r="I151" s="36">
        <f t="shared" si="5"/>
        <v>220.22</v>
      </c>
    </row>
    <row r="152" spans="1:9" ht="63.75" x14ac:dyDescent="0.2">
      <c r="A152" s="16" t="s">
        <v>333</v>
      </c>
      <c r="B152" s="28" t="s">
        <v>98</v>
      </c>
      <c r="C152" s="20" t="s">
        <v>50</v>
      </c>
      <c r="D152" s="15" t="s">
        <v>25</v>
      </c>
      <c r="E152" s="13" t="s">
        <v>56</v>
      </c>
      <c r="F152" s="13">
        <v>1</v>
      </c>
      <c r="G152" s="25">
        <f>VLOOKUP(C152,[3]ORÇAMENTO!$Q$18:$U$497,5,0)</f>
        <v>199.41</v>
      </c>
      <c r="H152" s="26">
        <f t="shared" si="4"/>
        <v>247.73</v>
      </c>
      <c r="I152" s="36">
        <f t="shared" si="5"/>
        <v>247.73</v>
      </c>
    </row>
    <row r="153" spans="1:9" ht="63.75" x14ac:dyDescent="0.2">
      <c r="A153" s="16" t="s">
        <v>334</v>
      </c>
      <c r="B153" s="28" t="s">
        <v>98</v>
      </c>
      <c r="C153" s="20" t="s">
        <v>107</v>
      </c>
      <c r="D153" s="15" t="s">
        <v>108</v>
      </c>
      <c r="E153" s="13" t="s">
        <v>56</v>
      </c>
      <c r="F153" s="13">
        <v>1</v>
      </c>
      <c r="G153" s="25">
        <f>VLOOKUP(C153,[3]ORÇAMENTO!$Q$18:$U$497,5,0)</f>
        <v>123.68</v>
      </c>
      <c r="H153" s="26">
        <f t="shared" si="4"/>
        <v>153.65</v>
      </c>
      <c r="I153" s="36">
        <f t="shared" si="5"/>
        <v>153.65</v>
      </c>
    </row>
    <row r="154" spans="1:9" ht="38.25" x14ac:dyDescent="0.2">
      <c r="A154" s="16" t="s">
        <v>335</v>
      </c>
      <c r="B154" s="28" t="s">
        <v>98</v>
      </c>
      <c r="C154" s="20">
        <v>103690</v>
      </c>
      <c r="D154" s="15" t="s">
        <v>26</v>
      </c>
      <c r="E154" s="13" t="s">
        <v>56</v>
      </c>
      <c r="F154" s="13">
        <v>3</v>
      </c>
      <c r="G154" s="25">
        <f>VLOOKUP(C154,[3]ORÇAMENTO!$Q$18:$U$497,5,0)</f>
        <v>286.61</v>
      </c>
      <c r="H154" s="26">
        <f t="shared" si="4"/>
        <v>356.06</v>
      </c>
      <c r="I154" s="36">
        <f t="shared" si="5"/>
        <v>1068.18</v>
      </c>
    </row>
    <row r="155" spans="1:9" ht="15" x14ac:dyDescent="0.2">
      <c r="A155" s="40" t="s">
        <v>336</v>
      </c>
      <c r="B155" s="41"/>
      <c r="C155" s="42"/>
      <c r="D155" s="43" t="s">
        <v>130</v>
      </c>
      <c r="E155" s="44"/>
      <c r="F155" s="45"/>
      <c r="G155" s="45"/>
      <c r="H155" s="46" t="s">
        <v>666</v>
      </c>
      <c r="I155" s="47">
        <f>I156+I158+I162+I164+I168+I173</f>
        <v>306862.84999999998</v>
      </c>
    </row>
    <row r="156" spans="1:9" ht="25.5" x14ac:dyDescent="0.2">
      <c r="A156" s="21" t="s">
        <v>337</v>
      </c>
      <c r="B156" s="18"/>
      <c r="C156" s="31"/>
      <c r="D156" s="23" t="s">
        <v>131</v>
      </c>
      <c r="E156" s="14"/>
      <c r="F156" s="22"/>
      <c r="G156" s="22"/>
      <c r="H156" s="33" t="s">
        <v>5</v>
      </c>
      <c r="I156" s="24">
        <f>SUM(I157)</f>
        <v>2208.23</v>
      </c>
    </row>
    <row r="157" spans="1:9" ht="38.25" x14ac:dyDescent="0.2">
      <c r="A157" s="16" t="s">
        <v>338</v>
      </c>
      <c r="B157" s="28" t="s">
        <v>7</v>
      </c>
      <c r="C157" s="20">
        <v>103689</v>
      </c>
      <c r="D157" s="15" t="s">
        <v>12</v>
      </c>
      <c r="E157" s="13" t="s">
        <v>52</v>
      </c>
      <c r="F157" s="13">
        <v>3.75</v>
      </c>
      <c r="G157" s="25">
        <f>VLOOKUP(C157,[3]ORÇAMENTO!$Q$18:$U$497,5,0)</f>
        <v>474.01</v>
      </c>
      <c r="H157" s="26">
        <f t="shared" si="4"/>
        <v>588.86</v>
      </c>
      <c r="I157" s="36">
        <f t="shared" si="5"/>
        <v>2208.23</v>
      </c>
    </row>
    <row r="158" spans="1:9" ht="25.5" x14ac:dyDescent="0.2">
      <c r="A158" s="21" t="s">
        <v>339</v>
      </c>
      <c r="B158" s="18"/>
      <c r="C158" s="31"/>
      <c r="D158" s="23" t="s">
        <v>132</v>
      </c>
      <c r="E158" s="14"/>
      <c r="F158" s="22"/>
      <c r="G158" s="22"/>
      <c r="H158" s="33" t="s">
        <v>5</v>
      </c>
      <c r="I158" s="24">
        <f>SUM(I159:I161)</f>
        <v>3993.7</v>
      </c>
    </row>
    <row r="159" spans="1:9" ht="25.5" x14ac:dyDescent="0.2">
      <c r="A159" s="16" t="s">
        <v>340</v>
      </c>
      <c r="B159" s="28" t="s">
        <v>7</v>
      </c>
      <c r="C159" s="20">
        <v>104796</v>
      </c>
      <c r="D159" s="15" t="s">
        <v>13</v>
      </c>
      <c r="E159" s="13" t="s">
        <v>53</v>
      </c>
      <c r="F159" s="13">
        <v>102.51</v>
      </c>
      <c r="G159" s="25">
        <f>VLOOKUP(C159,[3]ORÇAMENTO!$Q$18:$U$497,5,0)</f>
        <v>17.55</v>
      </c>
      <c r="H159" s="26">
        <f t="shared" si="4"/>
        <v>21.8</v>
      </c>
      <c r="I159" s="37">
        <f t="shared" si="5"/>
        <v>2234.7199999999998</v>
      </c>
    </row>
    <row r="160" spans="1:9" ht="51" x14ac:dyDescent="0.2">
      <c r="A160" s="16" t="s">
        <v>341</v>
      </c>
      <c r="B160" s="28" t="s">
        <v>7</v>
      </c>
      <c r="C160" s="20">
        <v>100983</v>
      </c>
      <c r="D160" s="15" t="s">
        <v>14</v>
      </c>
      <c r="E160" s="13" t="s">
        <v>54</v>
      </c>
      <c r="F160" s="13">
        <v>29.52</v>
      </c>
      <c r="G160" s="25">
        <f>VLOOKUP(C160,[3]ORÇAMENTO!$Q$18:$U$497,5,0)</f>
        <v>9.66</v>
      </c>
      <c r="H160" s="26">
        <f t="shared" si="4"/>
        <v>12</v>
      </c>
      <c r="I160" s="37">
        <f t="shared" si="5"/>
        <v>354.24</v>
      </c>
    </row>
    <row r="161" spans="1:9" ht="38.25" x14ac:dyDescent="0.2">
      <c r="A161" s="48" t="s">
        <v>342</v>
      </c>
      <c r="B161" s="49" t="s">
        <v>7</v>
      </c>
      <c r="C161" s="50">
        <v>93592</v>
      </c>
      <c r="D161" s="51" t="s">
        <v>15</v>
      </c>
      <c r="E161" s="52" t="s">
        <v>55</v>
      </c>
      <c r="F161" s="52">
        <v>454.61</v>
      </c>
      <c r="G161" s="53">
        <f>VLOOKUP(C161,[3]ORÇAMENTO!$Q$18:$U$497,5,0)</f>
        <v>2.4900000000000002</v>
      </c>
      <c r="H161" s="54">
        <f t="shared" si="4"/>
        <v>3.09</v>
      </c>
      <c r="I161" s="56">
        <f t="shared" si="5"/>
        <v>1404.74</v>
      </c>
    </row>
    <row r="162" spans="1:9" ht="25.5" x14ac:dyDescent="0.2">
      <c r="A162" s="21" t="s">
        <v>343</v>
      </c>
      <c r="B162" s="18"/>
      <c r="C162" s="31"/>
      <c r="D162" s="23" t="s">
        <v>133</v>
      </c>
      <c r="E162" s="14"/>
      <c r="F162" s="22"/>
      <c r="G162" s="22"/>
      <c r="H162" s="33" t="s">
        <v>5</v>
      </c>
      <c r="I162" s="24">
        <f>SUM(I163:I163)</f>
        <v>21687.02</v>
      </c>
    </row>
    <row r="163" spans="1:9" ht="38.25" x14ac:dyDescent="0.2">
      <c r="A163" s="16" t="s">
        <v>344</v>
      </c>
      <c r="B163" s="28" t="s">
        <v>7</v>
      </c>
      <c r="C163" s="20">
        <v>94293</v>
      </c>
      <c r="D163" s="15" t="s">
        <v>17</v>
      </c>
      <c r="E163" s="13" t="s">
        <v>53</v>
      </c>
      <c r="F163" s="13">
        <v>102.51</v>
      </c>
      <c r="G163" s="25">
        <f>VLOOKUP(C163,[3]ORÇAMENTO!$Q$18:$U$497,5,0)</f>
        <v>170.3</v>
      </c>
      <c r="H163" s="26">
        <f t="shared" si="4"/>
        <v>211.56</v>
      </c>
      <c r="I163" s="37">
        <f t="shared" si="5"/>
        <v>21687.02</v>
      </c>
    </row>
    <row r="164" spans="1:9" ht="25.5" x14ac:dyDescent="0.2">
      <c r="A164" s="21" t="s">
        <v>345</v>
      </c>
      <c r="B164" s="18"/>
      <c r="C164" s="31"/>
      <c r="D164" s="23" t="s">
        <v>134</v>
      </c>
      <c r="E164" s="14"/>
      <c r="F164" s="22"/>
      <c r="G164" s="22"/>
      <c r="H164" s="33" t="s">
        <v>5</v>
      </c>
      <c r="I164" s="24">
        <f>SUM(I165:I167)</f>
        <v>30436</v>
      </c>
    </row>
    <row r="165" spans="1:9" ht="25.5" x14ac:dyDescent="0.2">
      <c r="A165" s="48" t="s">
        <v>346</v>
      </c>
      <c r="B165" s="49" t="s">
        <v>7</v>
      </c>
      <c r="C165" s="50">
        <v>96001</v>
      </c>
      <c r="D165" s="51" t="s">
        <v>18</v>
      </c>
      <c r="E165" s="52" t="s">
        <v>52</v>
      </c>
      <c r="F165" s="52">
        <v>2449.0500000000002</v>
      </c>
      <c r="G165" s="53">
        <f>VLOOKUP(C165,[3]ORÇAMENTO!$Q$18:$U$497,5,0)</f>
        <v>7.41</v>
      </c>
      <c r="H165" s="54">
        <f t="shared" si="4"/>
        <v>9.2100000000000009</v>
      </c>
      <c r="I165" s="56">
        <f t="shared" si="5"/>
        <v>22555.75</v>
      </c>
    </row>
    <row r="166" spans="1:9" ht="51" x14ac:dyDescent="0.2">
      <c r="A166" s="16" t="s">
        <v>347</v>
      </c>
      <c r="B166" s="28" t="s">
        <v>7</v>
      </c>
      <c r="C166" s="20">
        <v>100983</v>
      </c>
      <c r="D166" s="15" t="s">
        <v>14</v>
      </c>
      <c r="E166" s="13" t="s">
        <v>54</v>
      </c>
      <c r="F166" s="13">
        <v>132.25</v>
      </c>
      <c r="G166" s="25">
        <f>VLOOKUP(C166,[3]ORÇAMENTO!$Q$18:$U$497,5,0)</f>
        <v>9.66</v>
      </c>
      <c r="H166" s="26">
        <f t="shared" si="4"/>
        <v>12</v>
      </c>
      <c r="I166" s="37">
        <f t="shared" si="5"/>
        <v>1587</v>
      </c>
    </row>
    <row r="167" spans="1:9" ht="38.25" x14ac:dyDescent="0.2">
      <c r="A167" s="48" t="s">
        <v>348</v>
      </c>
      <c r="B167" s="49" t="s">
        <v>7</v>
      </c>
      <c r="C167" s="50">
        <v>93592</v>
      </c>
      <c r="D167" s="51" t="s">
        <v>15</v>
      </c>
      <c r="E167" s="52" t="s">
        <v>55</v>
      </c>
      <c r="F167" s="52">
        <v>2036.65</v>
      </c>
      <c r="G167" s="53">
        <f>VLOOKUP(C167,[3]ORÇAMENTO!$Q$18:$U$497,5,0)</f>
        <v>2.4900000000000002</v>
      </c>
      <c r="H167" s="54">
        <f t="shared" si="4"/>
        <v>3.09</v>
      </c>
      <c r="I167" s="56">
        <f t="shared" si="5"/>
        <v>6293.25</v>
      </c>
    </row>
    <row r="168" spans="1:9" ht="25.5" x14ac:dyDescent="0.2">
      <c r="A168" s="21" t="s">
        <v>349</v>
      </c>
      <c r="B168" s="18"/>
      <c r="C168" s="31"/>
      <c r="D168" s="23" t="s">
        <v>135</v>
      </c>
      <c r="E168" s="14"/>
      <c r="F168" s="22"/>
      <c r="G168" s="22"/>
      <c r="H168" s="33" t="s">
        <v>5</v>
      </c>
      <c r="I168" s="24">
        <f>SUM(I169:I172)</f>
        <v>240910.98</v>
      </c>
    </row>
    <row r="169" spans="1:9" ht="25.5" x14ac:dyDescent="0.2">
      <c r="A169" s="16" t="s">
        <v>350</v>
      </c>
      <c r="B169" s="28" t="s">
        <v>98</v>
      </c>
      <c r="C169" s="20">
        <v>104375</v>
      </c>
      <c r="D169" s="15" t="s">
        <v>19</v>
      </c>
      <c r="E169" s="13" t="s">
        <v>52</v>
      </c>
      <c r="F169" s="13">
        <v>2449.0500000000002</v>
      </c>
      <c r="G169" s="25">
        <f>VLOOKUP(C169,[3]ORÇAMENTO!$Q$18:$U$497,5,0)</f>
        <v>2.48</v>
      </c>
      <c r="H169" s="26">
        <f t="shared" si="4"/>
        <v>3.08</v>
      </c>
      <c r="I169" s="37">
        <f t="shared" si="5"/>
        <v>7543.07</v>
      </c>
    </row>
    <row r="170" spans="1:9" ht="38.25" x14ac:dyDescent="0.2">
      <c r="A170" s="48" t="s">
        <v>351</v>
      </c>
      <c r="B170" s="49" t="s">
        <v>7</v>
      </c>
      <c r="C170" s="50">
        <v>95995</v>
      </c>
      <c r="D170" s="51" t="s">
        <v>20</v>
      </c>
      <c r="E170" s="52" t="s">
        <v>54</v>
      </c>
      <c r="F170" s="52">
        <v>122.45</v>
      </c>
      <c r="G170" s="53">
        <f>VLOOKUP(C170,[3]ORÇAMENTO!$Q$18:$U$497,5,0)</f>
        <v>1473.95</v>
      </c>
      <c r="H170" s="54">
        <f t="shared" si="4"/>
        <v>1831.09</v>
      </c>
      <c r="I170" s="56">
        <f t="shared" si="5"/>
        <v>224216.97</v>
      </c>
    </row>
    <row r="171" spans="1:9" ht="25.5" x14ac:dyDescent="0.2">
      <c r="A171" s="16" t="s">
        <v>352</v>
      </c>
      <c r="B171" s="28" t="s">
        <v>7</v>
      </c>
      <c r="C171" s="20">
        <v>100987</v>
      </c>
      <c r="D171" s="15" t="s">
        <v>21</v>
      </c>
      <c r="E171" s="13" t="s">
        <v>54</v>
      </c>
      <c r="F171" s="13">
        <v>122.45</v>
      </c>
      <c r="G171" s="25">
        <f>VLOOKUP(C171,[3]ORÇAMENTO!$Q$18:$U$497,5,0)</f>
        <v>10.91</v>
      </c>
      <c r="H171" s="26">
        <f t="shared" si="4"/>
        <v>13.55</v>
      </c>
      <c r="I171" s="37">
        <f t="shared" si="5"/>
        <v>1659.2</v>
      </c>
    </row>
    <row r="172" spans="1:9" ht="38.25" x14ac:dyDescent="0.2">
      <c r="A172" s="48" t="s">
        <v>353</v>
      </c>
      <c r="B172" s="49" t="s">
        <v>7</v>
      </c>
      <c r="C172" s="50">
        <v>93592</v>
      </c>
      <c r="D172" s="51" t="s">
        <v>15</v>
      </c>
      <c r="E172" s="52" t="s">
        <v>55</v>
      </c>
      <c r="F172" s="52">
        <v>2424.5100000000002</v>
      </c>
      <c r="G172" s="53">
        <f>VLOOKUP(C172,[3]ORÇAMENTO!$Q$18:$U$497,5,0)</f>
        <v>2.4900000000000002</v>
      </c>
      <c r="H172" s="54">
        <f t="shared" si="4"/>
        <v>3.09</v>
      </c>
      <c r="I172" s="56">
        <f t="shared" si="5"/>
        <v>7491.74</v>
      </c>
    </row>
    <row r="173" spans="1:9" ht="25.5" x14ac:dyDescent="0.2">
      <c r="A173" s="21" t="s">
        <v>354</v>
      </c>
      <c r="B173" s="18"/>
      <c r="C173" s="31"/>
      <c r="D173" s="23" t="s">
        <v>136</v>
      </c>
      <c r="E173" s="14"/>
      <c r="F173" s="22"/>
      <c r="G173" s="22"/>
      <c r="H173" s="33" t="s">
        <v>5</v>
      </c>
      <c r="I173" s="24">
        <f>SUM(I174:I178)</f>
        <v>7626.9199999999992</v>
      </c>
    </row>
    <row r="174" spans="1:9" ht="51" x14ac:dyDescent="0.2">
      <c r="A174" s="16" t="s">
        <v>355</v>
      </c>
      <c r="B174" s="28" t="s">
        <v>7</v>
      </c>
      <c r="C174" s="20">
        <v>102512</v>
      </c>
      <c r="D174" s="15" t="s">
        <v>22</v>
      </c>
      <c r="E174" s="13" t="s">
        <v>53</v>
      </c>
      <c r="F174" s="13">
        <v>275.72000000000003</v>
      </c>
      <c r="G174" s="25">
        <f>VLOOKUP(C174,[3]ORÇAMENTO!$Q$18:$U$497,5,0)</f>
        <v>7.77</v>
      </c>
      <c r="H174" s="26">
        <f t="shared" si="4"/>
        <v>9.65</v>
      </c>
      <c r="I174" s="37">
        <f t="shared" si="5"/>
        <v>2660.7</v>
      </c>
    </row>
    <row r="175" spans="1:9" ht="51" x14ac:dyDescent="0.2">
      <c r="A175" s="16" t="s">
        <v>356</v>
      </c>
      <c r="B175" s="28" t="s">
        <v>7</v>
      </c>
      <c r="C175" s="20">
        <v>102509</v>
      </c>
      <c r="D175" s="15" t="s">
        <v>23</v>
      </c>
      <c r="E175" s="13" t="s">
        <v>52</v>
      </c>
      <c r="F175" s="13">
        <v>17.64</v>
      </c>
      <c r="G175" s="25">
        <f>VLOOKUP(C175,[3]ORÇAMENTO!$Q$18:$U$497,5,0)</f>
        <v>40.03</v>
      </c>
      <c r="H175" s="26">
        <f t="shared" si="4"/>
        <v>49.73</v>
      </c>
      <c r="I175" s="37">
        <f t="shared" si="5"/>
        <v>877.24</v>
      </c>
    </row>
    <row r="176" spans="1:9" ht="63.75" x14ac:dyDescent="0.2">
      <c r="A176" s="16" t="s">
        <v>357</v>
      </c>
      <c r="B176" s="28" t="s">
        <v>98</v>
      </c>
      <c r="C176" s="20" t="s">
        <v>48</v>
      </c>
      <c r="D176" s="15" t="s">
        <v>24</v>
      </c>
      <c r="E176" s="13" t="s">
        <v>56</v>
      </c>
      <c r="F176" s="13">
        <v>10</v>
      </c>
      <c r="G176" s="25">
        <f>VLOOKUP(C176,[3]ORÇAMENTO!$Q$18:$U$497,5,0)</f>
        <v>88.63</v>
      </c>
      <c r="H176" s="26">
        <f t="shared" si="4"/>
        <v>110.11</v>
      </c>
      <c r="I176" s="37">
        <f t="shared" si="5"/>
        <v>1101.0999999999999</v>
      </c>
    </row>
    <row r="177" spans="1:9" ht="63.75" x14ac:dyDescent="0.2">
      <c r="A177" s="16" t="s">
        <v>358</v>
      </c>
      <c r="B177" s="28" t="s">
        <v>98</v>
      </c>
      <c r="C177" s="20" t="s">
        <v>50</v>
      </c>
      <c r="D177" s="15" t="s">
        <v>25</v>
      </c>
      <c r="E177" s="13" t="s">
        <v>56</v>
      </c>
      <c r="F177" s="13">
        <v>2</v>
      </c>
      <c r="G177" s="25">
        <f>VLOOKUP(C177,[3]ORÇAMENTO!$Q$18:$U$497,5,0)</f>
        <v>199.41</v>
      </c>
      <c r="H177" s="26">
        <f t="shared" si="4"/>
        <v>247.73</v>
      </c>
      <c r="I177" s="37">
        <f t="shared" si="5"/>
        <v>495.46</v>
      </c>
    </row>
    <row r="178" spans="1:9" ht="38.25" x14ac:dyDescent="0.2">
      <c r="A178" s="16" t="s">
        <v>359</v>
      </c>
      <c r="B178" s="28" t="s">
        <v>98</v>
      </c>
      <c r="C178" s="20">
        <v>103690</v>
      </c>
      <c r="D178" s="15" t="s">
        <v>26</v>
      </c>
      <c r="E178" s="13" t="s">
        <v>56</v>
      </c>
      <c r="F178" s="13">
        <v>7</v>
      </c>
      <c r="G178" s="25">
        <f>VLOOKUP(C178,[3]ORÇAMENTO!$Q$18:$U$497,5,0)</f>
        <v>286.61</v>
      </c>
      <c r="H178" s="26">
        <f t="shared" si="4"/>
        <v>356.06</v>
      </c>
      <c r="I178" s="37">
        <f t="shared" si="5"/>
        <v>2492.42</v>
      </c>
    </row>
    <row r="179" spans="1:9" ht="15" x14ac:dyDescent="0.2">
      <c r="A179" s="40" t="s">
        <v>360</v>
      </c>
      <c r="B179" s="41"/>
      <c r="C179" s="42"/>
      <c r="D179" s="43" t="s">
        <v>137</v>
      </c>
      <c r="E179" s="44"/>
      <c r="F179" s="45"/>
      <c r="G179" s="45"/>
      <c r="H179" s="46" t="s">
        <v>666</v>
      </c>
      <c r="I179" s="47">
        <f>I180+I182+I186+I190+I194+I199</f>
        <v>524612.13</v>
      </c>
    </row>
    <row r="180" spans="1:9" ht="25.5" x14ac:dyDescent="0.2">
      <c r="A180" s="21" t="s">
        <v>361</v>
      </c>
      <c r="B180" s="18"/>
      <c r="C180" s="31"/>
      <c r="D180" s="23" t="s">
        <v>138</v>
      </c>
      <c r="E180" s="14"/>
      <c r="F180" s="22"/>
      <c r="G180" s="22"/>
      <c r="H180" s="33" t="s">
        <v>5</v>
      </c>
      <c r="I180" s="24">
        <f>SUM(I181)</f>
        <v>2208.23</v>
      </c>
    </row>
    <row r="181" spans="1:9" ht="38.25" x14ac:dyDescent="0.2">
      <c r="A181" s="16" t="s">
        <v>362</v>
      </c>
      <c r="B181" s="28" t="s">
        <v>7</v>
      </c>
      <c r="C181" s="20">
        <v>103689</v>
      </c>
      <c r="D181" s="15" t="s">
        <v>12</v>
      </c>
      <c r="E181" s="13" t="s">
        <v>52</v>
      </c>
      <c r="F181" s="13">
        <v>3.75</v>
      </c>
      <c r="G181" s="25">
        <f>VLOOKUP(C181,[3]ORÇAMENTO!$Q$18:$U$497,5,0)</f>
        <v>474.01</v>
      </c>
      <c r="H181" s="26">
        <f t="shared" si="4"/>
        <v>588.86</v>
      </c>
      <c r="I181" s="37">
        <f t="shared" si="5"/>
        <v>2208.23</v>
      </c>
    </row>
    <row r="182" spans="1:9" ht="25.5" x14ac:dyDescent="0.2">
      <c r="A182" s="21" t="s">
        <v>363</v>
      </c>
      <c r="B182" s="18"/>
      <c r="C182" s="31"/>
      <c r="D182" s="23" t="s">
        <v>139</v>
      </c>
      <c r="E182" s="14"/>
      <c r="F182" s="22"/>
      <c r="G182" s="22"/>
      <c r="H182" s="33" t="s">
        <v>5</v>
      </c>
      <c r="I182" s="24">
        <f>SUM(I183:I185)</f>
        <v>19608.030000000002</v>
      </c>
    </row>
    <row r="183" spans="1:9" ht="25.5" x14ac:dyDescent="0.2">
      <c r="A183" s="16" t="s">
        <v>364</v>
      </c>
      <c r="B183" s="28" t="s">
        <v>7</v>
      </c>
      <c r="C183" s="20">
        <v>104796</v>
      </c>
      <c r="D183" s="15" t="s">
        <v>13</v>
      </c>
      <c r="E183" s="13" t="s">
        <v>53</v>
      </c>
      <c r="F183" s="13">
        <v>759.74</v>
      </c>
      <c r="G183" s="25">
        <f>VLOOKUP(C183,[3]ORÇAMENTO!$Q$18:$U$497,5,0)</f>
        <v>17.55</v>
      </c>
      <c r="H183" s="26">
        <f t="shared" si="4"/>
        <v>21.8</v>
      </c>
      <c r="I183" s="37">
        <f t="shared" si="5"/>
        <v>16562.330000000002</v>
      </c>
    </row>
    <row r="184" spans="1:9" ht="51" x14ac:dyDescent="0.2">
      <c r="A184" s="16" t="s">
        <v>365</v>
      </c>
      <c r="B184" s="28" t="s">
        <v>7</v>
      </c>
      <c r="C184" s="20">
        <v>100983</v>
      </c>
      <c r="D184" s="15" t="s">
        <v>14</v>
      </c>
      <c r="E184" s="13" t="s">
        <v>54</v>
      </c>
      <c r="F184" s="13">
        <v>51.65</v>
      </c>
      <c r="G184" s="25">
        <f>VLOOKUP(C184,[3]ORÇAMENTO!$Q$18:$U$497,5,0)</f>
        <v>9.66</v>
      </c>
      <c r="H184" s="26">
        <f t="shared" si="4"/>
        <v>12</v>
      </c>
      <c r="I184" s="37">
        <f t="shared" si="5"/>
        <v>619.79999999999995</v>
      </c>
    </row>
    <row r="185" spans="1:9" ht="38.25" x14ac:dyDescent="0.2">
      <c r="A185" s="48" t="s">
        <v>366</v>
      </c>
      <c r="B185" s="49" t="s">
        <v>7</v>
      </c>
      <c r="C185" s="50">
        <v>93592</v>
      </c>
      <c r="D185" s="51" t="s">
        <v>15</v>
      </c>
      <c r="E185" s="52" t="s">
        <v>55</v>
      </c>
      <c r="F185" s="52">
        <v>785.08</v>
      </c>
      <c r="G185" s="53">
        <f>VLOOKUP(C185,[3]ORÇAMENTO!$Q$18:$U$497,5,0)</f>
        <v>2.4900000000000002</v>
      </c>
      <c r="H185" s="54">
        <f t="shared" si="4"/>
        <v>3.09</v>
      </c>
      <c r="I185" s="56">
        <f t="shared" si="5"/>
        <v>2425.9</v>
      </c>
    </row>
    <row r="186" spans="1:9" ht="25.5" x14ac:dyDescent="0.2">
      <c r="A186" s="21" t="s">
        <v>367</v>
      </c>
      <c r="B186" s="18"/>
      <c r="C186" s="31"/>
      <c r="D186" s="23" t="s">
        <v>140</v>
      </c>
      <c r="E186" s="14"/>
      <c r="F186" s="22"/>
      <c r="G186" s="22"/>
      <c r="H186" s="33" t="s">
        <v>5</v>
      </c>
      <c r="I186" s="24">
        <f>SUM(I187:I189)</f>
        <v>46583.67</v>
      </c>
    </row>
    <row r="187" spans="1:9" ht="51" x14ac:dyDescent="0.2">
      <c r="A187" s="16" t="s">
        <v>368</v>
      </c>
      <c r="B187" s="28" t="s">
        <v>7</v>
      </c>
      <c r="C187" s="20">
        <v>94273</v>
      </c>
      <c r="D187" s="15" t="s">
        <v>16</v>
      </c>
      <c r="E187" s="13" t="s">
        <v>53</v>
      </c>
      <c r="F187" s="13">
        <v>186.38</v>
      </c>
      <c r="G187" s="25">
        <f>VLOOKUP(C187,[3]ORÇAMENTO!$Q$18:$U$497,5,0)</f>
        <v>46.17</v>
      </c>
      <c r="H187" s="26">
        <f t="shared" si="4"/>
        <v>57.36</v>
      </c>
      <c r="I187" s="37">
        <f t="shared" si="5"/>
        <v>10690.76</v>
      </c>
    </row>
    <row r="188" spans="1:9" ht="38.25" x14ac:dyDescent="0.2">
      <c r="A188" s="48" t="s">
        <v>369</v>
      </c>
      <c r="B188" s="49" t="s">
        <v>7</v>
      </c>
      <c r="C188" s="50">
        <v>94281</v>
      </c>
      <c r="D188" s="51" t="s">
        <v>77</v>
      </c>
      <c r="E188" s="52" t="s">
        <v>53</v>
      </c>
      <c r="F188" s="52">
        <v>544.48</v>
      </c>
      <c r="G188" s="53">
        <f>VLOOKUP(C188,[3]ORÇAMENTO!$Q$18:$U$497,5,0)</f>
        <v>44.03</v>
      </c>
      <c r="H188" s="54">
        <f t="shared" si="4"/>
        <v>54.7</v>
      </c>
      <c r="I188" s="56">
        <f t="shared" si="5"/>
        <v>29783.06</v>
      </c>
    </row>
    <row r="189" spans="1:9" ht="38.25" x14ac:dyDescent="0.2">
      <c r="A189" s="16" t="s">
        <v>370</v>
      </c>
      <c r="B189" s="28" t="s">
        <v>7</v>
      </c>
      <c r="C189" s="20">
        <v>94293</v>
      </c>
      <c r="D189" s="15" t="s">
        <v>17</v>
      </c>
      <c r="E189" s="13" t="s">
        <v>53</v>
      </c>
      <c r="F189" s="13">
        <v>28.88</v>
      </c>
      <c r="G189" s="25">
        <f>VLOOKUP(C189,[3]ORÇAMENTO!$Q$18:$U$497,5,0)</f>
        <v>170.3</v>
      </c>
      <c r="H189" s="26">
        <f t="shared" si="4"/>
        <v>211.56</v>
      </c>
      <c r="I189" s="37">
        <f t="shared" si="5"/>
        <v>6109.85</v>
      </c>
    </row>
    <row r="190" spans="1:9" ht="25.5" x14ac:dyDescent="0.2">
      <c r="A190" s="21" t="s">
        <v>371</v>
      </c>
      <c r="B190" s="18"/>
      <c r="C190" s="31"/>
      <c r="D190" s="23" t="s">
        <v>141</v>
      </c>
      <c r="E190" s="14"/>
      <c r="F190" s="22"/>
      <c r="G190" s="22"/>
      <c r="H190" s="33" t="s">
        <v>5</v>
      </c>
      <c r="I190" s="24">
        <f>SUM(I191:I193)</f>
        <v>56708.19</v>
      </c>
    </row>
    <row r="191" spans="1:9" ht="25.5" x14ac:dyDescent="0.2">
      <c r="A191" s="48" t="s">
        <v>372</v>
      </c>
      <c r="B191" s="49" t="s">
        <v>7</v>
      </c>
      <c r="C191" s="50">
        <v>96001</v>
      </c>
      <c r="D191" s="51" t="s">
        <v>18</v>
      </c>
      <c r="E191" s="52" t="s">
        <v>52</v>
      </c>
      <c r="F191" s="52">
        <v>4852.3900000000003</v>
      </c>
      <c r="G191" s="53">
        <f>VLOOKUP(C191,[3]ORÇAMENTO!$Q$18:$U$497,5,0)</f>
        <v>7.41</v>
      </c>
      <c r="H191" s="54">
        <f t="shared" si="4"/>
        <v>9.2100000000000009</v>
      </c>
      <c r="I191" s="55">
        <f t="shared" si="5"/>
        <v>44690.51</v>
      </c>
    </row>
    <row r="192" spans="1:9" ht="51" x14ac:dyDescent="0.2">
      <c r="A192" s="16" t="s">
        <v>373</v>
      </c>
      <c r="B192" s="28" t="s">
        <v>7</v>
      </c>
      <c r="C192" s="20">
        <v>100983</v>
      </c>
      <c r="D192" s="15" t="s">
        <v>14</v>
      </c>
      <c r="E192" s="13" t="s">
        <v>54</v>
      </c>
      <c r="F192" s="13">
        <v>203.8</v>
      </c>
      <c r="G192" s="25">
        <f>VLOOKUP(C192,[3]ORÇAMENTO!$Q$18:$U$497,5,0)</f>
        <v>9.66</v>
      </c>
      <c r="H192" s="26">
        <f t="shared" si="4"/>
        <v>12</v>
      </c>
      <c r="I192" s="36">
        <f t="shared" si="5"/>
        <v>2445.6</v>
      </c>
    </row>
    <row r="193" spans="1:9" ht="38.25" x14ac:dyDescent="0.2">
      <c r="A193" s="48" t="s">
        <v>374</v>
      </c>
      <c r="B193" s="49" t="s">
        <v>7</v>
      </c>
      <c r="C193" s="50">
        <v>93592</v>
      </c>
      <c r="D193" s="51" t="s">
        <v>15</v>
      </c>
      <c r="E193" s="52" t="s">
        <v>55</v>
      </c>
      <c r="F193" s="52">
        <v>3097.76</v>
      </c>
      <c r="G193" s="53">
        <f>VLOOKUP(C193,[3]ORÇAMENTO!$Q$18:$U$497,5,0)</f>
        <v>2.4900000000000002</v>
      </c>
      <c r="H193" s="54">
        <f t="shared" ref="H193:H255" si="6">ROUND(G193*1.2423,2)</f>
        <v>3.09</v>
      </c>
      <c r="I193" s="55">
        <f t="shared" si="5"/>
        <v>9572.08</v>
      </c>
    </row>
    <row r="194" spans="1:9" ht="25.5" x14ac:dyDescent="0.2">
      <c r="A194" s="21" t="s">
        <v>375</v>
      </c>
      <c r="B194" s="18"/>
      <c r="C194" s="31"/>
      <c r="D194" s="23" t="s">
        <v>142</v>
      </c>
      <c r="E194" s="14"/>
      <c r="F194" s="22"/>
      <c r="G194" s="22"/>
      <c r="H194" s="33" t="s">
        <v>5</v>
      </c>
      <c r="I194" s="24">
        <f>SUM(I195:I198)</f>
        <v>384805.44</v>
      </c>
    </row>
    <row r="195" spans="1:9" ht="25.5" x14ac:dyDescent="0.2">
      <c r="A195" s="16" t="s">
        <v>376</v>
      </c>
      <c r="B195" s="28" t="s">
        <v>98</v>
      </c>
      <c r="C195" s="20">
        <v>104375</v>
      </c>
      <c r="D195" s="15" t="s">
        <v>19</v>
      </c>
      <c r="E195" s="13" t="s">
        <v>52</v>
      </c>
      <c r="F195" s="13">
        <v>4852.3900000000003</v>
      </c>
      <c r="G195" s="25">
        <f>VLOOKUP(C195,[3]ORÇAMENTO!$Q$18:$U$497,5,0)</f>
        <v>2.48</v>
      </c>
      <c r="H195" s="26">
        <f t="shared" si="6"/>
        <v>3.08</v>
      </c>
      <c r="I195" s="37">
        <f t="shared" ref="I195:I258" si="7">ROUND(F195*H195,2)</f>
        <v>14945.36</v>
      </c>
    </row>
    <row r="196" spans="1:9" ht="38.25" x14ac:dyDescent="0.2">
      <c r="A196" s="48" t="s">
        <v>377</v>
      </c>
      <c r="B196" s="49" t="s">
        <v>7</v>
      </c>
      <c r="C196" s="50">
        <v>95995</v>
      </c>
      <c r="D196" s="51" t="s">
        <v>20</v>
      </c>
      <c r="E196" s="52" t="s">
        <v>54</v>
      </c>
      <c r="F196" s="52">
        <v>194.1</v>
      </c>
      <c r="G196" s="53">
        <f>VLOOKUP(C196,[3]ORÇAMENTO!$Q$18:$U$497,5,0)</f>
        <v>1473.95</v>
      </c>
      <c r="H196" s="54">
        <f t="shared" si="6"/>
        <v>1831.09</v>
      </c>
      <c r="I196" s="56">
        <f t="shared" si="7"/>
        <v>355414.57</v>
      </c>
    </row>
    <row r="197" spans="1:9" ht="25.5" x14ac:dyDescent="0.2">
      <c r="A197" s="16" t="s">
        <v>378</v>
      </c>
      <c r="B197" s="28" t="s">
        <v>7</v>
      </c>
      <c r="C197" s="20">
        <v>100987</v>
      </c>
      <c r="D197" s="15" t="s">
        <v>21</v>
      </c>
      <c r="E197" s="13" t="s">
        <v>54</v>
      </c>
      <c r="F197" s="13">
        <v>194.1</v>
      </c>
      <c r="G197" s="25">
        <f>VLOOKUP(C197,[3]ORÇAMENTO!$Q$18:$U$497,5,0)</f>
        <v>10.91</v>
      </c>
      <c r="H197" s="26">
        <f t="shared" si="6"/>
        <v>13.55</v>
      </c>
      <c r="I197" s="37">
        <f t="shared" si="7"/>
        <v>2630.06</v>
      </c>
    </row>
    <row r="198" spans="1:9" ht="38.25" x14ac:dyDescent="0.2">
      <c r="A198" s="48" t="s">
        <v>379</v>
      </c>
      <c r="B198" s="49" t="s">
        <v>7</v>
      </c>
      <c r="C198" s="50">
        <v>93592</v>
      </c>
      <c r="D198" s="51" t="s">
        <v>15</v>
      </c>
      <c r="E198" s="52" t="s">
        <v>55</v>
      </c>
      <c r="F198" s="52">
        <v>3823.77</v>
      </c>
      <c r="G198" s="53">
        <f>VLOOKUP(C198,[3]ORÇAMENTO!$Q$18:$U$497,5,0)</f>
        <v>2.4900000000000002</v>
      </c>
      <c r="H198" s="54">
        <f t="shared" si="6"/>
        <v>3.09</v>
      </c>
      <c r="I198" s="56">
        <f t="shared" si="7"/>
        <v>11815.45</v>
      </c>
    </row>
    <row r="199" spans="1:9" x14ac:dyDescent="0.2">
      <c r="A199" s="21" t="s">
        <v>380</v>
      </c>
      <c r="B199" s="18"/>
      <c r="C199" s="31"/>
      <c r="D199" s="23" t="s">
        <v>143</v>
      </c>
      <c r="E199" s="14"/>
      <c r="F199" s="22"/>
      <c r="G199" s="22"/>
      <c r="H199" s="33" t="s">
        <v>5</v>
      </c>
      <c r="I199" s="24">
        <f>SUM(I200:I204)</f>
        <v>14698.57</v>
      </c>
    </row>
    <row r="200" spans="1:9" ht="51" x14ac:dyDescent="0.2">
      <c r="A200" s="16" t="s">
        <v>381</v>
      </c>
      <c r="B200" s="28" t="s">
        <v>7</v>
      </c>
      <c r="C200" s="20">
        <v>102512</v>
      </c>
      <c r="D200" s="15" t="s">
        <v>22</v>
      </c>
      <c r="E200" s="13" t="s">
        <v>53</v>
      </c>
      <c r="F200" s="13">
        <v>692.6</v>
      </c>
      <c r="G200" s="25">
        <f>VLOOKUP(C200,[3]ORÇAMENTO!$Q$18:$U$497,5,0)</f>
        <v>7.77</v>
      </c>
      <c r="H200" s="34">
        <f t="shared" si="6"/>
        <v>9.65</v>
      </c>
      <c r="I200" s="38">
        <f t="shared" si="7"/>
        <v>6683.59</v>
      </c>
    </row>
    <row r="201" spans="1:9" ht="51" x14ac:dyDescent="0.2">
      <c r="A201" s="16" t="s">
        <v>382</v>
      </c>
      <c r="B201" s="28" t="s">
        <v>7</v>
      </c>
      <c r="C201" s="20">
        <v>102509</v>
      </c>
      <c r="D201" s="15" t="s">
        <v>23</v>
      </c>
      <c r="E201" s="13" t="s">
        <v>52</v>
      </c>
      <c r="F201" s="13">
        <v>77.84</v>
      </c>
      <c r="G201" s="25">
        <f>VLOOKUP(C201,[3]ORÇAMENTO!$Q$18:$U$497,5,0)</f>
        <v>40.03</v>
      </c>
      <c r="H201" s="34">
        <f t="shared" si="6"/>
        <v>49.73</v>
      </c>
      <c r="I201" s="38">
        <f t="shared" si="7"/>
        <v>3870.98</v>
      </c>
    </row>
    <row r="202" spans="1:9" ht="63.75" x14ac:dyDescent="0.2">
      <c r="A202" s="16" t="s">
        <v>383</v>
      </c>
      <c r="B202" s="28" t="s">
        <v>98</v>
      </c>
      <c r="C202" s="20" t="s">
        <v>48</v>
      </c>
      <c r="D202" s="15" t="s">
        <v>24</v>
      </c>
      <c r="E202" s="13" t="s">
        <v>56</v>
      </c>
      <c r="F202" s="13">
        <v>6</v>
      </c>
      <c r="G202" s="25">
        <f>VLOOKUP(C202,[3]ORÇAMENTO!$Q$18:$U$497,5,0)</f>
        <v>88.63</v>
      </c>
      <c r="H202" s="34">
        <f t="shared" si="6"/>
        <v>110.11</v>
      </c>
      <c r="I202" s="38">
        <f t="shared" si="7"/>
        <v>660.66</v>
      </c>
    </row>
    <row r="203" spans="1:9" ht="63.75" x14ac:dyDescent="0.2">
      <c r="A203" s="16" t="s">
        <v>384</v>
      </c>
      <c r="B203" s="28" t="s">
        <v>98</v>
      </c>
      <c r="C203" s="20" t="s">
        <v>50</v>
      </c>
      <c r="D203" s="15" t="s">
        <v>25</v>
      </c>
      <c r="E203" s="13" t="s">
        <v>56</v>
      </c>
      <c r="F203" s="13">
        <v>4</v>
      </c>
      <c r="G203" s="25">
        <f>VLOOKUP(C203,[3]ORÇAMENTO!$Q$18:$U$497,5,0)</f>
        <v>199.41</v>
      </c>
      <c r="H203" s="34">
        <f t="shared" si="6"/>
        <v>247.73</v>
      </c>
      <c r="I203" s="38">
        <f t="shared" si="7"/>
        <v>990.92</v>
      </c>
    </row>
    <row r="204" spans="1:9" ht="38.25" x14ac:dyDescent="0.2">
      <c r="A204" s="16" t="s">
        <v>385</v>
      </c>
      <c r="B204" s="28" t="s">
        <v>98</v>
      </c>
      <c r="C204" s="20">
        <v>103690</v>
      </c>
      <c r="D204" s="15" t="s">
        <v>26</v>
      </c>
      <c r="E204" s="13" t="s">
        <v>56</v>
      </c>
      <c r="F204" s="13">
        <v>7</v>
      </c>
      <c r="G204" s="25">
        <f>VLOOKUP(C204,[3]ORÇAMENTO!$Q$18:$U$497,5,0)</f>
        <v>286.61</v>
      </c>
      <c r="H204" s="34">
        <f t="shared" si="6"/>
        <v>356.06</v>
      </c>
      <c r="I204" s="38">
        <f t="shared" si="7"/>
        <v>2492.42</v>
      </c>
    </row>
    <row r="205" spans="1:9" ht="15" x14ac:dyDescent="0.2">
      <c r="A205" s="40" t="s">
        <v>386</v>
      </c>
      <c r="B205" s="41"/>
      <c r="C205" s="42"/>
      <c r="D205" s="43" t="s">
        <v>144</v>
      </c>
      <c r="E205" s="44"/>
      <c r="F205" s="45"/>
      <c r="G205" s="45"/>
      <c r="H205" s="46" t="s">
        <v>666</v>
      </c>
      <c r="I205" s="47">
        <f>I206+I208+I212+I215+I219+I224</f>
        <v>372713.75000000006</v>
      </c>
    </row>
    <row r="206" spans="1:9" ht="25.5" x14ac:dyDescent="0.2">
      <c r="A206" s="21" t="s">
        <v>387</v>
      </c>
      <c r="B206" s="18"/>
      <c r="C206" s="31"/>
      <c r="D206" s="23" t="s">
        <v>145</v>
      </c>
      <c r="E206" s="14"/>
      <c r="F206" s="22"/>
      <c r="G206" s="22"/>
      <c r="H206" s="33" t="s">
        <v>5</v>
      </c>
      <c r="I206" s="24">
        <f>SUM(I207)</f>
        <v>2208.23</v>
      </c>
    </row>
    <row r="207" spans="1:9" ht="38.25" x14ac:dyDescent="0.2">
      <c r="A207" s="16" t="s">
        <v>388</v>
      </c>
      <c r="B207" s="28" t="s">
        <v>7</v>
      </c>
      <c r="C207" s="20">
        <v>103689</v>
      </c>
      <c r="D207" s="15" t="s">
        <v>12</v>
      </c>
      <c r="E207" s="13" t="s">
        <v>52</v>
      </c>
      <c r="F207" s="13">
        <v>3.75</v>
      </c>
      <c r="G207" s="25">
        <f>VLOOKUP(C207,[3]ORÇAMENTO!$Q$18:$U$497,5,0)</f>
        <v>474.01</v>
      </c>
      <c r="H207" s="26">
        <f t="shared" si="6"/>
        <v>588.86</v>
      </c>
      <c r="I207" s="37">
        <f t="shared" si="7"/>
        <v>2208.23</v>
      </c>
    </row>
    <row r="208" spans="1:9" ht="25.5" x14ac:dyDescent="0.2">
      <c r="A208" s="21" t="s">
        <v>389</v>
      </c>
      <c r="B208" s="18"/>
      <c r="C208" s="31"/>
      <c r="D208" s="23" t="s">
        <v>146</v>
      </c>
      <c r="E208" s="14"/>
      <c r="F208" s="22"/>
      <c r="G208" s="22"/>
      <c r="H208" s="33" t="s">
        <v>5</v>
      </c>
      <c r="I208" s="24">
        <f>SUM(I209:I211)</f>
        <v>12485.66</v>
      </c>
    </row>
    <row r="209" spans="1:9" ht="25.5" x14ac:dyDescent="0.2">
      <c r="A209" s="16" t="s">
        <v>390</v>
      </c>
      <c r="B209" s="28" t="s">
        <v>7</v>
      </c>
      <c r="C209" s="20">
        <v>104796</v>
      </c>
      <c r="D209" s="15" t="s">
        <v>13</v>
      </c>
      <c r="E209" s="13" t="s">
        <v>53</v>
      </c>
      <c r="F209" s="13">
        <v>471.49</v>
      </c>
      <c r="G209" s="25">
        <f>VLOOKUP(C209,[3]ORÇAMENTO!$Q$18:$U$497,5,0)</f>
        <v>17.55</v>
      </c>
      <c r="H209" s="26">
        <f t="shared" si="6"/>
        <v>21.8</v>
      </c>
      <c r="I209" s="37">
        <f t="shared" si="7"/>
        <v>10278.48</v>
      </c>
    </row>
    <row r="210" spans="1:9" ht="51" x14ac:dyDescent="0.2">
      <c r="A210" s="16" t="s">
        <v>391</v>
      </c>
      <c r="B210" s="28" t="s">
        <v>7</v>
      </c>
      <c r="C210" s="20">
        <v>100983</v>
      </c>
      <c r="D210" s="15" t="s">
        <v>14</v>
      </c>
      <c r="E210" s="13" t="s">
        <v>54</v>
      </c>
      <c r="F210" s="13">
        <v>37.43</v>
      </c>
      <c r="G210" s="25">
        <f>VLOOKUP(C210,[3]ORÇAMENTO!$Q$18:$U$497,5,0)</f>
        <v>9.66</v>
      </c>
      <c r="H210" s="26">
        <f t="shared" si="6"/>
        <v>12</v>
      </c>
      <c r="I210" s="37">
        <f t="shared" si="7"/>
        <v>449.16</v>
      </c>
    </row>
    <row r="211" spans="1:9" ht="38.25" x14ac:dyDescent="0.2">
      <c r="A211" s="48" t="s">
        <v>392</v>
      </c>
      <c r="B211" s="49" t="s">
        <v>7</v>
      </c>
      <c r="C211" s="50">
        <v>93592</v>
      </c>
      <c r="D211" s="51" t="s">
        <v>15</v>
      </c>
      <c r="E211" s="52" t="s">
        <v>55</v>
      </c>
      <c r="F211" s="52">
        <v>568.94000000000005</v>
      </c>
      <c r="G211" s="53">
        <f>VLOOKUP(C211,[3]ORÇAMENTO!$Q$18:$U$497,5,0)</f>
        <v>2.4900000000000002</v>
      </c>
      <c r="H211" s="54">
        <f t="shared" si="6"/>
        <v>3.09</v>
      </c>
      <c r="I211" s="56">
        <f t="shared" si="7"/>
        <v>1758.02</v>
      </c>
    </row>
    <row r="212" spans="1:9" ht="25.5" x14ac:dyDescent="0.2">
      <c r="A212" s="21" t="s">
        <v>393</v>
      </c>
      <c r="B212" s="18"/>
      <c r="C212" s="31"/>
      <c r="D212" s="23" t="s">
        <v>147</v>
      </c>
      <c r="E212" s="14"/>
      <c r="F212" s="22"/>
      <c r="G212" s="22"/>
      <c r="H212" s="33" t="s">
        <v>5</v>
      </c>
      <c r="I212" s="24">
        <f>SUM(I213:I214)</f>
        <v>30623.360000000001</v>
      </c>
    </row>
    <row r="213" spans="1:9" ht="38.25" x14ac:dyDescent="0.2">
      <c r="A213" s="48" t="s">
        <v>394</v>
      </c>
      <c r="B213" s="49" t="s">
        <v>7</v>
      </c>
      <c r="C213" s="50">
        <v>94281</v>
      </c>
      <c r="D213" s="51" t="s">
        <v>77</v>
      </c>
      <c r="E213" s="52" t="s">
        <v>53</v>
      </c>
      <c r="F213" s="52">
        <v>440.68</v>
      </c>
      <c r="G213" s="53">
        <f>VLOOKUP(C213,[3]ORÇAMENTO!$Q$18:$U$497,5,0)</f>
        <v>44.03</v>
      </c>
      <c r="H213" s="54">
        <f t="shared" si="6"/>
        <v>54.7</v>
      </c>
      <c r="I213" s="56">
        <f t="shared" si="7"/>
        <v>24105.200000000001</v>
      </c>
    </row>
    <row r="214" spans="1:9" ht="38.25" x14ac:dyDescent="0.2">
      <c r="A214" s="16" t="s">
        <v>395</v>
      </c>
      <c r="B214" s="28" t="s">
        <v>7</v>
      </c>
      <c r="C214" s="20">
        <v>94293</v>
      </c>
      <c r="D214" s="15" t="s">
        <v>17</v>
      </c>
      <c r="E214" s="13" t="s">
        <v>53</v>
      </c>
      <c r="F214" s="13">
        <v>30.81</v>
      </c>
      <c r="G214" s="25">
        <f>VLOOKUP(C214,[3]ORÇAMENTO!$Q$18:$U$497,5,0)</f>
        <v>170.3</v>
      </c>
      <c r="H214" s="26">
        <f t="shared" si="6"/>
        <v>211.56</v>
      </c>
      <c r="I214" s="37">
        <f t="shared" si="7"/>
        <v>6518.16</v>
      </c>
    </row>
    <row r="215" spans="1:9" ht="25.5" x14ac:dyDescent="0.2">
      <c r="A215" s="21" t="s">
        <v>396</v>
      </c>
      <c r="B215" s="18"/>
      <c r="C215" s="31"/>
      <c r="D215" s="23" t="s">
        <v>148</v>
      </c>
      <c r="E215" s="14"/>
      <c r="F215" s="22"/>
      <c r="G215" s="22"/>
      <c r="H215" s="33" t="s">
        <v>5</v>
      </c>
      <c r="I215" s="24">
        <f>SUM(I216:I218)</f>
        <v>35436.39</v>
      </c>
    </row>
    <row r="216" spans="1:9" ht="25.5" x14ac:dyDescent="0.2">
      <c r="A216" s="48" t="s">
        <v>397</v>
      </c>
      <c r="B216" s="49" t="s">
        <v>7</v>
      </c>
      <c r="C216" s="50">
        <v>96001</v>
      </c>
      <c r="D216" s="51" t="s">
        <v>18</v>
      </c>
      <c r="E216" s="52" t="s">
        <v>52</v>
      </c>
      <c r="F216" s="52">
        <v>2859.1</v>
      </c>
      <c r="G216" s="53">
        <f>VLOOKUP(C216,[3]ORÇAMENTO!$Q$18:$U$497,5,0)</f>
        <v>7.41</v>
      </c>
      <c r="H216" s="54">
        <f t="shared" si="6"/>
        <v>9.2100000000000009</v>
      </c>
      <c r="I216" s="56">
        <f t="shared" si="7"/>
        <v>26332.31</v>
      </c>
    </row>
    <row r="217" spans="1:9" ht="51" x14ac:dyDescent="0.2">
      <c r="A217" s="16" t="s">
        <v>398</v>
      </c>
      <c r="B217" s="28" t="s">
        <v>7</v>
      </c>
      <c r="C217" s="20">
        <v>100983</v>
      </c>
      <c r="D217" s="15" t="s">
        <v>14</v>
      </c>
      <c r="E217" s="13" t="s">
        <v>54</v>
      </c>
      <c r="F217" s="13">
        <v>154.38999999999999</v>
      </c>
      <c r="G217" s="25">
        <f>VLOOKUP(C217,[3]ORÇAMENTO!$Q$18:$U$497,5,0)</f>
        <v>9.66</v>
      </c>
      <c r="H217" s="26">
        <f t="shared" si="6"/>
        <v>12</v>
      </c>
      <c r="I217" s="37">
        <f t="shared" si="7"/>
        <v>1852.68</v>
      </c>
    </row>
    <row r="218" spans="1:9" ht="38.25" x14ac:dyDescent="0.2">
      <c r="A218" s="48" t="s">
        <v>399</v>
      </c>
      <c r="B218" s="49" t="s">
        <v>7</v>
      </c>
      <c r="C218" s="50">
        <v>93592</v>
      </c>
      <c r="D218" s="51" t="s">
        <v>15</v>
      </c>
      <c r="E218" s="52" t="s">
        <v>55</v>
      </c>
      <c r="F218" s="52">
        <v>2346.73</v>
      </c>
      <c r="G218" s="53">
        <f>VLOOKUP(C218,[3]ORÇAMENTO!$Q$18:$U$497,5,0)</f>
        <v>2.4900000000000002</v>
      </c>
      <c r="H218" s="54">
        <f t="shared" si="6"/>
        <v>3.09</v>
      </c>
      <c r="I218" s="56">
        <f t="shared" si="7"/>
        <v>7251.4</v>
      </c>
    </row>
    <row r="219" spans="1:9" ht="25.5" x14ac:dyDescent="0.2">
      <c r="A219" s="21" t="s">
        <v>400</v>
      </c>
      <c r="B219" s="18"/>
      <c r="C219" s="31"/>
      <c r="D219" s="23" t="s">
        <v>149</v>
      </c>
      <c r="E219" s="14"/>
      <c r="F219" s="22"/>
      <c r="G219" s="22"/>
      <c r="H219" s="33" t="s">
        <v>5</v>
      </c>
      <c r="I219" s="24">
        <f>SUM(I220:I223)</f>
        <v>281218.17000000004</v>
      </c>
    </row>
    <row r="220" spans="1:9" ht="25.5" x14ac:dyDescent="0.2">
      <c r="A220" s="16" t="s">
        <v>401</v>
      </c>
      <c r="B220" s="28" t="s">
        <v>98</v>
      </c>
      <c r="C220" s="20">
        <v>104375</v>
      </c>
      <c r="D220" s="15" t="s">
        <v>19</v>
      </c>
      <c r="E220" s="13" t="s">
        <v>52</v>
      </c>
      <c r="F220" s="13">
        <v>2859.1</v>
      </c>
      <c r="G220" s="25">
        <f>VLOOKUP(C220,[3]ORÇAMENTO!$Q$18:$U$497,5,0)</f>
        <v>2.48</v>
      </c>
      <c r="H220" s="26">
        <f t="shared" si="6"/>
        <v>3.08</v>
      </c>
      <c r="I220" s="37">
        <f t="shared" si="7"/>
        <v>8806.0300000000007</v>
      </c>
    </row>
    <row r="221" spans="1:9" ht="38.25" x14ac:dyDescent="0.2">
      <c r="A221" s="48" t="s">
        <v>402</v>
      </c>
      <c r="B221" s="49" t="s">
        <v>7</v>
      </c>
      <c r="C221" s="50">
        <v>95995</v>
      </c>
      <c r="D221" s="51" t="s">
        <v>20</v>
      </c>
      <c r="E221" s="52" t="s">
        <v>54</v>
      </c>
      <c r="F221" s="52">
        <v>142.96</v>
      </c>
      <c r="G221" s="53">
        <f>VLOOKUP(C221,[3]ORÇAMENTO!$Q$18:$U$497,5,0)</f>
        <v>1473.95</v>
      </c>
      <c r="H221" s="54">
        <f t="shared" si="6"/>
        <v>1831.09</v>
      </c>
      <c r="I221" s="56">
        <f t="shared" si="7"/>
        <v>261772.63</v>
      </c>
    </row>
    <row r="222" spans="1:9" ht="25.5" x14ac:dyDescent="0.2">
      <c r="A222" s="16" t="s">
        <v>403</v>
      </c>
      <c r="B222" s="28" t="s">
        <v>7</v>
      </c>
      <c r="C222" s="20">
        <v>100987</v>
      </c>
      <c r="D222" s="15" t="s">
        <v>21</v>
      </c>
      <c r="E222" s="13" t="s">
        <v>54</v>
      </c>
      <c r="F222" s="13">
        <v>142.96</v>
      </c>
      <c r="G222" s="25">
        <f>VLOOKUP(C222,[3]ORÇAMENTO!$Q$18:$U$497,5,0)</f>
        <v>10.91</v>
      </c>
      <c r="H222" s="26">
        <f t="shared" si="6"/>
        <v>13.55</v>
      </c>
      <c r="I222" s="37">
        <f t="shared" si="7"/>
        <v>1937.11</v>
      </c>
    </row>
    <row r="223" spans="1:9" ht="38.25" x14ac:dyDescent="0.2">
      <c r="A223" s="48" t="s">
        <v>404</v>
      </c>
      <c r="B223" s="49" t="s">
        <v>7</v>
      </c>
      <c r="C223" s="50">
        <v>93592</v>
      </c>
      <c r="D223" s="51" t="s">
        <v>15</v>
      </c>
      <c r="E223" s="52" t="s">
        <v>55</v>
      </c>
      <c r="F223" s="52">
        <v>2816.31</v>
      </c>
      <c r="G223" s="53">
        <f>VLOOKUP(C223,[3]ORÇAMENTO!$Q$18:$U$497,5,0)</f>
        <v>2.4900000000000002</v>
      </c>
      <c r="H223" s="54">
        <f t="shared" si="6"/>
        <v>3.09</v>
      </c>
      <c r="I223" s="56">
        <f t="shared" si="7"/>
        <v>8702.4</v>
      </c>
    </row>
    <row r="224" spans="1:9" x14ac:dyDescent="0.2">
      <c r="A224" s="21" t="s">
        <v>405</v>
      </c>
      <c r="B224" s="18"/>
      <c r="C224" s="31"/>
      <c r="D224" s="23" t="s">
        <v>150</v>
      </c>
      <c r="E224" s="14"/>
      <c r="F224" s="22"/>
      <c r="G224" s="22"/>
      <c r="H224" s="33" t="s">
        <v>5</v>
      </c>
      <c r="I224" s="24">
        <f>SUM(I225:I229)</f>
        <v>10741.939999999999</v>
      </c>
    </row>
    <row r="225" spans="1:9" ht="51" x14ac:dyDescent="0.2">
      <c r="A225" s="16" t="s">
        <v>406</v>
      </c>
      <c r="B225" s="28" t="s">
        <v>7</v>
      </c>
      <c r="C225" s="20">
        <v>102512</v>
      </c>
      <c r="D225" s="15" t="s">
        <v>22</v>
      </c>
      <c r="E225" s="13" t="s">
        <v>53</v>
      </c>
      <c r="F225" s="13">
        <v>335.9</v>
      </c>
      <c r="G225" s="25">
        <f>VLOOKUP(C225,[3]ORÇAMENTO!$Q$18:$U$497,5,0)</f>
        <v>7.77</v>
      </c>
      <c r="H225" s="26">
        <f t="shared" si="6"/>
        <v>9.65</v>
      </c>
      <c r="I225" s="37">
        <f t="shared" si="7"/>
        <v>3241.44</v>
      </c>
    </row>
    <row r="226" spans="1:9" ht="51" x14ac:dyDescent="0.2">
      <c r="A226" s="16" t="s">
        <v>407</v>
      </c>
      <c r="B226" s="28" t="s">
        <v>7</v>
      </c>
      <c r="C226" s="20">
        <v>102509</v>
      </c>
      <c r="D226" s="15" t="s">
        <v>23</v>
      </c>
      <c r="E226" s="13" t="s">
        <v>52</v>
      </c>
      <c r="F226" s="13">
        <v>54.8</v>
      </c>
      <c r="G226" s="25">
        <f>VLOOKUP(C226,[3]ORÇAMENTO!$Q$18:$U$497,5,0)</f>
        <v>40.03</v>
      </c>
      <c r="H226" s="26">
        <f t="shared" si="6"/>
        <v>49.73</v>
      </c>
      <c r="I226" s="37">
        <f t="shared" si="7"/>
        <v>2725.2</v>
      </c>
    </row>
    <row r="227" spans="1:9" ht="63.75" x14ac:dyDescent="0.2">
      <c r="A227" s="16" t="s">
        <v>408</v>
      </c>
      <c r="B227" s="28" t="s">
        <v>98</v>
      </c>
      <c r="C227" s="20" t="s">
        <v>48</v>
      </c>
      <c r="D227" s="15" t="s">
        <v>24</v>
      </c>
      <c r="E227" s="13" t="s">
        <v>56</v>
      </c>
      <c r="F227" s="13">
        <v>4</v>
      </c>
      <c r="G227" s="25">
        <f>VLOOKUP(C227,[3]ORÇAMENTO!$Q$18:$U$497,5,0)</f>
        <v>88.63</v>
      </c>
      <c r="H227" s="26">
        <f t="shared" si="6"/>
        <v>110.11</v>
      </c>
      <c r="I227" s="37">
        <f t="shared" si="7"/>
        <v>440.44</v>
      </c>
    </row>
    <row r="228" spans="1:9" ht="63.75" x14ac:dyDescent="0.2">
      <c r="A228" s="16" t="s">
        <v>409</v>
      </c>
      <c r="B228" s="28" t="s">
        <v>98</v>
      </c>
      <c r="C228" s="20" t="s">
        <v>50</v>
      </c>
      <c r="D228" s="15" t="s">
        <v>25</v>
      </c>
      <c r="E228" s="13" t="s">
        <v>56</v>
      </c>
      <c r="F228" s="13">
        <v>6</v>
      </c>
      <c r="G228" s="25">
        <f>VLOOKUP(C228,[3]ORÇAMENTO!$Q$18:$U$497,5,0)</f>
        <v>199.41</v>
      </c>
      <c r="H228" s="26">
        <f t="shared" si="6"/>
        <v>247.73</v>
      </c>
      <c r="I228" s="37">
        <f t="shared" si="7"/>
        <v>1486.38</v>
      </c>
    </row>
    <row r="229" spans="1:9" ht="38.25" x14ac:dyDescent="0.2">
      <c r="A229" s="16" t="s">
        <v>410</v>
      </c>
      <c r="B229" s="28" t="s">
        <v>98</v>
      </c>
      <c r="C229" s="20">
        <v>103690</v>
      </c>
      <c r="D229" s="15" t="s">
        <v>26</v>
      </c>
      <c r="E229" s="13" t="s">
        <v>56</v>
      </c>
      <c r="F229" s="13">
        <v>8</v>
      </c>
      <c r="G229" s="25">
        <f>VLOOKUP(C229,[3]ORÇAMENTO!$Q$18:$U$497,5,0)</f>
        <v>286.61</v>
      </c>
      <c r="H229" s="26">
        <f t="shared" si="6"/>
        <v>356.06</v>
      </c>
      <c r="I229" s="37">
        <f t="shared" si="7"/>
        <v>2848.48</v>
      </c>
    </row>
    <row r="230" spans="1:9" ht="15" x14ac:dyDescent="0.2">
      <c r="A230" s="40" t="s">
        <v>411</v>
      </c>
      <c r="B230" s="41"/>
      <c r="C230" s="42"/>
      <c r="D230" s="43" t="s">
        <v>151</v>
      </c>
      <c r="E230" s="44"/>
      <c r="F230" s="45"/>
      <c r="G230" s="45"/>
      <c r="H230" s="46" t="s">
        <v>666</v>
      </c>
      <c r="I230" s="47">
        <f>I231+I233+I237+I241+I245+I250</f>
        <v>631944.85</v>
      </c>
    </row>
    <row r="231" spans="1:9" x14ac:dyDescent="0.2">
      <c r="A231" s="21" t="s">
        <v>412</v>
      </c>
      <c r="B231" s="18"/>
      <c r="C231" s="31"/>
      <c r="D231" s="23" t="s">
        <v>152</v>
      </c>
      <c r="E231" s="14"/>
      <c r="F231" s="22"/>
      <c r="G231" s="22"/>
      <c r="H231" s="33" t="s">
        <v>5</v>
      </c>
      <c r="I231" s="24">
        <f>SUM(I232)</f>
        <v>2208.23</v>
      </c>
    </row>
    <row r="232" spans="1:9" ht="38.25" x14ac:dyDescent="0.2">
      <c r="A232" s="16" t="s">
        <v>413</v>
      </c>
      <c r="B232" s="28" t="s">
        <v>7</v>
      </c>
      <c r="C232" s="20">
        <v>103689</v>
      </c>
      <c r="D232" s="15" t="s">
        <v>12</v>
      </c>
      <c r="E232" s="13" t="s">
        <v>52</v>
      </c>
      <c r="F232" s="13">
        <v>3.75</v>
      </c>
      <c r="G232" s="25">
        <f>VLOOKUP(C232,[3]ORÇAMENTO!$Q$18:$U$497,5,0)</f>
        <v>474.01</v>
      </c>
      <c r="H232" s="26">
        <f t="shared" si="6"/>
        <v>588.86</v>
      </c>
      <c r="I232" s="37">
        <f t="shared" si="7"/>
        <v>2208.23</v>
      </c>
    </row>
    <row r="233" spans="1:9" ht="25.5" x14ac:dyDescent="0.2">
      <c r="A233" s="21" t="s">
        <v>414</v>
      </c>
      <c r="B233" s="18"/>
      <c r="C233" s="31"/>
      <c r="D233" s="23" t="s">
        <v>153</v>
      </c>
      <c r="E233" s="14"/>
      <c r="F233" s="22"/>
      <c r="G233" s="22"/>
      <c r="H233" s="33" t="s">
        <v>5</v>
      </c>
      <c r="I233" s="24">
        <f>SUM(I234:I236)</f>
        <v>25112.690000000002</v>
      </c>
    </row>
    <row r="234" spans="1:9" ht="25.5" x14ac:dyDescent="0.2">
      <c r="A234" s="16" t="s">
        <v>415</v>
      </c>
      <c r="B234" s="28" t="s">
        <v>7</v>
      </c>
      <c r="C234" s="20">
        <v>104796</v>
      </c>
      <c r="D234" s="15" t="s">
        <v>13</v>
      </c>
      <c r="E234" s="13" t="s">
        <v>53</v>
      </c>
      <c r="F234" s="13">
        <v>946.93</v>
      </c>
      <c r="G234" s="25">
        <f>VLOOKUP(C234,[3]ORÇAMENTO!$Q$18:$U$497,5,0)</f>
        <v>17.55</v>
      </c>
      <c r="H234" s="26">
        <f t="shared" si="6"/>
        <v>21.8</v>
      </c>
      <c r="I234" s="37">
        <f t="shared" si="7"/>
        <v>20643.07</v>
      </c>
    </row>
    <row r="235" spans="1:9" ht="51" x14ac:dyDescent="0.2">
      <c r="A235" s="16" t="s">
        <v>416</v>
      </c>
      <c r="B235" s="28" t="s">
        <v>7</v>
      </c>
      <c r="C235" s="20">
        <v>100983</v>
      </c>
      <c r="D235" s="15" t="s">
        <v>14</v>
      </c>
      <c r="E235" s="13" t="s">
        <v>54</v>
      </c>
      <c r="F235" s="13">
        <v>77.42</v>
      </c>
      <c r="G235" s="25">
        <f>VLOOKUP(C235,[3]ORÇAMENTO!$Q$18:$U$497,5,0)</f>
        <v>9.66</v>
      </c>
      <c r="H235" s="26">
        <f t="shared" si="6"/>
        <v>12</v>
      </c>
      <c r="I235" s="37">
        <f t="shared" si="7"/>
        <v>929.04</v>
      </c>
    </row>
    <row r="236" spans="1:9" ht="38.25" x14ac:dyDescent="0.2">
      <c r="A236" s="48" t="s">
        <v>417</v>
      </c>
      <c r="B236" s="49" t="s">
        <v>7</v>
      </c>
      <c r="C236" s="50">
        <v>93592</v>
      </c>
      <c r="D236" s="51" t="s">
        <v>15</v>
      </c>
      <c r="E236" s="52" t="s">
        <v>55</v>
      </c>
      <c r="F236" s="52">
        <v>1145.82</v>
      </c>
      <c r="G236" s="53">
        <f>VLOOKUP(C236,[3]ORÇAMENTO!$Q$18:$U$497,5,0)</f>
        <v>2.4900000000000002</v>
      </c>
      <c r="H236" s="54">
        <f t="shared" si="6"/>
        <v>3.09</v>
      </c>
      <c r="I236" s="56">
        <f t="shared" si="7"/>
        <v>3540.58</v>
      </c>
    </row>
    <row r="237" spans="1:9" ht="25.5" x14ac:dyDescent="0.2">
      <c r="A237" s="21" t="s">
        <v>418</v>
      </c>
      <c r="B237" s="18"/>
      <c r="C237" s="31"/>
      <c r="D237" s="23" t="s">
        <v>154</v>
      </c>
      <c r="E237" s="14"/>
      <c r="F237" s="22"/>
      <c r="G237" s="22"/>
      <c r="H237" s="33" t="s">
        <v>5</v>
      </c>
      <c r="I237" s="24">
        <f>SUM(I238:I240)</f>
        <v>64411.42</v>
      </c>
    </row>
    <row r="238" spans="1:9" ht="51" x14ac:dyDescent="0.2">
      <c r="A238" s="16" t="s">
        <v>419</v>
      </c>
      <c r="B238" s="28" t="s">
        <v>7</v>
      </c>
      <c r="C238" s="20">
        <v>94273</v>
      </c>
      <c r="D238" s="15" t="s">
        <v>16</v>
      </c>
      <c r="E238" s="13" t="s">
        <v>53</v>
      </c>
      <c r="F238" s="13">
        <v>74.180000000000007</v>
      </c>
      <c r="G238" s="25">
        <f>VLOOKUP(C238,[3]ORÇAMENTO!$Q$18:$U$497,5,0)</f>
        <v>46.17</v>
      </c>
      <c r="H238" s="26">
        <f t="shared" si="6"/>
        <v>57.36</v>
      </c>
      <c r="I238" s="37">
        <f t="shared" si="7"/>
        <v>4254.96</v>
      </c>
    </row>
    <row r="239" spans="1:9" ht="38.25" x14ac:dyDescent="0.2">
      <c r="A239" s="48" t="s">
        <v>420</v>
      </c>
      <c r="B239" s="49" t="s">
        <v>7</v>
      </c>
      <c r="C239" s="50">
        <v>94281</v>
      </c>
      <c r="D239" s="51" t="s">
        <v>77</v>
      </c>
      <c r="E239" s="52" t="s">
        <v>53</v>
      </c>
      <c r="F239" s="52">
        <v>793.59</v>
      </c>
      <c r="G239" s="53">
        <f>VLOOKUP(C239,[3]ORÇAMENTO!$Q$18:$U$497,5,0)</f>
        <v>44.03</v>
      </c>
      <c r="H239" s="54">
        <f t="shared" si="6"/>
        <v>54.7</v>
      </c>
      <c r="I239" s="56">
        <f t="shared" si="7"/>
        <v>43409.37</v>
      </c>
    </row>
    <row r="240" spans="1:9" ht="38.25" x14ac:dyDescent="0.2">
      <c r="A240" s="16" t="s">
        <v>421</v>
      </c>
      <c r="B240" s="28" t="s">
        <v>7</v>
      </c>
      <c r="C240" s="20">
        <v>94293</v>
      </c>
      <c r="D240" s="15" t="s">
        <v>17</v>
      </c>
      <c r="E240" s="13" t="s">
        <v>53</v>
      </c>
      <c r="F240" s="13">
        <v>79.16</v>
      </c>
      <c r="G240" s="25">
        <f>VLOOKUP(C240,[3]ORÇAMENTO!$Q$18:$U$497,5,0)</f>
        <v>170.3</v>
      </c>
      <c r="H240" s="26">
        <f t="shared" si="6"/>
        <v>211.56</v>
      </c>
      <c r="I240" s="37">
        <f t="shared" si="7"/>
        <v>16747.09</v>
      </c>
    </row>
    <row r="241" spans="1:9" ht="25.5" x14ac:dyDescent="0.2">
      <c r="A241" s="21" t="s">
        <v>422</v>
      </c>
      <c r="B241" s="18"/>
      <c r="C241" s="31"/>
      <c r="D241" s="23" t="s">
        <v>155</v>
      </c>
      <c r="E241" s="14"/>
      <c r="F241" s="22"/>
      <c r="G241" s="22"/>
      <c r="H241" s="33" t="s">
        <v>5</v>
      </c>
      <c r="I241" s="24">
        <f>SUM(I242:I244)</f>
        <v>57970.85</v>
      </c>
    </row>
    <row r="242" spans="1:9" ht="25.5" x14ac:dyDescent="0.2">
      <c r="A242" s="48" t="s">
        <v>423</v>
      </c>
      <c r="B242" s="49" t="s">
        <v>7</v>
      </c>
      <c r="C242" s="50">
        <v>96001</v>
      </c>
      <c r="D242" s="51" t="s">
        <v>18</v>
      </c>
      <c r="E242" s="52" t="s">
        <v>52</v>
      </c>
      <c r="F242" s="52">
        <v>4702.54</v>
      </c>
      <c r="G242" s="53">
        <f>VLOOKUP(C242,[3]ORÇAMENTO!$Q$18:$U$497,5,0)</f>
        <v>7.41</v>
      </c>
      <c r="H242" s="54">
        <f t="shared" si="6"/>
        <v>9.2100000000000009</v>
      </c>
      <c r="I242" s="55">
        <f t="shared" si="7"/>
        <v>43310.39</v>
      </c>
    </row>
    <row r="243" spans="1:9" ht="51" x14ac:dyDescent="0.2">
      <c r="A243" s="16" t="s">
        <v>424</v>
      </c>
      <c r="B243" s="28" t="s">
        <v>7</v>
      </c>
      <c r="C243" s="20">
        <v>100983</v>
      </c>
      <c r="D243" s="15" t="s">
        <v>14</v>
      </c>
      <c r="E243" s="13" t="s">
        <v>54</v>
      </c>
      <c r="F243" s="13">
        <v>253.94</v>
      </c>
      <c r="G243" s="25">
        <f>VLOOKUP(C243,[3]ORÇAMENTO!$Q$18:$U$497,5,0)</f>
        <v>9.66</v>
      </c>
      <c r="H243" s="26">
        <f t="shared" si="6"/>
        <v>12</v>
      </c>
      <c r="I243" s="36">
        <f t="shared" si="7"/>
        <v>3047.28</v>
      </c>
    </row>
    <row r="244" spans="1:9" ht="38.25" x14ac:dyDescent="0.2">
      <c r="A244" s="48" t="s">
        <v>425</v>
      </c>
      <c r="B244" s="49" t="s">
        <v>7</v>
      </c>
      <c r="C244" s="50">
        <v>93592</v>
      </c>
      <c r="D244" s="51" t="s">
        <v>15</v>
      </c>
      <c r="E244" s="52" t="s">
        <v>55</v>
      </c>
      <c r="F244" s="52">
        <v>3758.31</v>
      </c>
      <c r="G244" s="53">
        <f>VLOOKUP(C244,[3]ORÇAMENTO!$Q$18:$U$497,5,0)</f>
        <v>2.4900000000000002</v>
      </c>
      <c r="H244" s="54">
        <f t="shared" si="6"/>
        <v>3.09</v>
      </c>
      <c r="I244" s="55">
        <f t="shared" si="7"/>
        <v>11613.18</v>
      </c>
    </row>
    <row r="245" spans="1:9" ht="25.5" x14ac:dyDescent="0.2">
      <c r="A245" s="21" t="s">
        <v>426</v>
      </c>
      <c r="B245" s="18"/>
      <c r="C245" s="31"/>
      <c r="D245" s="23" t="s">
        <v>156</v>
      </c>
      <c r="E245" s="14"/>
      <c r="F245" s="22"/>
      <c r="G245" s="22"/>
      <c r="H245" s="33" t="s">
        <v>5</v>
      </c>
      <c r="I245" s="24">
        <f>SUM(I246:I249)</f>
        <v>462454.44</v>
      </c>
    </row>
    <row r="246" spans="1:9" ht="25.5" x14ac:dyDescent="0.2">
      <c r="A246" s="16" t="s">
        <v>427</v>
      </c>
      <c r="B246" s="28" t="s">
        <v>98</v>
      </c>
      <c r="C246" s="20">
        <v>104375</v>
      </c>
      <c r="D246" s="15" t="s">
        <v>19</v>
      </c>
      <c r="E246" s="13" t="s">
        <v>52</v>
      </c>
      <c r="F246" s="13">
        <v>4702.54</v>
      </c>
      <c r="G246" s="25">
        <f>VLOOKUP(C246,[3]ORÇAMENTO!$Q$18:$U$497,5,0)</f>
        <v>2.48</v>
      </c>
      <c r="H246" s="26">
        <f t="shared" si="6"/>
        <v>3.08</v>
      </c>
      <c r="I246" s="36">
        <f t="shared" si="7"/>
        <v>14483.82</v>
      </c>
    </row>
    <row r="247" spans="1:9" ht="38.25" x14ac:dyDescent="0.2">
      <c r="A247" s="48" t="s">
        <v>428</v>
      </c>
      <c r="B247" s="49" t="s">
        <v>7</v>
      </c>
      <c r="C247" s="50">
        <v>95995</v>
      </c>
      <c r="D247" s="51" t="s">
        <v>20</v>
      </c>
      <c r="E247" s="52" t="s">
        <v>54</v>
      </c>
      <c r="F247" s="52">
        <v>235.13</v>
      </c>
      <c r="G247" s="53">
        <f>VLOOKUP(C247,[3]ORÇAMENTO!$Q$18:$U$497,5,0)</f>
        <v>1473.95</v>
      </c>
      <c r="H247" s="54">
        <f t="shared" si="6"/>
        <v>1831.09</v>
      </c>
      <c r="I247" s="55">
        <f t="shared" si="7"/>
        <v>430544.19</v>
      </c>
    </row>
    <row r="248" spans="1:9" ht="25.5" x14ac:dyDescent="0.2">
      <c r="A248" s="16" t="s">
        <v>429</v>
      </c>
      <c r="B248" s="28" t="s">
        <v>7</v>
      </c>
      <c r="C248" s="20">
        <v>100987</v>
      </c>
      <c r="D248" s="15" t="s">
        <v>21</v>
      </c>
      <c r="E248" s="13" t="s">
        <v>54</v>
      </c>
      <c r="F248" s="13">
        <v>235.13</v>
      </c>
      <c r="G248" s="25">
        <f>VLOOKUP(C248,[3]ORÇAMENTO!$Q$18:$U$497,5,0)</f>
        <v>10.91</v>
      </c>
      <c r="H248" s="26">
        <f t="shared" si="6"/>
        <v>13.55</v>
      </c>
      <c r="I248" s="36">
        <f t="shared" si="7"/>
        <v>3186.01</v>
      </c>
    </row>
    <row r="249" spans="1:9" ht="38.25" x14ac:dyDescent="0.2">
      <c r="A249" s="48" t="s">
        <v>430</v>
      </c>
      <c r="B249" s="49" t="s">
        <v>7</v>
      </c>
      <c r="C249" s="50">
        <v>93592</v>
      </c>
      <c r="D249" s="51" t="s">
        <v>15</v>
      </c>
      <c r="E249" s="52" t="s">
        <v>55</v>
      </c>
      <c r="F249" s="52">
        <v>4608.55</v>
      </c>
      <c r="G249" s="53">
        <f>VLOOKUP(C249,[3]ORÇAMENTO!$Q$18:$U$497,5,0)</f>
        <v>2.4900000000000002</v>
      </c>
      <c r="H249" s="54">
        <f t="shared" si="6"/>
        <v>3.09</v>
      </c>
      <c r="I249" s="55">
        <f t="shared" si="7"/>
        <v>14240.42</v>
      </c>
    </row>
    <row r="250" spans="1:9" x14ac:dyDescent="0.2">
      <c r="A250" s="21" t="s">
        <v>431</v>
      </c>
      <c r="B250" s="18"/>
      <c r="C250" s="31"/>
      <c r="D250" s="23" t="s">
        <v>157</v>
      </c>
      <c r="E250" s="14"/>
      <c r="F250" s="22"/>
      <c r="G250" s="22"/>
      <c r="H250" s="33" t="s">
        <v>5</v>
      </c>
      <c r="I250" s="24">
        <f>SUM(I251:I255)</f>
        <v>19787.219999999998</v>
      </c>
    </row>
    <row r="251" spans="1:9" ht="51" x14ac:dyDescent="0.2">
      <c r="A251" s="16" t="s">
        <v>432</v>
      </c>
      <c r="B251" s="28" t="s">
        <v>7</v>
      </c>
      <c r="C251" s="20">
        <v>102512</v>
      </c>
      <c r="D251" s="15" t="s">
        <v>22</v>
      </c>
      <c r="E251" s="13" t="s">
        <v>53</v>
      </c>
      <c r="F251" s="13">
        <v>750.59</v>
      </c>
      <c r="G251" s="25">
        <f>VLOOKUP(C251,[3]ORÇAMENTO!$Q$18:$U$497,5,0)</f>
        <v>7.77</v>
      </c>
      <c r="H251" s="26">
        <f t="shared" si="6"/>
        <v>9.65</v>
      </c>
      <c r="I251" s="36">
        <f t="shared" si="7"/>
        <v>7243.19</v>
      </c>
    </row>
    <row r="252" spans="1:9" ht="51" x14ac:dyDescent="0.2">
      <c r="A252" s="16" t="s">
        <v>433</v>
      </c>
      <c r="B252" s="28" t="s">
        <v>7</v>
      </c>
      <c r="C252" s="20">
        <v>102509</v>
      </c>
      <c r="D252" s="15" t="s">
        <v>23</v>
      </c>
      <c r="E252" s="13" t="s">
        <v>52</v>
      </c>
      <c r="F252" s="13">
        <v>61.3</v>
      </c>
      <c r="G252" s="25">
        <f>VLOOKUP(C252,[3]ORÇAMENTO!$Q$18:$U$497,5,0)</f>
        <v>40.03</v>
      </c>
      <c r="H252" s="26">
        <f t="shared" si="6"/>
        <v>49.73</v>
      </c>
      <c r="I252" s="36">
        <f t="shared" si="7"/>
        <v>3048.45</v>
      </c>
    </row>
    <row r="253" spans="1:9" ht="63.75" x14ac:dyDescent="0.2">
      <c r="A253" s="16" t="s">
        <v>434</v>
      </c>
      <c r="B253" s="28" t="s">
        <v>98</v>
      </c>
      <c r="C253" s="20" t="s">
        <v>48</v>
      </c>
      <c r="D253" s="15" t="s">
        <v>24</v>
      </c>
      <c r="E253" s="13" t="s">
        <v>56</v>
      </c>
      <c r="F253" s="13">
        <v>12</v>
      </c>
      <c r="G253" s="25">
        <f>VLOOKUP(C253,[3]ORÇAMENTO!$Q$18:$U$497,5,0)</f>
        <v>88.63</v>
      </c>
      <c r="H253" s="26">
        <f t="shared" si="6"/>
        <v>110.11</v>
      </c>
      <c r="I253" s="36">
        <f t="shared" si="7"/>
        <v>1321.32</v>
      </c>
    </row>
    <row r="254" spans="1:9" ht="63.75" x14ac:dyDescent="0.2">
      <c r="A254" s="16" t="s">
        <v>435</v>
      </c>
      <c r="B254" s="28" t="s">
        <v>98</v>
      </c>
      <c r="C254" s="20" t="s">
        <v>50</v>
      </c>
      <c r="D254" s="15" t="s">
        <v>25</v>
      </c>
      <c r="E254" s="13" t="s">
        <v>56</v>
      </c>
      <c r="F254" s="13">
        <v>10</v>
      </c>
      <c r="G254" s="25">
        <f>VLOOKUP(C254,[3]ORÇAMENTO!$Q$18:$U$497,5,0)</f>
        <v>199.41</v>
      </c>
      <c r="H254" s="26">
        <f t="shared" si="6"/>
        <v>247.73</v>
      </c>
      <c r="I254" s="36">
        <f t="shared" si="7"/>
        <v>2477.3000000000002</v>
      </c>
    </row>
    <row r="255" spans="1:9" ht="38.25" x14ac:dyDescent="0.2">
      <c r="A255" s="16" t="s">
        <v>436</v>
      </c>
      <c r="B255" s="28" t="s">
        <v>98</v>
      </c>
      <c r="C255" s="20">
        <v>103690</v>
      </c>
      <c r="D255" s="15" t="s">
        <v>26</v>
      </c>
      <c r="E255" s="13" t="s">
        <v>56</v>
      </c>
      <c r="F255" s="13">
        <v>16</v>
      </c>
      <c r="G255" s="25">
        <f>VLOOKUP(C255,[3]ORÇAMENTO!$Q$18:$U$497,5,0)</f>
        <v>286.61</v>
      </c>
      <c r="H255" s="26">
        <f t="shared" si="6"/>
        <v>356.06</v>
      </c>
      <c r="I255" s="36">
        <f t="shared" si="7"/>
        <v>5696.96</v>
      </c>
    </row>
    <row r="256" spans="1:9" ht="15" x14ac:dyDescent="0.2">
      <c r="A256" s="40" t="s">
        <v>437</v>
      </c>
      <c r="B256" s="41"/>
      <c r="C256" s="42"/>
      <c r="D256" s="43" t="s">
        <v>158</v>
      </c>
      <c r="E256" s="44"/>
      <c r="F256" s="45"/>
      <c r="G256" s="45"/>
      <c r="H256" s="46" t="s">
        <v>666</v>
      </c>
      <c r="I256" s="47">
        <f>I257+I259+I263+I267+I271+I276</f>
        <v>175222.59000000003</v>
      </c>
    </row>
    <row r="257" spans="1:9" ht="25.5" x14ac:dyDescent="0.2">
      <c r="A257" s="21" t="s">
        <v>438</v>
      </c>
      <c r="B257" s="18"/>
      <c r="C257" s="31"/>
      <c r="D257" s="23" t="s">
        <v>159</v>
      </c>
      <c r="E257" s="14"/>
      <c r="F257" s="22"/>
      <c r="G257" s="22"/>
      <c r="H257" s="33" t="s">
        <v>5</v>
      </c>
      <c r="I257" s="24">
        <f>SUM(I258)</f>
        <v>2208.23</v>
      </c>
    </row>
    <row r="258" spans="1:9" ht="38.25" x14ac:dyDescent="0.2">
      <c r="A258" s="16" t="s">
        <v>439</v>
      </c>
      <c r="B258" s="28" t="s">
        <v>7</v>
      </c>
      <c r="C258" s="20">
        <v>103689</v>
      </c>
      <c r="D258" s="15" t="s">
        <v>12</v>
      </c>
      <c r="E258" s="13" t="s">
        <v>52</v>
      </c>
      <c r="F258" s="13">
        <v>3.75</v>
      </c>
      <c r="G258" s="25">
        <f>VLOOKUP(C258,[3]ORÇAMENTO!$Q$18:$U$497,5,0)</f>
        <v>474.01</v>
      </c>
      <c r="H258" s="26">
        <f t="shared" ref="H258:H320" si="8">ROUND(G258*1.2423,2)</f>
        <v>588.86</v>
      </c>
      <c r="I258" s="37">
        <f t="shared" si="7"/>
        <v>2208.23</v>
      </c>
    </row>
    <row r="259" spans="1:9" ht="25.5" x14ac:dyDescent="0.2">
      <c r="A259" s="21" t="s">
        <v>440</v>
      </c>
      <c r="B259" s="18"/>
      <c r="C259" s="31"/>
      <c r="D259" s="23" t="s">
        <v>160</v>
      </c>
      <c r="E259" s="14"/>
      <c r="F259" s="22"/>
      <c r="G259" s="22"/>
      <c r="H259" s="33" t="s">
        <v>5</v>
      </c>
      <c r="I259" s="24">
        <f>SUM(I260:I262)</f>
        <v>7762.97</v>
      </c>
    </row>
    <row r="260" spans="1:9" ht="25.5" x14ac:dyDescent="0.2">
      <c r="A260" s="16" t="s">
        <v>441</v>
      </c>
      <c r="B260" s="28" t="s">
        <v>7</v>
      </c>
      <c r="C260" s="20">
        <v>104796</v>
      </c>
      <c r="D260" s="15" t="s">
        <v>13</v>
      </c>
      <c r="E260" s="13" t="s">
        <v>53</v>
      </c>
      <c r="F260" s="13">
        <v>289.05</v>
      </c>
      <c r="G260" s="25">
        <f>VLOOKUP(C260,[3]ORÇAMENTO!$Q$18:$U$497,5,0)</f>
        <v>17.55</v>
      </c>
      <c r="H260" s="26">
        <f t="shared" si="8"/>
        <v>21.8</v>
      </c>
      <c r="I260" s="37">
        <f t="shared" ref="I260:I321" si="9">ROUND(F260*H260,2)</f>
        <v>6301.29</v>
      </c>
    </row>
    <row r="261" spans="1:9" ht="51" x14ac:dyDescent="0.2">
      <c r="A261" s="16" t="s">
        <v>442</v>
      </c>
      <c r="B261" s="28" t="s">
        <v>7</v>
      </c>
      <c r="C261" s="20">
        <v>100983</v>
      </c>
      <c r="D261" s="15" t="s">
        <v>14</v>
      </c>
      <c r="E261" s="13" t="s">
        <v>54</v>
      </c>
      <c r="F261" s="13">
        <v>32.659999999999997</v>
      </c>
      <c r="G261" s="25">
        <f>VLOOKUP(C261,[3]ORÇAMENTO!$Q$18:$U$497,5,0)</f>
        <v>9.66</v>
      </c>
      <c r="H261" s="26">
        <f t="shared" si="8"/>
        <v>12</v>
      </c>
      <c r="I261" s="37">
        <f t="shared" si="9"/>
        <v>391.92</v>
      </c>
    </row>
    <row r="262" spans="1:9" ht="38.25" x14ac:dyDescent="0.2">
      <c r="A262" s="48" t="s">
        <v>443</v>
      </c>
      <c r="B262" s="49" t="s">
        <v>7</v>
      </c>
      <c r="C262" s="50">
        <v>93592</v>
      </c>
      <c r="D262" s="51" t="s">
        <v>15</v>
      </c>
      <c r="E262" s="52" t="s">
        <v>55</v>
      </c>
      <c r="F262" s="52">
        <v>346.2</v>
      </c>
      <c r="G262" s="53">
        <f>VLOOKUP(C262,[3]ORÇAMENTO!$Q$18:$U$497,5,0)</f>
        <v>2.4900000000000002</v>
      </c>
      <c r="H262" s="54">
        <f t="shared" si="8"/>
        <v>3.09</v>
      </c>
      <c r="I262" s="56">
        <f t="shared" si="9"/>
        <v>1069.76</v>
      </c>
    </row>
    <row r="263" spans="1:9" ht="25.5" x14ac:dyDescent="0.2">
      <c r="A263" s="21" t="s">
        <v>444</v>
      </c>
      <c r="B263" s="18"/>
      <c r="C263" s="31"/>
      <c r="D263" s="23" t="s">
        <v>161</v>
      </c>
      <c r="E263" s="14"/>
      <c r="F263" s="22"/>
      <c r="G263" s="22"/>
      <c r="H263" s="33" t="s">
        <v>5</v>
      </c>
      <c r="I263" s="24">
        <f>SUM(I264:I266)</f>
        <v>27532.06</v>
      </c>
    </row>
    <row r="264" spans="1:9" ht="51" x14ac:dyDescent="0.2">
      <c r="A264" s="16" t="s">
        <v>445</v>
      </c>
      <c r="B264" s="28" t="s">
        <v>7</v>
      </c>
      <c r="C264" s="20">
        <v>94273</v>
      </c>
      <c r="D264" s="15" t="s">
        <v>16</v>
      </c>
      <c r="E264" s="13" t="s">
        <v>53</v>
      </c>
      <c r="F264" s="13">
        <v>108.08</v>
      </c>
      <c r="G264" s="25">
        <f>VLOOKUP(C264,[3]ORÇAMENTO!$Q$18:$U$497,5,0)</f>
        <v>46.17</v>
      </c>
      <c r="H264" s="26">
        <f t="shared" si="8"/>
        <v>57.36</v>
      </c>
      <c r="I264" s="37">
        <f t="shared" si="9"/>
        <v>6199.47</v>
      </c>
    </row>
    <row r="265" spans="1:9" ht="38.25" x14ac:dyDescent="0.2">
      <c r="A265" s="48" t="s">
        <v>446</v>
      </c>
      <c r="B265" s="49" t="s">
        <v>7</v>
      </c>
      <c r="C265" s="50">
        <v>94281</v>
      </c>
      <c r="D265" s="51" t="s">
        <v>77</v>
      </c>
      <c r="E265" s="52" t="s">
        <v>53</v>
      </c>
      <c r="F265" s="52">
        <v>108.08</v>
      </c>
      <c r="G265" s="53">
        <f>VLOOKUP(C265,[3]ORÇAMENTO!$Q$18:$U$497,5,0)</f>
        <v>44.03</v>
      </c>
      <c r="H265" s="54">
        <f t="shared" si="8"/>
        <v>54.7</v>
      </c>
      <c r="I265" s="56">
        <f t="shared" si="9"/>
        <v>5911.98</v>
      </c>
    </row>
    <row r="266" spans="1:9" ht="38.25" x14ac:dyDescent="0.2">
      <c r="A266" s="16" t="s">
        <v>447</v>
      </c>
      <c r="B266" s="28" t="s">
        <v>7</v>
      </c>
      <c r="C266" s="20">
        <v>94293</v>
      </c>
      <c r="D266" s="15" t="s">
        <v>17</v>
      </c>
      <c r="E266" s="13" t="s">
        <v>53</v>
      </c>
      <c r="F266" s="13">
        <v>72.89</v>
      </c>
      <c r="G266" s="25">
        <f>VLOOKUP(C266,[3]ORÇAMENTO!$Q$18:$U$497,5,0)</f>
        <v>170.3</v>
      </c>
      <c r="H266" s="26">
        <f t="shared" si="8"/>
        <v>211.56</v>
      </c>
      <c r="I266" s="37">
        <f t="shared" si="9"/>
        <v>15420.61</v>
      </c>
    </row>
    <row r="267" spans="1:9" ht="25.5" x14ac:dyDescent="0.2">
      <c r="A267" s="21" t="s">
        <v>448</v>
      </c>
      <c r="B267" s="18"/>
      <c r="C267" s="31"/>
      <c r="D267" s="23" t="s">
        <v>162</v>
      </c>
      <c r="E267" s="14"/>
      <c r="F267" s="22"/>
      <c r="G267" s="22"/>
      <c r="H267" s="33" t="s">
        <v>5</v>
      </c>
      <c r="I267" s="24">
        <f>SUM(I268:I270)</f>
        <v>17118.59</v>
      </c>
    </row>
    <row r="268" spans="1:9" ht="25.5" x14ac:dyDescent="0.2">
      <c r="A268" s="48" t="s">
        <v>449</v>
      </c>
      <c r="B268" s="49" t="s">
        <v>7</v>
      </c>
      <c r="C268" s="50">
        <v>96001</v>
      </c>
      <c r="D268" s="51" t="s">
        <v>18</v>
      </c>
      <c r="E268" s="52" t="s">
        <v>52</v>
      </c>
      <c r="F268" s="52">
        <v>1581.96</v>
      </c>
      <c r="G268" s="53">
        <f>VLOOKUP(C268,[3]ORÇAMENTO!$Q$18:$U$497,5,0)</f>
        <v>7.41</v>
      </c>
      <c r="H268" s="54">
        <f t="shared" si="8"/>
        <v>9.2100000000000009</v>
      </c>
      <c r="I268" s="56">
        <f t="shared" si="9"/>
        <v>14569.85</v>
      </c>
    </row>
    <row r="269" spans="1:9" ht="51" x14ac:dyDescent="0.2">
      <c r="A269" s="16" t="s">
        <v>450</v>
      </c>
      <c r="B269" s="28" t="s">
        <v>7</v>
      </c>
      <c r="C269" s="20">
        <v>100983</v>
      </c>
      <c r="D269" s="15" t="s">
        <v>14</v>
      </c>
      <c r="E269" s="13" t="s">
        <v>54</v>
      </c>
      <c r="F269" s="13">
        <v>56.95</v>
      </c>
      <c r="G269" s="25">
        <f>VLOOKUP(C269,[3]ORÇAMENTO!$Q$18:$U$497,5,0)</f>
        <v>9.66</v>
      </c>
      <c r="H269" s="26">
        <f t="shared" si="8"/>
        <v>12</v>
      </c>
      <c r="I269" s="37">
        <f t="shared" si="9"/>
        <v>683.4</v>
      </c>
    </row>
    <row r="270" spans="1:9" ht="38.25" x14ac:dyDescent="0.2">
      <c r="A270" s="48" t="s">
        <v>451</v>
      </c>
      <c r="B270" s="49" t="s">
        <v>7</v>
      </c>
      <c r="C270" s="50">
        <v>93592</v>
      </c>
      <c r="D270" s="51" t="s">
        <v>15</v>
      </c>
      <c r="E270" s="52" t="s">
        <v>55</v>
      </c>
      <c r="F270" s="52">
        <v>603.66999999999996</v>
      </c>
      <c r="G270" s="53">
        <f>VLOOKUP(C270,[3]ORÇAMENTO!$Q$18:$U$497,5,0)</f>
        <v>2.4900000000000002</v>
      </c>
      <c r="H270" s="54">
        <f t="shared" si="8"/>
        <v>3.09</v>
      </c>
      <c r="I270" s="56">
        <f t="shared" si="9"/>
        <v>1865.34</v>
      </c>
    </row>
    <row r="271" spans="1:9" ht="25.5" x14ac:dyDescent="0.2">
      <c r="A271" s="21" t="s">
        <v>452</v>
      </c>
      <c r="B271" s="18"/>
      <c r="C271" s="31"/>
      <c r="D271" s="23" t="s">
        <v>163</v>
      </c>
      <c r="E271" s="14"/>
      <c r="F271" s="22"/>
      <c r="G271" s="22"/>
      <c r="H271" s="33" t="s">
        <v>5</v>
      </c>
      <c r="I271" s="24">
        <f>SUM(I272:I275)</f>
        <v>109781.84999999999</v>
      </c>
    </row>
    <row r="272" spans="1:9" ht="25.5" x14ac:dyDescent="0.2">
      <c r="A272" s="16" t="s">
        <v>453</v>
      </c>
      <c r="B272" s="28" t="s">
        <v>98</v>
      </c>
      <c r="C272" s="20">
        <v>104375</v>
      </c>
      <c r="D272" s="15" t="s">
        <v>19</v>
      </c>
      <c r="E272" s="13" t="s">
        <v>52</v>
      </c>
      <c r="F272" s="13">
        <v>1581.96</v>
      </c>
      <c r="G272" s="25">
        <f>VLOOKUP(C272,[3]ORÇAMENTO!$Q$18:$U$497,5,0)</f>
        <v>2.48</v>
      </c>
      <c r="H272" s="26">
        <f t="shared" si="8"/>
        <v>3.08</v>
      </c>
      <c r="I272" s="36">
        <f t="shared" si="9"/>
        <v>4872.4399999999996</v>
      </c>
    </row>
    <row r="273" spans="1:9" ht="38.25" x14ac:dyDescent="0.2">
      <c r="A273" s="48" t="s">
        <v>454</v>
      </c>
      <c r="B273" s="49" t="s">
        <v>7</v>
      </c>
      <c r="C273" s="50">
        <v>95995</v>
      </c>
      <c r="D273" s="51" t="s">
        <v>20</v>
      </c>
      <c r="E273" s="52" t="s">
        <v>54</v>
      </c>
      <c r="F273" s="52">
        <v>55.37</v>
      </c>
      <c r="G273" s="53">
        <f>VLOOKUP(C273,[3]ORÇAMENTO!$Q$18:$U$497,5,0)</f>
        <v>1473.95</v>
      </c>
      <c r="H273" s="54">
        <f t="shared" si="8"/>
        <v>1831.09</v>
      </c>
      <c r="I273" s="55">
        <f t="shared" si="9"/>
        <v>101387.45</v>
      </c>
    </row>
    <row r="274" spans="1:9" ht="25.5" x14ac:dyDescent="0.2">
      <c r="A274" s="16" t="s">
        <v>455</v>
      </c>
      <c r="B274" s="28" t="s">
        <v>7</v>
      </c>
      <c r="C274" s="20">
        <v>100987</v>
      </c>
      <c r="D274" s="15" t="s">
        <v>21</v>
      </c>
      <c r="E274" s="13" t="s">
        <v>54</v>
      </c>
      <c r="F274" s="13">
        <v>55.37</v>
      </c>
      <c r="G274" s="25">
        <f>VLOOKUP(C274,[3]ORÇAMENTO!$Q$18:$U$497,5,0)</f>
        <v>10.91</v>
      </c>
      <c r="H274" s="26">
        <f t="shared" si="8"/>
        <v>13.55</v>
      </c>
      <c r="I274" s="36">
        <f t="shared" si="9"/>
        <v>750.26</v>
      </c>
    </row>
    <row r="275" spans="1:9" ht="38.25" x14ac:dyDescent="0.2">
      <c r="A275" s="48" t="s">
        <v>456</v>
      </c>
      <c r="B275" s="49" t="s">
        <v>7</v>
      </c>
      <c r="C275" s="50">
        <v>93592</v>
      </c>
      <c r="D275" s="51" t="s">
        <v>15</v>
      </c>
      <c r="E275" s="52" t="s">
        <v>55</v>
      </c>
      <c r="F275" s="52">
        <v>896.99</v>
      </c>
      <c r="G275" s="53">
        <f>VLOOKUP(C275,[3]ORÇAMENTO!$Q$18:$U$497,5,0)</f>
        <v>2.4900000000000002</v>
      </c>
      <c r="H275" s="54">
        <f t="shared" si="8"/>
        <v>3.09</v>
      </c>
      <c r="I275" s="55">
        <f t="shared" si="9"/>
        <v>2771.7</v>
      </c>
    </row>
    <row r="276" spans="1:9" x14ac:dyDescent="0.2">
      <c r="A276" s="21" t="s">
        <v>457</v>
      </c>
      <c r="B276" s="18"/>
      <c r="C276" s="31"/>
      <c r="D276" s="23" t="s">
        <v>164</v>
      </c>
      <c r="E276" s="14"/>
      <c r="F276" s="22"/>
      <c r="G276" s="22"/>
      <c r="H276" s="33" t="s">
        <v>5</v>
      </c>
      <c r="I276" s="24">
        <f>SUM(I277:I281)</f>
        <v>10818.89</v>
      </c>
    </row>
    <row r="277" spans="1:9" ht="51" x14ac:dyDescent="0.2">
      <c r="A277" s="16" t="s">
        <v>458</v>
      </c>
      <c r="B277" s="28" t="s">
        <v>7</v>
      </c>
      <c r="C277" s="20">
        <v>102512</v>
      </c>
      <c r="D277" s="15" t="s">
        <v>22</v>
      </c>
      <c r="E277" s="13" t="s">
        <v>53</v>
      </c>
      <c r="F277" s="13">
        <v>166.39</v>
      </c>
      <c r="G277" s="25">
        <f>VLOOKUP(C277,[3]ORÇAMENTO!$Q$18:$U$497,5,0)</f>
        <v>7.77</v>
      </c>
      <c r="H277" s="26">
        <f t="shared" si="8"/>
        <v>9.65</v>
      </c>
      <c r="I277" s="36">
        <f t="shared" si="9"/>
        <v>1605.66</v>
      </c>
    </row>
    <row r="278" spans="1:9" ht="51" x14ac:dyDescent="0.2">
      <c r="A278" s="16" t="s">
        <v>459</v>
      </c>
      <c r="B278" s="28" t="s">
        <v>7</v>
      </c>
      <c r="C278" s="20">
        <v>102509</v>
      </c>
      <c r="D278" s="15" t="s">
        <v>23</v>
      </c>
      <c r="E278" s="13" t="s">
        <v>52</v>
      </c>
      <c r="F278" s="13">
        <v>29.64</v>
      </c>
      <c r="G278" s="25">
        <f>VLOOKUP(C278,[3]ORÇAMENTO!$Q$18:$U$497,5,0)</f>
        <v>40.03</v>
      </c>
      <c r="H278" s="26">
        <f t="shared" si="8"/>
        <v>49.73</v>
      </c>
      <c r="I278" s="36">
        <f t="shared" si="9"/>
        <v>1474</v>
      </c>
    </row>
    <row r="279" spans="1:9" ht="63.75" x14ac:dyDescent="0.2">
      <c r="A279" s="16" t="s">
        <v>460</v>
      </c>
      <c r="B279" s="28" t="s">
        <v>98</v>
      </c>
      <c r="C279" s="20" t="s">
        <v>48</v>
      </c>
      <c r="D279" s="15" t="s">
        <v>24</v>
      </c>
      <c r="E279" s="13" t="s">
        <v>56</v>
      </c>
      <c r="F279" s="13">
        <v>8</v>
      </c>
      <c r="G279" s="25">
        <f>VLOOKUP(C279,[3]ORÇAMENTO!$Q$18:$U$497,5,0)</f>
        <v>88.63</v>
      </c>
      <c r="H279" s="26">
        <f t="shared" si="8"/>
        <v>110.11</v>
      </c>
      <c r="I279" s="36">
        <f t="shared" si="9"/>
        <v>880.88</v>
      </c>
    </row>
    <row r="280" spans="1:9" ht="63.75" x14ac:dyDescent="0.2">
      <c r="A280" s="16" t="s">
        <v>461</v>
      </c>
      <c r="B280" s="28" t="s">
        <v>98</v>
      </c>
      <c r="C280" s="20" t="s">
        <v>50</v>
      </c>
      <c r="D280" s="15" t="s">
        <v>25</v>
      </c>
      <c r="E280" s="13" t="s">
        <v>56</v>
      </c>
      <c r="F280" s="13">
        <v>9</v>
      </c>
      <c r="G280" s="25">
        <f>VLOOKUP(C280,[3]ORÇAMENTO!$Q$18:$U$497,5,0)</f>
        <v>199.41</v>
      </c>
      <c r="H280" s="26">
        <f t="shared" si="8"/>
        <v>247.73</v>
      </c>
      <c r="I280" s="36">
        <f t="shared" si="9"/>
        <v>2229.5700000000002</v>
      </c>
    </row>
    <row r="281" spans="1:9" ht="38.25" x14ac:dyDescent="0.2">
      <c r="A281" s="16" t="s">
        <v>462</v>
      </c>
      <c r="B281" s="28" t="s">
        <v>98</v>
      </c>
      <c r="C281" s="20">
        <v>103690</v>
      </c>
      <c r="D281" s="15" t="s">
        <v>26</v>
      </c>
      <c r="E281" s="13" t="s">
        <v>56</v>
      </c>
      <c r="F281" s="13">
        <v>13</v>
      </c>
      <c r="G281" s="25">
        <f>VLOOKUP(C281,[3]ORÇAMENTO!$Q$18:$U$497,5,0)</f>
        <v>286.61</v>
      </c>
      <c r="H281" s="26">
        <f t="shared" si="8"/>
        <v>356.06</v>
      </c>
      <c r="I281" s="36">
        <f t="shared" si="9"/>
        <v>4628.78</v>
      </c>
    </row>
    <row r="282" spans="1:9" ht="15" x14ac:dyDescent="0.2">
      <c r="A282" s="40" t="s">
        <v>463</v>
      </c>
      <c r="B282" s="41"/>
      <c r="C282" s="42"/>
      <c r="D282" s="43" t="s">
        <v>165</v>
      </c>
      <c r="E282" s="44"/>
      <c r="F282" s="45"/>
      <c r="G282" s="45"/>
      <c r="H282" s="46" t="s">
        <v>666</v>
      </c>
      <c r="I282" s="47">
        <f>I283+I285+I289+I292+I296+I301</f>
        <v>61665.53</v>
      </c>
    </row>
    <row r="283" spans="1:9" ht="25.5" x14ac:dyDescent="0.2">
      <c r="A283" s="21" t="s">
        <v>464</v>
      </c>
      <c r="B283" s="18"/>
      <c r="C283" s="31"/>
      <c r="D283" s="23" t="s">
        <v>166</v>
      </c>
      <c r="E283" s="14"/>
      <c r="F283" s="22"/>
      <c r="G283" s="22"/>
      <c r="H283" s="33" t="s">
        <v>5</v>
      </c>
      <c r="I283" s="24">
        <f>SUM(I284)</f>
        <v>2208.23</v>
      </c>
    </row>
    <row r="284" spans="1:9" ht="38.25" x14ac:dyDescent="0.2">
      <c r="A284" s="16" t="s">
        <v>465</v>
      </c>
      <c r="B284" s="28" t="s">
        <v>7</v>
      </c>
      <c r="C284" s="20">
        <v>103689</v>
      </c>
      <c r="D284" s="15" t="s">
        <v>12</v>
      </c>
      <c r="E284" s="13" t="s">
        <v>52</v>
      </c>
      <c r="F284" s="13">
        <v>3.75</v>
      </c>
      <c r="G284" s="25">
        <f>VLOOKUP(C284,[3]ORÇAMENTO!$Q$18:$U$497,5,0)</f>
        <v>474.01</v>
      </c>
      <c r="H284" s="26">
        <f t="shared" si="8"/>
        <v>588.86</v>
      </c>
      <c r="I284" s="37">
        <f t="shared" si="9"/>
        <v>2208.23</v>
      </c>
    </row>
    <row r="285" spans="1:9" ht="25.5" x14ac:dyDescent="0.2">
      <c r="A285" s="21" t="s">
        <v>466</v>
      </c>
      <c r="B285" s="18"/>
      <c r="C285" s="31"/>
      <c r="D285" s="23" t="s">
        <v>167</v>
      </c>
      <c r="E285" s="14"/>
      <c r="F285" s="22"/>
      <c r="G285" s="22"/>
      <c r="H285" s="33" t="s">
        <v>5</v>
      </c>
      <c r="I285" s="24">
        <f>SUM(I286:I288)</f>
        <v>4363.8200000000006</v>
      </c>
    </row>
    <row r="286" spans="1:9" ht="25.5" x14ac:dyDescent="0.2">
      <c r="A286" s="16" t="s">
        <v>467</v>
      </c>
      <c r="B286" s="28" t="s">
        <v>7</v>
      </c>
      <c r="C286" s="20">
        <v>104796</v>
      </c>
      <c r="D286" s="15" t="s">
        <v>13</v>
      </c>
      <c r="E286" s="13" t="s">
        <v>53</v>
      </c>
      <c r="F286" s="13">
        <v>180.2</v>
      </c>
      <c r="G286" s="25">
        <f>VLOOKUP(C286,[3]ORÇAMENTO!$Q$18:$U$497,5,0)</f>
        <v>17.55</v>
      </c>
      <c r="H286" s="26">
        <f t="shared" si="8"/>
        <v>21.8</v>
      </c>
      <c r="I286" s="37">
        <f t="shared" si="9"/>
        <v>3928.36</v>
      </c>
    </row>
    <row r="287" spans="1:9" ht="51" x14ac:dyDescent="0.2">
      <c r="A287" s="16" t="s">
        <v>468</v>
      </c>
      <c r="B287" s="28" t="s">
        <v>7</v>
      </c>
      <c r="C287" s="20">
        <v>100983</v>
      </c>
      <c r="D287" s="15" t="s">
        <v>14</v>
      </c>
      <c r="E287" s="13" t="s">
        <v>54</v>
      </c>
      <c r="F287" s="13">
        <v>9.73</v>
      </c>
      <c r="G287" s="25">
        <f>VLOOKUP(C287,[3]ORÇAMENTO!$Q$18:$U$497,5,0)</f>
        <v>9.66</v>
      </c>
      <c r="H287" s="26">
        <f t="shared" si="8"/>
        <v>12</v>
      </c>
      <c r="I287" s="37">
        <f t="shared" si="9"/>
        <v>116.76</v>
      </c>
    </row>
    <row r="288" spans="1:9" ht="38.25" x14ac:dyDescent="0.2">
      <c r="A288" s="48" t="s">
        <v>469</v>
      </c>
      <c r="B288" s="49" t="s">
        <v>7</v>
      </c>
      <c r="C288" s="50">
        <v>93592</v>
      </c>
      <c r="D288" s="51" t="s">
        <v>15</v>
      </c>
      <c r="E288" s="52" t="s">
        <v>55</v>
      </c>
      <c r="F288" s="52">
        <v>103.14</v>
      </c>
      <c r="G288" s="53">
        <f>VLOOKUP(C288,[3]ORÇAMENTO!$Q$18:$U$497,5,0)</f>
        <v>2.4900000000000002</v>
      </c>
      <c r="H288" s="54">
        <f t="shared" si="8"/>
        <v>3.09</v>
      </c>
      <c r="I288" s="56">
        <f t="shared" si="9"/>
        <v>318.7</v>
      </c>
    </row>
    <row r="289" spans="1:9" ht="25.5" x14ac:dyDescent="0.2">
      <c r="A289" s="21" t="s">
        <v>470</v>
      </c>
      <c r="B289" s="18"/>
      <c r="C289" s="31"/>
      <c r="D289" s="23" t="s">
        <v>168</v>
      </c>
      <c r="E289" s="14"/>
      <c r="F289" s="22"/>
      <c r="G289" s="22"/>
      <c r="H289" s="33" t="s">
        <v>5</v>
      </c>
      <c r="I289" s="24">
        <f>SUM(I290:I291)</f>
        <v>10096.61</v>
      </c>
    </row>
    <row r="290" spans="1:9" ht="51" x14ac:dyDescent="0.2">
      <c r="A290" s="16" t="s">
        <v>471</v>
      </c>
      <c r="B290" s="28" t="s">
        <v>7</v>
      </c>
      <c r="C290" s="20">
        <v>94273</v>
      </c>
      <c r="D290" s="15" t="s">
        <v>16</v>
      </c>
      <c r="E290" s="13" t="s">
        <v>53</v>
      </c>
      <c r="F290" s="13">
        <v>90.1</v>
      </c>
      <c r="G290" s="25">
        <f>VLOOKUP(C290,[3]ORÇAMENTO!$Q$18:$U$497,5,0)</f>
        <v>46.17</v>
      </c>
      <c r="H290" s="26">
        <f t="shared" si="8"/>
        <v>57.36</v>
      </c>
      <c r="I290" s="37">
        <f t="shared" si="9"/>
        <v>5168.1400000000003</v>
      </c>
    </row>
    <row r="291" spans="1:9" ht="38.25" x14ac:dyDescent="0.2">
      <c r="A291" s="48" t="s">
        <v>472</v>
      </c>
      <c r="B291" s="49" t="s">
        <v>7</v>
      </c>
      <c r="C291" s="50">
        <v>94281</v>
      </c>
      <c r="D291" s="51" t="s">
        <v>77</v>
      </c>
      <c r="E291" s="52" t="s">
        <v>53</v>
      </c>
      <c r="F291" s="52">
        <v>90.1</v>
      </c>
      <c r="G291" s="53">
        <f>VLOOKUP(C291,[3]ORÇAMENTO!$Q$18:$U$497,5,0)</f>
        <v>44.03</v>
      </c>
      <c r="H291" s="54">
        <f t="shared" si="8"/>
        <v>54.7</v>
      </c>
      <c r="I291" s="56">
        <f t="shared" si="9"/>
        <v>4928.47</v>
      </c>
    </row>
    <row r="292" spans="1:9" ht="25.5" x14ac:dyDescent="0.2">
      <c r="A292" s="21" t="s">
        <v>473</v>
      </c>
      <c r="B292" s="18"/>
      <c r="C292" s="31"/>
      <c r="D292" s="23" t="s">
        <v>169</v>
      </c>
      <c r="E292" s="14"/>
      <c r="F292" s="22"/>
      <c r="G292" s="22"/>
      <c r="H292" s="33" t="s">
        <v>5</v>
      </c>
      <c r="I292" s="24">
        <f>SUM(I293:I295)</f>
        <v>5285.5</v>
      </c>
    </row>
    <row r="293" spans="1:9" ht="25.5" x14ac:dyDescent="0.2">
      <c r="A293" s="48" t="s">
        <v>474</v>
      </c>
      <c r="B293" s="49" t="s">
        <v>7</v>
      </c>
      <c r="C293" s="50">
        <v>96001</v>
      </c>
      <c r="D293" s="51" t="s">
        <v>18</v>
      </c>
      <c r="E293" s="52" t="s">
        <v>52</v>
      </c>
      <c r="F293" s="52">
        <v>488.46</v>
      </c>
      <c r="G293" s="53">
        <f>VLOOKUP(C293,[3]ORÇAMENTO!$Q$18:$U$497,5,0)</f>
        <v>7.41</v>
      </c>
      <c r="H293" s="54">
        <f t="shared" si="8"/>
        <v>9.2100000000000009</v>
      </c>
      <c r="I293" s="56">
        <f t="shared" si="9"/>
        <v>4498.72</v>
      </c>
    </row>
    <row r="294" spans="1:9" ht="51" x14ac:dyDescent="0.2">
      <c r="A294" s="16" t="s">
        <v>475</v>
      </c>
      <c r="B294" s="28" t="s">
        <v>7</v>
      </c>
      <c r="C294" s="20">
        <v>100983</v>
      </c>
      <c r="D294" s="15" t="s">
        <v>14</v>
      </c>
      <c r="E294" s="13" t="s">
        <v>54</v>
      </c>
      <c r="F294" s="13">
        <v>17.579999999999998</v>
      </c>
      <c r="G294" s="25">
        <f>VLOOKUP(C294,[3]ORÇAMENTO!$Q$18:$U$497,5,0)</f>
        <v>9.66</v>
      </c>
      <c r="H294" s="26">
        <f t="shared" si="8"/>
        <v>12</v>
      </c>
      <c r="I294" s="37">
        <f t="shared" si="9"/>
        <v>210.96</v>
      </c>
    </row>
    <row r="295" spans="1:9" ht="38.25" x14ac:dyDescent="0.2">
      <c r="A295" s="48" t="s">
        <v>476</v>
      </c>
      <c r="B295" s="49" t="s">
        <v>7</v>
      </c>
      <c r="C295" s="50">
        <v>93592</v>
      </c>
      <c r="D295" s="51" t="s">
        <v>15</v>
      </c>
      <c r="E295" s="52" t="s">
        <v>55</v>
      </c>
      <c r="F295" s="52">
        <v>186.35</v>
      </c>
      <c r="G295" s="53">
        <f>VLOOKUP(C295,[3]ORÇAMENTO!$Q$18:$U$497,5,0)</f>
        <v>2.4900000000000002</v>
      </c>
      <c r="H295" s="54">
        <f t="shared" si="8"/>
        <v>3.09</v>
      </c>
      <c r="I295" s="56">
        <f t="shared" si="9"/>
        <v>575.82000000000005</v>
      </c>
    </row>
    <row r="296" spans="1:9" ht="25.5" x14ac:dyDescent="0.2">
      <c r="A296" s="21" t="s">
        <v>477</v>
      </c>
      <c r="B296" s="18"/>
      <c r="C296" s="31"/>
      <c r="D296" s="23" t="s">
        <v>170</v>
      </c>
      <c r="E296" s="14"/>
      <c r="F296" s="22"/>
      <c r="G296" s="22"/>
      <c r="H296" s="33" t="s">
        <v>5</v>
      </c>
      <c r="I296" s="24">
        <f>SUM(I297:I300)</f>
        <v>33903.799999999996</v>
      </c>
    </row>
    <row r="297" spans="1:9" ht="25.5" x14ac:dyDescent="0.2">
      <c r="A297" s="16" t="s">
        <v>478</v>
      </c>
      <c r="B297" s="28" t="s">
        <v>98</v>
      </c>
      <c r="C297" s="20">
        <v>104375</v>
      </c>
      <c r="D297" s="15" t="s">
        <v>19</v>
      </c>
      <c r="E297" s="13" t="s">
        <v>52</v>
      </c>
      <c r="F297" s="13">
        <v>488.46</v>
      </c>
      <c r="G297" s="25">
        <f>VLOOKUP(C297,[3]ORÇAMENTO!$Q$18:$U$497,5,0)</f>
        <v>2.48</v>
      </c>
      <c r="H297" s="26">
        <f t="shared" si="8"/>
        <v>3.08</v>
      </c>
      <c r="I297" s="37">
        <f t="shared" si="9"/>
        <v>1504.46</v>
      </c>
    </row>
    <row r="298" spans="1:9" ht="38.25" x14ac:dyDescent="0.2">
      <c r="A298" s="48" t="s">
        <v>479</v>
      </c>
      <c r="B298" s="49" t="s">
        <v>7</v>
      </c>
      <c r="C298" s="50">
        <v>95995</v>
      </c>
      <c r="D298" s="51" t="s">
        <v>20</v>
      </c>
      <c r="E298" s="52" t="s">
        <v>54</v>
      </c>
      <c r="F298" s="52">
        <v>17.100000000000001</v>
      </c>
      <c r="G298" s="53">
        <f>VLOOKUP(C298,[3]ORÇAMENTO!$Q$18:$U$497,5,0)</f>
        <v>1473.95</v>
      </c>
      <c r="H298" s="54">
        <f t="shared" si="8"/>
        <v>1831.09</v>
      </c>
      <c r="I298" s="56">
        <f t="shared" si="9"/>
        <v>31311.64</v>
      </c>
    </row>
    <row r="299" spans="1:9" ht="25.5" x14ac:dyDescent="0.2">
      <c r="A299" s="16" t="s">
        <v>480</v>
      </c>
      <c r="B299" s="28" t="s">
        <v>7</v>
      </c>
      <c r="C299" s="20">
        <v>100987</v>
      </c>
      <c r="D299" s="15" t="s">
        <v>21</v>
      </c>
      <c r="E299" s="13" t="s">
        <v>54</v>
      </c>
      <c r="F299" s="13">
        <v>17.100000000000001</v>
      </c>
      <c r="G299" s="25">
        <f>VLOOKUP(C299,[3]ORÇAMENTO!$Q$18:$U$497,5,0)</f>
        <v>10.91</v>
      </c>
      <c r="H299" s="26">
        <f t="shared" si="8"/>
        <v>13.55</v>
      </c>
      <c r="I299" s="37">
        <f t="shared" si="9"/>
        <v>231.71</v>
      </c>
    </row>
    <row r="300" spans="1:9" ht="38.25" x14ac:dyDescent="0.2">
      <c r="A300" s="48" t="s">
        <v>481</v>
      </c>
      <c r="B300" s="49" t="s">
        <v>7</v>
      </c>
      <c r="C300" s="50">
        <v>93592</v>
      </c>
      <c r="D300" s="51" t="s">
        <v>15</v>
      </c>
      <c r="E300" s="52" t="s">
        <v>55</v>
      </c>
      <c r="F300" s="52">
        <v>277.02</v>
      </c>
      <c r="G300" s="53">
        <f>VLOOKUP(C300,[3]ORÇAMENTO!$Q$18:$U$497,5,0)</f>
        <v>2.4900000000000002</v>
      </c>
      <c r="H300" s="54">
        <f t="shared" si="8"/>
        <v>3.09</v>
      </c>
      <c r="I300" s="56">
        <f t="shared" si="9"/>
        <v>855.99</v>
      </c>
    </row>
    <row r="301" spans="1:9" x14ac:dyDescent="0.2">
      <c r="A301" s="21" t="s">
        <v>482</v>
      </c>
      <c r="B301" s="18"/>
      <c r="C301" s="31"/>
      <c r="D301" s="23" t="s">
        <v>171</v>
      </c>
      <c r="E301" s="14"/>
      <c r="F301" s="22"/>
      <c r="G301" s="22"/>
      <c r="H301" s="33" t="s">
        <v>5</v>
      </c>
      <c r="I301" s="24">
        <f>SUM(I302:I306)</f>
        <v>5807.57</v>
      </c>
    </row>
    <row r="302" spans="1:9" ht="51" x14ac:dyDescent="0.2">
      <c r="A302" s="16" t="s">
        <v>483</v>
      </c>
      <c r="B302" s="28" t="s">
        <v>7</v>
      </c>
      <c r="C302" s="20">
        <v>102512</v>
      </c>
      <c r="D302" s="15" t="s">
        <v>22</v>
      </c>
      <c r="E302" s="13" t="s">
        <v>53</v>
      </c>
      <c r="F302" s="13">
        <v>157.9</v>
      </c>
      <c r="G302" s="25">
        <f>VLOOKUP(C302,[3]ORÇAMENTO!$Q$18:$U$497,5,0)</f>
        <v>7.77</v>
      </c>
      <c r="H302" s="26">
        <f t="shared" si="8"/>
        <v>9.65</v>
      </c>
      <c r="I302" s="37">
        <f t="shared" si="9"/>
        <v>1523.74</v>
      </c>
    </row>
    <row r="303" spans="1:9" ht="51" x14ac:dyDescent="0.2">
      <c r="A303" s="16" t="s">
        <v>484</v>
      </c>
      <c r="B303" s="28" t="s">
        <v>7</v>
      </c>
      <c r="C303" s="20">
        <v>102509</v>
      </c>
      <c r="D303" s="15" t="s">
        <v>23</v>
      </c>
      <c r="E303" s="13" t="s">
        <v>52</v>
      </c>
      <c r="F303" s="13">
        <v>14.4</v>
      </c>
      <c r="G303" s="25">
        <f>VLOOKUP(C303,[3]ORÇAMENTO!$Q$18:$U$497,5,0)</f>
        <v>40.03</v>
      </c>
      <c r="H303" s="26">
        <f t="shared" si="8"/>
        <v>49.73</v>
      </c>
      <c r="I303" s="37">
        <f t="shared" si="9"/>
        <v>716.11</v>
      </c>
    </row>
    <row r="304" spans="1:9" ht="63.75" x14ac:dyDescent="0.2">
      <c r="A304" s="16" t="s">
        <v>485</v>
      </c>
      <c r="B304" s="28" t="s">
        <v>98</v>
      </c>
      <c r="C304" s="20" t="s">
        <v>48</v>
      </c>
      <c r="D304" s="15" t="s">
        <v>24</v>
      </c>
      <c r="E304" s="13" t="s">
        <v>56</v>
      </c>
      <c r="F304" s="13">
        <v>4</v>
      </c>
      <c r="G304" s="25">
        <f>VLOOKUP(C304,[3]ORÇAMENTO!$Q$18:$U$497,5,0)</f>
        <v>88.63</v>
      </c>
      <c r="H304" s="26">
        <f t="shared" si="8"/>
        <v>110.11</v>
      </c>
      <c r="I304" s="37">
        <f t="shared" si="9"/>
        <v>440.44</v>
      </c>
    </row>
    <row r="305" spans="1:9" ht="63.75" x14ac:dyDescent="0.2">
      <c r="A305" s="16" t="s">
        <v>486</v>
      </c>
      <c r="B305" s="28" t="s">
        <v>98</v>
      </c>
      <c r="C305" s="20" t="s">
        <v>50</v>
      </c>
      <c r="D305" s="15" t="s">
        <v>25</v>
      </c>
      <c r="E305" s="13" t="s">
        <v>56</v>
      </c>
      <c r="F305" s="13">
        <v>4</v>
      </c>
      <c r="G305" s="25">
        <f>VLOOKUP(C305,[3]ORÇAMENTO!$Q$18:$U$497,5,0)</f>
        <v>199.41</v>
      </c>
      <c r="H305" s="26">
        <f t="shared" si="8"/>
        <v>247.73</v>
      </c>
      <c r="I305" s="37">
        <f t="shared" si="9"/>
        <v>990.92</v>
      </c>
    </row>
    <row r="306" spans="1:9" ht="38.25" x14ac:dyDescent="0.2">
      <c r="A306" s="16" t="s">
        <v>487</v>
      </c>
      <c r="B306" s="28" t="s">
        <v>98</v>
      </c>
      <c r="C306" s="20">
        <v>103690</v>
      </c>
      <c r="D306" s="15" t="s">
        <v>26</v>
      </c>
      <c r="E306" s="13" t="s">
        <v>56</v>
      </c>
      <c r="F306" s="13">
        <v>6</v>
      </c>
      <c r="G306" s="25">
        <f>VLOOKUP(C306,[3]ORÇAMENTO!$Q$18:$U$497,5,0)</f>
        <v>286.61</v>
      </c>
      <c r="H306" s="26">
        <f t="shared" si="8"/>
        <v>356.06</v>
      </c>
      <c r="I306" s="37">
        <f t="shared" si="9"/>
        <v>2136.36</v>
      </c>
    </row>
    <row r="307" spans="1:9" ht="15" x14ac:dyDescent="0.2">
      <c r="A307" s="40" t="s">
        <v>488</v>
      </c>
      <c r="B307" s="41"/>
      <c r="C307" s="42"/>
      <c r="D307" s="43" t="s">
        <v>172</v>
      </c>
      <c r="E307" s="44"/>
      <c r="F307" s="45"/>
      <c r="G307" s="45"/>
      <c r="H307" s="46" t="s">
        <v>666</v>
      </c>
      <c r="I307" s="47">
        <f>I308+I310+I314+I318+I322+I327</f>
        <v>86635.39</v>
      </c>
    </row>
    <row r="308" spans="1:9" x14ac:dyDescent="0.2">
      <c r="A308" s="21" t="s">
        <v>489</v>
      </c>
      <c r="B308" s="18"/>
      <c r="C308" s="31"/>
      <c r="D308" s="23" t="s">
        <v>173</v>
      </c>
      <c r="E308" s="14"/>
      <c r="F308" s="22"/>
      <c r="G308" s="22"/>
      <c r="H308" s="33" t="s">
        <v>5</v>
      </c>
      <c r="I308" s="24">
        <f>SUM(I309)</f>
        <v>2208.23</v>
      </c>
    </row>
    <row r="309" spans="1:9" ht="38.25" x14ac:dyDescent="0.2">
      <c r="A309" s="16" t="s">
        <v>490</v>
      </c>
      <c r="B309" s="28" t="s">
        <v>7</v>
      </c>
      <c r="C309" s="20">
        <v>103689</v>
      </c>
      <c r="D309" s="15" t="s">
        <v>12</v>
      </c>
      <c r="E309" s="13" t="s">
        <v>52</v>
      </c>
      <c r="F309" s="13">
        <v>3.75</v>
      </c>
      <c r="G309" s="25">
        <f>VLOOKUP(C309,[3]ORÇAMENTO!$Q$18:$U$497,5,0)</f>
        <v>474.01</v>
      </c>
      <c r="H309" s="26">
        <f t="shared" si="8"/>
        <v>588.86</v>
      </c>
      <c r="I309" s="37">
        <f t="shared" si="9"/>
        <v>2208.23</v>
      </c>
    </row>
    <row r="310" spans="1:9" ht="25.5" x14ac:dyDescent="0.2">
      <c r="A310" s="21" t="s">
        <v>491</v>
      </c>
      <c r="B310" s="18"/>
      <c r="C310" s="31"/>
      <c r="D310" s="23" t="s">
        <v>174</v>
      </c>
      <c r="E310" s="14"/>
      <c r="F310" s="22"/>
      <c r="G310" s="22"/>
      <c r="H310" s="33" t="s">
        <v>5</v>
      </c>
      <c r="I310" s="24">
        <f>SUM(I311:I313)</f>
        <v>7118.0199999999995</v>
      </c>
    </row>
    <row r="311" spans="1:9" ht="25.5" x14ac:dyDescent="0.2">
      <c r="A311" s="16" t="s">
        <v>492</v>
      </c>
      <c r="B311" s="28" t="s">
        <v>7</v>
      </c>
      <c r="C311" s="20">
        <v>104796</v>
      </c>
      <c r="D311" s="15" t="s">
        <v>13</v>
      </c>
      <c r="E311" s="13" t="s">
        <v>53</v>
      </c>
      <c r="F311" s="13">
        <v>276.66000000000003</v>
      </c>
      <c r="G311" s="25">
        <f>VLOOKUP(C311,[3]ORÇAMENTO!$Q$18:$U$497,5,0)</f>
        <v>17.55</v>
      </c>
      <c r="H311" s="26">
        <f t="shared" si="8"/>
        <v>21.8</v>
      </c>
      <c r="I311" s="37">
        <f t="shared" si="9"/>
        <v>6031.19</v>
      </c>
    </row>
    <row r="312" spans="1:9" ht="51" x14ac:dyDescent="0.2">
      <c r="A312" s="16" t="s">
        <v>493</v>
      </c>
      <c r="B312" s="28" t="s">
        <v>7</v>
      </c>
      <c r="C312" s="20">
        <v>100983</v>
      </c>
      <c r="D312" s="15" t="s">
        <v>14</v>
      </c>
      <c r="E312" s="13" t="s">
        <v>54</v>
      </c>
      <c r="F312" s="13">
        <v>19.45</v>
      </c>
      <c r="G312" s="25">
        <f>VLOOKUP(C312,[3]ORÇAMENTO!$Q$18:$U$497,5,0)</f>
        <v>9.66</v>
      </c>
      <c r="H312" s="26">
        <f t="shared" si="8"/>
        <v>12</v>
      </c>
      <c r="I312" s="37">
        <f t="shared" si="9"/>
        <v>233.4</v>
      </c>
    </row>
    <row r="313" spans="1:9" ht="38.25" x14ac:dyDescent="0.2">
      <c r="A313" s="48" t="s">
        <v>494</v>
      </c>
      <c r="B313" s="49" t="s">
        <v>7</v>
      </c>
      <c r="C313" s="50">
        <v>93592</v>
      </c>
      <c r="D313" s="51" t="s">
        <v>15</v>
      </c>
      <c r="E313" s="52" t="s">
        <v>55</v>
      </c>
      <c r="F313" s="52">
        <v>276.19</v>
      </c>
      <c r="G313" s="53">
        <f>VLOOKUP(C313,[3]ORÇAMENTO!$Q$18:$U$497,5,0)</f>
        <v>2.4900000000000002</v>
      </c>
      <c r="H313" s="54">
        <f t="shared" si="8"/>
        <v>3.09</v>
      </c>
      <c r="I313" s="56">
        <f t="shared" si="9"/>
        <v>853.43</v>
      </c>
    </row>
    <row r="314" spans="1:9" ht="25.5" x14ac:dyDescent="0.2">
      <c r="A314" s="21" t="s">
        <v>495</v>
      </c>
      <c r="B314" s="18"/>
      <c r="C314" s="31"/>
      <c r="D314" s="23" t="s">
        <v>175</v>
      </c>
      <c r="E314" s="14"/>
      <c r="F314" s="22"/>
      <c r="G314" s="22"/>
      <c r="H314" s="33" t="s">
        <v>5</v>
      </c>
      <c r="I314" s="24">
        <f>SUM(I315:I317)</f>
        <v>17746</v>
      </c>
    </row>
    <row r="315" spans="1:9" ht="51" x14ac:dyDescent="0.2">
      <c r="A315" s="16" t="s">
        <v>496</v>
      </c>
      <c r="B315" s="28" t="s">
        <v>7</v>
      </c>
      <c r="C315" s="20">
        <v>94273</v>
      </c>
      <c r="D315" s="15" t="s">
        <v>16</v>
      </c>
      <c r="E315" s="13" t="s">
        <v>53</v>
      </c>
      <c r="F315" s="13">
        <v>86.46</v>
      </c>
      <c r="G315" s="25">
        <f>VLOOKUP(C315,[3]ORÇAMENTO!$Q$18:$U$497,5,0)</f>
        <v>46.17</v>
      </c>
      <c r="H315" s="26">
        <f t="shared" si="8"/>
        <v>57.36</v>
      </c>
      <c r="I315" s="37">
        <f t="shared" si="9"/>
        <v>4959.3500000000004</v>
      </c>
    </row>
    <row r="316" spans="1:9" ht="38.25" x14ac:dyDescent="0.2">
      <c r="A316" s="48" t="s">
        <v>497</v>
      </c>
      <c r="B316" s="49" t="s">
        <v>7</v>
      </c>
      <c r="C316" s="50">
        <v>94281</v>
      </c>
      <c r="D316" s="51" t="s">
        <v>77</v>
      </c>
      <c r="E316" s="52" t="s">
        <v>53</v>
      </c>
      <c r="F316" s="52">
        <v>175.01</v>
      </c>
      <c r="G316" s="53">
        <f>VLOOKUP(C316,[3]ORÇAMENTO!$Q$18:$U$497,5,0)</f>
        <v>44.03</v>
      </c>
      <c r="H316" s="54">
        <f t="shared" si="8"/>
        <v>54.7</v>
      </c>
      <c r="I316" s="56">
        <f t="shared" si="9"/>
        <v>9573.0499999999993</v>
      </c>
    </row>
    <row r="317" spans="1:9" ht="38.25" x14ac:dyDescent="0.2">
      <c r="A317" s="16" t="s">
        <v>498</v>
      </c>
      <c r="B317" s="28" t="s">
        <v>7</v>
      </c>
      <c r="C317" s="20">
        <v>94293</v>
      </c>
      <c r="D317" s="15" t="s">
        <v>17</v>
      </c>
      <c r="E317" s="13" t="s">
        <v>53</v>
      </c>
      <c r="F317" s="13">
        <v>15.19</v>
      </c>
      <c r="G317" s="25">
        <f>VLOOKUP(C317,[3]ORÇAMENTO!$Q$18:$U$497,5,0)</f>
        <v>170.3</v>
      </c>
      <c r="H317" s="26">
        <f t="shared" si="8"/>
        <v>211.56</v>
      </c>
      <c r="I317" s="37">
        <f t="shared" si="9"/>
        <v>3213.6</v>
      </c>
    </row>
    <row r="318" spans="1:9" ht="25.5" x14ac:dyDescent="0.2">
      <c r="A318" s="21" t="s">
        <v>499</v>
      </c>
      <c r="B318" s="18"/>
      <c r="C318" s="31"/>
      <c r="D318" s="23" t="s">
        <v>176</v>
      </c>
      <c r="E318" s="14"/>
      <c r="F318" s="22"/>
      <c r="G318" s="22"/>
      <c r="H318" s="33" t="s">
        <v>5</v>
      </c>
      <c r="I318" s="24">
        <f>SUM(I319:I321)</f>
        <v>7789.8899999999994</v>
      </c>
    </row>
    <row r="319" spans="1:9" ht="25.5" x14ac:dyDescent="0.2">
      <c r="A319" s="48" t="s">
        <v>500</v>
      </c>
      <c r="B319" s="49" t="s">
        <v>7</v>
      </c>
      <c r="C319" s="50">
        <v>96001</v>
      </c>
      <c r="D319" s="51" t="s">
        <v>18</v>
      </c>
      <c r="E319" s="52" t="s">
        <v>52</v>
      </c>
      <c r="F319" s="52">
        <v>694.19</v>
      </c>
      <c r="G319" s="53">
        <f>VLOOKUP(C319,[3]ORÇAMENTO!$Q$18:$U$497,5,0)</f>
        <v>7.41</v>
      </c>
      <c r="H319" s="54">
        <f t="shared" si="8"/>
        <v>9.2100000000000009</v>
      </c>
      <c r="I319" s="55">
        <f t="shared" si="9"/>
        <v>6393.49</v>
      </c>
    </row>
    <row r="320" spans="1:9" ht="51" x14ac:dyDescent="0.2">
      <c r="A320" s="16" t="s">
        <v>501</v>
      </c>
      <c r="B320" s="28" t="s">
        <v>7</v>
      </c>
      <c r="C320" s="20">
        <v>100983</v>
      </c>
      <c r="D320" s="15" t="s">
        <v>14</v>
      </c>
      <c r="E320" s="13" t="s">
        <v>54</v>
      </c>
      <c r="F320" s="13">
        <v>24.99</v>
      </c>
      <c r="G320" s="25">
        <f>VLOOKUP(C320,[3]ORÇAMENTO!$Q$18:$U$497,5,0)</f>
        <v>9.66</v>
      </c>
      <c r="H320" s="26">
        <f t="shared" si="8"/>
        <v>12</v>
      </c>
      <c r="I320" s="36">
        <f t="shared" si="9"/>
        <v>299.88</v>
      </c>
    </row>
    <row r="321" spans="1:9" ht="38.25" x14ac:dyDescent="0.2">
      <c r="A321" s="48" t="s">
        <v>502</v>
      </c>
      <c r="B321" s="49" t="s">
        <v>7</v>
      </c>
      <c r="C321" s="50">
        <v>93592</v>
      </c>
      <c r="D321" s="51" t="s">
        <v>15</v>
      </c>
      <c r="E321" s="52" t="s">
        <v>55</v>
      </c>
      <c r="F321" s="52">
        <v>354.86</v>
      </c>
      <c r="G321" s="53">
        <f>VLOOKUP(C321,[3]ORÇAMENTO!$Q$18:$U$497,5,0)</f>
        <v>2.4900000000000002</v>
      </c>
      <c r="H321" s="54">
        <f t="shared" ref="H321:H382" si="10">ROUND(G321*1.2423,2)</f>
        <v>3.09</v>
      </c>
      <c r="I321" s="55">
        <f t="shared" si="9"/>
        <v>1096.52</v>
      </c>
    </row>
    <row r="322" spans="1:9" ht="25.5" x14ac:dyDescent="0.2">
      <c r="A322" s="21" t="s">
        <v>503</v>
      </c>
      <c r="B322" s="18"/>
      <c r="C322" s="31"/>
      <c r="D322" s="23" t="s">
        <v>177</v>
      </c>
      <c r="E322" s="14"/>
      <c r="F322" s="22"/>
      <c r="G322" s="22"/>
      <c r="H322" s="33" t="s">
        <v>5</v>
      </c>
      <c r="I322" s="24">
        <f>SUM(I323:I326)</f>
        <v>48374.509999999995</v>
      </c>
    </row>
    <row r="323" spans="1:9" ht="25.5" x14ac:dyDescent="0.2">
      <c r="A323" s="16" t="s">
        <v>504</v>
      </c>
      <c r="B323" s="28" t="s">
        <v>98</v>
      </c>
      <c r="C323" s="20">
        <v>104375</v>
      </c>
      <c r="D323" s="15" t="s">
        <v>19</v>
      </c>
      <c r="E323" s="13" t="s">
        <v>52</v>
      </c>
      <c r="F323" s="13">
        <v>694.19</v>
      </c>
      <c r="G323" s="25">
        <f>VLOOKUP(C323,[3]ORÇAMENTO!$Q$18:$U$497,5,0)</f>
        <v>2.48</v>
      </c>
      <c r="H323" s="26">
        <f t="shared" si="10"/>
        <v>3.08</v>
      </c>
      <c r="I323" s="37">
        <f t="shared" ref="I323:I385" si="11">ROUND(F323*H323,2)</f>
        <v>2138.11</v>
      </c>
    </row>
    <row r="324" spans="1:9" ht="38.25" x14ac:dyDescent="0.2">
      <c r="A324" s="48" t="s">
        <v>505</v>
      </c>
      <c r="B324" s="49" t="s">
        <v>7</v>
      </c>
      <c r="C324" s="50">
        <v>95995</v>
      </c>
      <c r="D324" s="51" t="s">
        <v>20</v>
      </c>
      <c r="E324" s="52" t="s">
        <v>54</v>
      </c>
      <c r="F324" s="52">
        <v>24.3</v>
      </c>
      <c r="G324" s="53">
        <f>VLOOKUP(C324,[3]ORÇAMENTO!$Q$18:$U$497,5,0)</f>
        <v>1473.95</v>
      </c>
      <c r="H324" s="54">
        <f t="shared" si="10"/>
        <v>1831.09</v>
      </c>
      <c r="I324" s="56">
        <f t="shared" si="11"/>
        <v>44495.49</v>
      </c>
    </row>
    <row r="325" spans="1:9" ht="25.5" x14ac:dyDescent="0.2">
      <c r="A325" s="16" t="s">
        <v>506</v>
      </c>
      <c r="B325" s="28" t="s">
        <v>7</v>
      </c>
      <c r="C325" s="20">
        <v>100987</v>
      </c>
      <c r="D325" s="15" t="s">
        <v>21</v>
      </c>
      <c r="E325" s="13" t="s">
        <v>54</v>
      </c>
      <c r="F325" s="13">
        <v>24.3</v>
      </c>
      <c r="G325" s="25">
        <f>VLOOKUP(C325,[3]ORÇAMENTO!$Q$18:$U$497,5,0)</f>
        <v>10.91</v>
      </c>
      <c r="H325" s="26">
        <f t="shared" si="10"/>
        <v>13.55</v>
      </c>
      <c r="I325" s="37">
        <f t="shared" si="11"/>
        <v>329.27</v>
      </c>
    </row>
    <row r="326" spans="1:9" ht="38.25" x14ac:dyDescent="0.2">
      <c r="A326" s="48" t="s">
        <v>507</v>
      </c>
      <c r="B326" s="49" t="s">
        <v>7</v>
      </c>
      <c r="C326" s="50">
        <v>93592</v>
      </c>
      <c r="D326" s="51" t="s">
        <v>15</v>
      </c>
      <c r="E326" s="52" t="s">
        <v>55</v>
      </c>
      <c r="F326" s="52">
        <v>456.84</v>
      </c>
      <c r="G326" s="53">
        <f>VLOOKUP(C326,[3]ORÇAMENTO!$Q$18:$U$497,5,0)</f>
        <v>2.4900000000000002</v>
      </c>
      <c r="H326" s="54">
        <f t="shared" si="10"/>
        <v>3.09</v>
      </c>
      <c r="I326" s="56">
        <f t="shared" si="11"/>
        <v>1411.64</v>
      </c>
    </row>
    <row r="327" spans="1:9" x14ac:dyDescent="0.2">
      <c r="A327" s="21" t="s">
        <v>508</v>
      </c>
      <c r="B327" s="18"/>
      <c r="C327" s="31"/>
      <c r="D327" s="23" t="s">
        <v>178</v>
      </c>
      <c r="E327" s="14"/>
      <c r="F327" s="22"/>
      <c r="G327" s="22"/>
      <c r="H327" s="33" t="s">
        <v>5</v>
      </c>
      <c r="I327" s="24">
        <f>SUM(I328:I332)</f>
        <v>3398.74</v>
      </c>
    </row>
    <row r="328" spans="1:9" ht="51" x14ac:dyDescent="0.2">
      <c r="A328" s="16" t="s">
        <v>509</v>
      </c>
      <c r="B328" s="28" t="s">
        <v>7</v>
      </c>
      <c r="C328" s="20">
        <v>102512</v>
      </c>
      <c r="D328" s="15" t="s">
        <v>22</v>
      </c>
      <c r="E328" s="13" t="s">
        <v>53</v>
      </c>
      <c r="F328" s="13">
        <v>49.12</v>
      </c>
      <c r="G328" s="25">
        <f>VLOOKUP(C328,[3]ORÇAMENTO!$Q$18:$U$497,5,0)</f>
        <v>7.77</v>
      </c>
      <c r="H328" s="26">
        <f t="shared" si="10"/>
        <v>9.65</v>
      </c>
      <c r="I328" s="36">
        <f t="shared" si="11"/>
        <v>474.01</v>
      </c>
    </row>
    <row r="329" spans="1:9" ht="51" x14ac:dyDescent="0.2">
      <c r="A329" s="16" t="s">
        <v>510</v>
      </c>
      <c r="B329" s="28" t="s">
        <v>7</v>
      </c>
      <c r="C329" s="20">
        <v>102509</v>
      </c>
      <c r="D329" s="15" t="s">
        <v>23</v>
      </c>
      <c r="E329" s="13" t="s">
        <v>52</v>
      </c>
      <c r="F329" s="13">
        <v>10.8</v>
      </c>
      <c r="G329" s="25">
        <f>VLOOKUP(C329,[3]ORÇAMENTO!$Q$18:$U$497,5,0)</f>
        <v>40.03</v>
      </c>
      <c r="H329" s="26">
        <f t="shared" si="10"/>
        <v>49.73</v>
      </c>
      <c r="I329" s="36">
        <f t="shared" si="11"/>
        <v>537.08000000000004</v>
      </c>
    </row>
    <row r="330" spans="1:9" ht="63.75" x14ac:dyDescent="0.2">
      <c r="A330" s="16" t="s">
        <v>511</v>
      </c>
      <c r="B330" s="28" t="s">
        <v>98</v>
      </c>
      <c r="C330" s="20" t="s">
        <v>48</v>
      </c>
      <c r="D330" s="15" t="s">
        <v>24</v>
      </c>
      <c r="E330" s="13" t="s">
        <v>56</v>
      </c>
      <c r="F330" s="13">
        <v>2</v>
      </c>
      <c r="G330" s="25">
        <f>VLOOKUP(C330,[3]ORÇAMENTO!$Q$18:$U$497,5,0)</f>
        <v>88.63</v>
      </c>
      <c r="H330" s="26">
        <f t="shared" si="10"/>
        <v>110.11</v>
      </c>
      <c r="I330" s="36">
        <f t="shared" si="11"/>
        <v>220.22</v>
      </c>
    </row>
    <row r="331" spans="1:9" ht="63.75" x14ac:dyDescent="0.2">
      <c r="A331" s="16" t="s">
        <v>512</v>
      </c>
      <c r="B331" s="28" t="s">
        <v>98</v>
      </c>
      <c r="C331" s="20" t="s">
        <v>50</v>
      </c>
      <c r="D331" s="15" t="s">
        <v>25</v>
      </c>
      <c r="E331" s="13" t="s">
        <v>56</v>
      </c>
      <c r="F331" s="13">
        <v>3</v>
      </c>
      <c r="G331" s="25">
        <f>VLOOKUP(C331,[3]ORÇAMENTO!$Q$18:$U$497,5,0)</f>
        <v>199.41</v>
      </c>
      <c r="H331" s="26">
        <f t="shared" si="10"/>
        <v>247.73</v>
      </c>
      <c r="I331" s="36">
        <f t="shared" si="11"/>
        <v>743.19</v>
      </c>
    </row>
    <row r="332" spans="1:9" ht="38.25" x14ac:dyDescent="0.2">
      <c r="A332" s="16" t="s">
        <v>513</v>
      </c>
      <c r="B332" s="28" t="s">
        <v>98</v>
      </c>
      <c r="C332" s="20">
        <v>103690</v>
      </c>
      <c r="D332" s="15" t="s">
        <v>26</v>
      </c>
      <c r="E332" s="13" t="s">
        <v>56</v>
      </c>
      <c r="F332" s="13">
        <v>4</v>
      </c>
      <c r="G332" s="25">
        <f>VLOOKUP(C332,[3]ORÇAMENTO!$Q$18:$U$497,5,0)</f>
        <v>286.61</v>
      </c>
      <c r="H332" s="26">
        <f t="shared" si="10"/>
        <v>356.06</v>
      </c>
      <c r="I332" s="36">
        <f t="shared" si="11"/>
        <v>1424.24</v>
      </c>
    </row>
    <row r="333" spans="1:9" ht="15" x14ac:dyDescent="0.2">
      <c r="A333" s="40" t="s">
        <v>514</v>
      </c>
      <c r="B333" s="41"/>
      <c r="C333" s="42"/>
      <c r="D333" s="43" t="s">
        <v>179</v>
      </c>
      <c r="E333" s="44"/>
      <c r="F333" s="45"/>
      <c r="G333" s="45"/>
      <c r="H333" s="46" t="s">
        <v>666</v>
      </c>
      <c r="I333" s="47">
        <f>I334+I336+I340+I343+I347+I352</f>
        <v>239891.24999999997</v>
      </c>
    </row>
    <row r="334" spans="1:9" x14ac:dyDescent="0.2">
      <c r="A334" s="21" t="s">
        <v>515</v>
      </c>
      <c r="B334" s="18"/>
      <c r="C334" s="31"/>
      <c r="D334" s="23" t="s">
        <v>180</v>
      </c>
      <c r="E334" s="14"/>
      <c r="F334" s="22"/>
      <c r="G334" s="22"/>
      <c r="H334" s="33" t="s">
        <v>5</v>
      </c>
      <c r="I334" s="24">
        <f>SUM(I335)</f>
        <v>2208.23</v>
      </c>
    </row>
    <row r="335" spans="1:9" ht="38.25" x14ac:dyDescent="0.2">
      <c r="A335" s="16" t="s">
        <v>516</v>
      </c>
      <c r="B335" s="28" t="s">
        <v>7</v>
      </c>
      <c r="C335" s="20">
        <v>103689</v>
      </c>
      <c r="D335" s="15" t="s">
        <v>12</v>
      </c>
      <c r="E335" s="13" t="s">
        <v>52</v>
      </c>
      <c r="F335" s="13">
        <v>3.75</v>
      </c>
      <c r="G335" s="25">
        <f>VLOOKUP(C335,[3]ORÇAMENTO!$Q$18:$U$497,5,0)</f>
        <v>474.01</v>
      </c>
      <c r="H335" s="26">
        <f t="shared" si="10"/>
        <v>588.86</v>
      </c>
      <c r="I335" s="37">
        <f t="shared" si="11"/>
        <v>2208.23</v>
      </c>
    </row>
    <row r="336" spans="1:9" ht="25.5" x14ac:dyDescent="0.2">
      <c r="A336" s="21" t="s">
        <v>517</v>
      </c>
      <c r="B336" s="18"/>
      <c r="C336" s="31"/>
      <c r="D336" s="23" t="s">
        <v>181</v>
      </c>
      <c r="E336" s="14"/>
      <c r="F336" s="22"/>
      <c r="G336" s="22"/>
      <c r="H336" s="33" t="s">
        <v>5</v>
      </c>
      <c r="I336" s="24">
        <f>SUM(I337:I339)</f>
        <v>5830.7900000000009</v>
      </c>
    </row>
    <row r="337" spans="1:9" ht="25.5" x14ac:dyDescent="0.2">
      <c r="A337" s="16" t="s">
        <v>518</v>
      </c>
      <c r="B337" s="28" t="s">
        <v>7</v>
      </c>
      <c r="C337" s="20">
        <v>104796</v>
      </c>
      <c r="D337" s="15" t="s">
        <v>13</v>
      </c>
      <c r="E337" s="13" t="s">
        <v>53</v>
      </c>
      <c r="F337" s="13">
        <v>233.12</v>
      </c>
      <c r="G337" s="25">
        <f>VLOOKUP(C337,[3]ORÇAMENTO!$Q$18:$U$497,5,0)</f>
        <v>17.55</v>
      </c>
      <c r="H337" s="26">
        <f t="shared" si="10"/>
        <v>21.8</v>
      </c>
      <c r="I337" s="37">
        <f t="shared" si="11"/>
        <v>5082.0200000000004</v>
      </c>
    </row>
    <row r="338" spans="1:9" ht="51" x14ac:dyDescent="0.2">
      <c r="A338" s="16" t="s">
        <v>519</v>
      </c>
      <c r="B338" s="28" t="s">
        <v>7</v>
      </c>
      <c r="C338" s="20">
        <v>100983</v>
      </c>
      <c r="D338" s="15" t="s">
        <v>14</v>
      </c>
      <c r="E338" s="13" t="s">
        <v>54</v>
      </c>
      <c r="F338" s="13">
        <v>13.4</v>
      </c>
      <c r="G338" s="25">
        <f>VLOOKUP(C338,[3]ORÇAMENTO!$Q$18:$U$497,5,0)</f>
        <v>9.66</v>
      </c>
      <c r="H338" s="26">
        <f t="shared" si="10"/>
        <v>12</v>
      </c>
      <c r="I338" s="37">
        <f t="shared" si="11"/>
        <v>160.80000000000001</v>
      </c>
    </row>
    <row r="339" spans="1:9" ht="38.25" x14ac:dyDescent="0.2">
      <c r="A339" s="48" t="s">
        <v>520</v>
      </c>
      <c r="B339" s="49" t="s">
        <v>7</v>
      </c>
      <c r="C339" s="50">
        <v>93592</v>
      </c>
      <c r="D339" s="51" t="s">
        <v>15</v>
      </c>
      <c r="E339" s="52" t="s">
        <v>55</v>
      </c>
      <c r="F339" s="52">
        <v>190.28</v>
      </c>
      <c r="G339" s="53">
        <f>VLOOKUP(C339,[3]ORÇAMENTO!$Q$18:$U$497,5,0)</f>
        <v>2.4900000000000002</v>
      </c>
      <c r="H339" s="54">
        <f t="shared" si="10"/>
        <v>3.09</v>
      </c>
      <c r="I339" s="56">
        <f t="shared" si="11"/>
        <v>587.97</v>
      </c>
    </row>
    <row r="340" spans="1:9" ht="25.5" x14ac:dyDescent="0.2">
      <c r="A340" s="21" t="s">
        <v>521</v>
      </c>
      <c r="B340" s="18"/>
      <c r="C340" s="31"/>
      <c r="D340" s="23" t="s">
        <v>182</v>
      </c>
      <c r="E340" s="14"/>
      <c r="F340" s="22"/>
      <c r="G340" s="22"/>
      <c r="H340" s="33" t="s">
        <v>5</v>
      </c>
      <c r="I340" s="24">
        <f>SUM(I341:I342)</f>
        <v>12961.65</v>
      </c>
    </row>
    <row r="341" spans="1:9" ht="51" x14ac:dyDescent="0.2">
      <c r="A341" s="16" t="s">
        <v>522</v>
      </c>
      <c r="B341" s="28" t="s">
        <v>7</v>
      </c>
      <c r="C341" s="20">
        <v>94273</v>
      </c>
      <c r="D341" s="15" t="s">
        <v>16</v>
      </c>
      <c r="E341" s="13" t="s">
        <v>53</v>
      </c>
      <c r="F341" s="13">
        <v>78.94</v>
      </c>
      <c r="G341" s="25">
        <f>VLOOKUP(C341,[3]ORÇAMENTO!$Q$18:$U$497,5,0)</f>
        <v>46.17</v>
      </c>
      <c r="H341" s="26">
        <f t="shared" si="10"/>
        <v>57.36</v>
      </c>
      <c r="I341" s="37">
        <f t="shared" si="11"/>
        <v>4528</v>
      </c>
    </row>
    <row r="342" spans="1:9" ht="38.25" x14ac:dyDescent="0.2">
      <c r="A342" s="48" t="s">
        <v>523</v>
      </c>
      <c r="B342" s="49" t="s">
        <v>7</v>
      </c>
      <c r="C342" s="50">
        <v>94281</v>
      </c>
      <c r="D342" s="51" t="s">
        <v>77</v>
      </c>
      <c r="E342" s="52" t="s">
        <v>53</v>
      </c>
      <c r="F342" s="52">
        <v>154.18</v>
      </c>
      <c r="G342" s="53">
        <f>VLOOKUP(C342,[3]ORÇAMENTO!$Q$18:$U$497,5,0)</f>
        <v>44.03</v>
      </c>
      <c r="H342" s="54">
        <f t="shared" si="10"/>
        <v>54.7</v>
      </c>
      <c r="I342" s="56">
        <f t="shared" si="11"/>
        <v>8433.65</v>
      </c>
    </row>
    <row r="343" spans="1:9" ht="25.5" x14ac:dyDescent="0.2">
      <c r="A343" s="21" t="s">
        <v>524</v>
      </c>
      <c r="B343" s="18"/>
      <c r="C343" s="31"/>
      <c r="D343" s="23" t="s">
        <v>183</v>
      </c>
      <c r="E343" s="14"/>
      <c r="F343" s="22"/>
      <c r="G343" s="22"/>
      <c r="H343" s="33" t="s">
        <v>5</v>
      </c>
      <c r="I343" s="24">
        <f>SUM(I344:I346)</f>
        <v>28189.040000000001</v>
      </c>
    </row>
    <row r="344" spans="1:9" ht="25.5" x14ac:dyDescent="0.2">
      <c r="A344" s="48" t="s">
        <v>525</v>
      </c>
      <c r="B344" s="49" t="s">
        <v>7</v>
      </c>
      <c r="C344" s="50">
        <v>96001</v>
      </c>
      <c r="D344" s="51" t="s">
        <v>18</v>
      </c>
      <c r="E344" s="52" t="s">
        <v>52</v>
      </c>
      <c r="F344" s="52">
        <v>2512.0500000000002</v>
      </c>
      <c r="G344" s="53">
        <f>VLOOKUP(C344,[3]ORÇAMENTO!$Q$18:$U$497,5,0)</f>
        <v>7.41</v>
      </c>
      <c r="H344" s="54">
        <f t="shared" si="10"/>
        <v>9.2100000000000009</v>
      </c>
      <c r="I344" s="56">
        <f t="shared" si="11"/>
        <v>23135.98</v>
      </c>
    </row>
    <row r="345" spans="1:9" ht="51" x14ac:dyDescent="0.2">
      <c r="A345" s="16" t="s">
        <v>526</v>
      </c>
      <c r="B345" s="28" t="s">
        <v>7</v>
      </c>
      <c r="C345" s="20">
        <v>100983</v>
      </c>
      <c r="D345" s="15" t="s">
        <v>14</v>
      </c>
      <c r="E345" s="13" t="s">
        <v>54</v>
      </c>
      <c r="F345" s="13">
        <v>90.43</v>
      </c>
      <c r="G345" s="25">
        <f>VLOOKUP(C345,[3]ORÇAMENTO!$Q$18:$U$497,5,0)</f>
        <v>9.66</v>
      </c>
      <c r="H345" s="26">
        <f t="shared" si="10"/>
        <v>12</v>
      </c>
      <c r="I345" s="37">
        <f t="shared" si="11"/>
        <v>1085.1600000000001</v>
      </c>
    </row>
    <row r="346" spans="1:9" ht="38.25" x14ac:dyDescent="0.2">
      <c r="A346" s="48" t="s">
        <v>527</v>
      </c>
      <c r="B346" s="49" t="s">
        <v>7</v>
      </c>
      <c r="C346" s="50">
        <v>93592</v>
      </c>
      <c r="D346" s="51" t="s">
        <v>15</v>
      </c>
      <c r="E346" s="52" t="s">
        <v>55</v>
      </c>
      <c r="F346" s="52">
        <v>1284.1099999999999</v>
      </c>
      <c r="G346" s="53">
        <f>VLOOKUP(C346,[3]ORÇAMENTO!$Q$18:$U$497,5,0)</f>
        <v>2.4900000000000002</v>
      </c>
      <c r="H346" s="54">
        <f t="shared" si="10"/>
        <v>3.09</v>
      </c>
      <c r="I346" s="56">
        <f t="shared" si="11"/>
        <v>3967.9</v>
      </c>
    </row>
    <row r="347" spans="1:9" ht="25.5" x14ac:dyDescent="0.2">
      <c r="A347" s="21" t="s">
        <v>528</v>
      </c>
      <c r="B347" s="18"/>
      <c r="C347" s="31"/>
      <c r="D347" s="23" t="s">
        <v>184</v>
      </c>
      <c r="E347" s="14"/>
      <c r="F347" s="22"/>
      <c r="G347" s="22"/>
      <c r="H347" s="33" t="s">
        <v>5</v>
      </c>
      <c r="I347" s="24">
        <f>SUM(I348:I351)</f>
        <v>175025.31999999998</v>
      </c>
    </row>
    <row r="348" spans="1:9" ht="25.5" x14ac:dyDescent="0.2">
      <c r="A348" s="16" t="s">
        <v>529</v>
      </c>
      <c r="B348" s="28" t="s">
        <v>98</v>
      </c>
      <c r="C348" s="20">
        <v>104375</v>
      </c>
      <c r="D348" s="15" t="s">
        <v>19</v>
      </c>
      <c r="E348" s="13" t="s">
        <v>52</v>
      </c>
      <c r="F348" s="13">
        <v>2512.0500000000002</v>
      </c>
      <c r="G348" s="25">
        <f>VLOOKUP(C348,[3]ORÇAMENTO!$Q$18:$U$497,5,0)</f>
        <v>2.48</v>
      </c>
      <c r="H348" s="26">
        <f t="shared" si="10"/>
        <v>3.08</v>
      </c>
      <c r="I348" s="37">
        <f t="shared" si="11"/>
        <v>7737.11</v>
      </c>
    </row>
    <row r="349" spans="1:9" ht="38.25" x14ac:dyDescent="0.2">
      <c r="A349" s="48" t="s">
        <v>530</v>
      </c>
      <c r="B349" s="49" t="s">
        <v>7</v>
      </c>
      <c r="C349" s="50">
        <v>95995</v>
      </c>
      <c r="D349" s="51" t="s">
        <v>20</v>
      </c>
      <c r="E349" s="52" t="s">
        <v>54</v>
      </c>
      <c r="F349" s="52">
        <v>87.92</v>
      </c>
      <c r="G349" s="53">
        <f>VLOOKUP(C349,[3]ORÇAMENTO!$Q$18:$U$497,5,0)</f>
        <v>1473.95</v>
      </c>
      <c r="H349" s="54">
        <f t="shared" si="10"/>
        <v>1831.09</v>
      </c>
      <c r="I349" s="56">
        <f t="shared" si="11"/>
        <v>160989.43</v>
      </c>
    </row>
    <row r="350" spans="1:9" ht="25.5" x14ac:dyDescent="0.2">
      <c r="A350" s="16" t="s">
        <v>531</v>
      </c>
      <c r="B350" s="28" t="s">
        <v>7</v>
      </c>
      <c r="C350" s="20">
        <v>100987</v>
      </c>
      <c r="D350" s="15" t="s">
        <v>21</v>
      </c>
      <c r="E350" s="13" t="s">
        <v>54</v>
      </c>
      <c r="F350" s="13">
        <v>87.92</v>
      </c>
      <c r="G350" s="25">
        <f>VLOOKUP(C350,[3]ORÇAMENTO!$Q$18:$U$497,5,0)</f>
        <v>10.91</v>
      </c>
      <c r="H350" s="26">
        <f t="shared" si="10"/>
        <v>13.55</v>
      </c>
      <c r="I350" s="37">
        <f t="shared" si="11"/>
        <v>1191.32</v>
      </c>
    </row>
    <row r="351" spans="1:9" ht="38.25" x14ac:dyDescent="0.2">
      <c r="A351" s="48" t="s">
        <v>532</v>
      </c>
      <c r="B351" s="49" t="s">
        <v>7</v>
      </c>
      <c r="C351" s="50">
        <v>93592</v>
      </c>
      <c r="D351" s="51" t="s">
        <v>15</v>
      </c>
      <c r="E351" s="52" t="s">
        <v>55</v>
      </c>
      <c r="F351" s="52">
        <v>1652.9</v>
      </c>
      <c r="G351" s="53">
        <f>VLOOKUP(C351,[3]ORÇAMENTO!$Q$18:$U$497,5,0)</f>
        <v>2.4900000000000002</v>
      </c>
      <c r="H351" s="54">
        <f t="shared" si="10"/>
        <v>3.09</v>
      </c>
      <c r="I351" s="56">
        <f t="shared" si="11"/>
        <v>5107.46</v>
      </c>
    </row>
    <row r="352" spans="1:9" x14ac:dyDescent="0.2">
      <c r="A352" s="21" t="s">
        <v>533</v>
      </c>
      <c r="B352" s="18"/>
      <c r="C352" s="31"/>
      <c r="D352" s="23" t="s">
        <v>185</v>
      </c>
      <c r="E352" s="14"/>
      <c r="F352" s="22"/>
      <c r="G352" s="22"/>
      <c r="H352" s="33" t="s">
        <v>5</v>
      </c>
      <c r="I352" s="24">
        <f>SUM(I353:I357)</f>
        <v>15676.22</v>
      </c>
    </row>
    <row r="353" spans="1:9" ht="51" x14ac:dyDescent="0.2">
      <c r="A353" s="16" t="s">
        <v>534</v>
      </c>
      <c r="B353" s="28" t="s">
        <v>7</v>
      </c>
      <c r="C353" s="20">
        <v>102512</v>
      </c>
      <c r="D353" s="15" t="s">
        <v>22</v>
      </c>
      <c r="E353" s="13" t="s">
        <v>53</v>
      </c>
      <c r="F353" s="13">
        <v>392.82</v>
      </c>
      <c r="G353" s="25">
        <f>VLOOKUP(C353,[3]ORÇAMENTO!$Q$18:$U$497,5,0)</f>
        <v>7.77</v>
      </c>
      <c r="H353" s="26">
        <f t="shared" si="10"/>
        <v>9.65</v>
      </c>
      <c r="I353" s="37">
        <f t="shared" si="11"/>
        <v>3790.71</v>
      </c>
    </row>
    <row r="354" spans="1:9" ht="51" x14ac:dyDescent="0.2">
      <c r="A354" s="16" t="s">
        <v>535</v>
      </c>
      <c r="B354" s="28" t="s">
        <v>7</v>
      </c>
      <c r="C354" s="20">
        <v>102509</v>
      </c>
      <c r="D354" s="15" t="s">
        <v>23</v>
      </c>
      <c r="E354" s="13" t="s">
        <v>52</v>
      </c>
      <c r="F354" s="13">
        <v>58.54</v>
      </c>
      <c r="G354" s="25">
        <f>VLOOKUP(C354,[3]ORÇAMENTO!$Q$18:$U$497,5,0)</f>
        <v>40.03</v>
      </c>
      <c r="H354" s="26">
        <f t="shared" si="10"/>
        <v>49.73</v>
      </c>
      <c r="I354" s="37">
        <f t="shared" si="11"/>
        <v>2911.19</v>
      </c>
    </row>
    <row r="355" spans="1:9" ht="63.75" x14ac:dyDescent="0.2">
      <c r="A355" s="16" t="s">
        <v>536</v>
      </c>
      <c r="B355" s="28" t="s">
        <v>98</v>
      </c>
      <c r="C355" s="20" t="s">
        <v>48</v>
      </c>
      <c r="D355" s="15" t="s">
        <v>24</v>
      </c>
      <c r="E355" s="13" t="s">
        <v>56</v>
      </c>
      <c r="F355" s="13">
        <v>6</v>
      </c>
      <c r="G355" s="25">
        <f>VLOOKUP(C355,[3]ORÇAMENTO!$Q$18:$U$497,5,0)</f>
        <v>88.63</v>
      </c>
      <c r="H355" s="26">
        <f t="shared" si="10"/>
        <v>110.11</v>
      </c>
      <c r="I355" s="37">
        <f t="shared" si="11"/>
        <v>660.66</v>
      </c>
    </row>
    <row r="356" spans="1:9" ht="63.75" x14ac:dyDescent="0.2">
      <c r="A356" s="16" t="s">
        <v>537</v>
      </c>
      <c r="B356" s="28" t="s">
        <v>98</v>
      </c>
      <c r="C356" s="20" t="s">
        <v>50</v>
      </c>
      <c r="D356" s="15" t="s">
        <v>25</v>
      </c>
      <c r="E356" s="13" t="s">
        <v>56</v>
      </c>
      <c r="F356" s="13">
        <v>12</v>
      </c>
      <c r="G356" s="25">
        <f>VLOOKUP(C356,[3]ORÇAMENTO!$Q$18:$U$497,5,0)</f>
        <v>199.41</v>
      </c>
      <c r="H356" s="26">
        <f t="shared" si="10"/>
        <v>247.73</v>
      </c>
      <c r="I356" s="37">
        <f t="shared" si="11"/>
        <v>2972.76</v>
      </c>
    </row>
    <row r="357" spans="1:9" ht="38.25" x14ac:dyDescent="0.2">
      <c r="A357" s="16" t="s">
        <v>538</v>
      </c>
      <c r="B357" s="28" t="s">
        <v>98</v>
      </c>
      <c r="C357" s="20">
        <v>103690</v>
      </c>
      <c r="D357" s="15" t="s">
        <v>26</v>
      </c>
      <c r="E357" s="13" t="s">
        <v>56</v>
      </c>
      <c r="F357" s="13">
        <v>15</v>
      </c>
      <c r="G357" s="25">
        <f>VLOOKUP(C357,[3]ORÇAMENTO!$Q$18:$U$497,5,0)</f>
        <v>286.61</v>
      </c>
      <c r="H357" s="26">
        <f t="shared" si="10"/>
        <v>356.06</v>
      </c>
      <c r="I357" s="37">
        <f t="shared" si="11"/>
        <v>5340.9</v>
      </c>
    </row>
    <row r="358" spans="1:9" ht="15" x14ac:dyDescent="0.2">
      <c r="A358" s="40" t="s">
        <v>539</v>
      </c>
      <c r="B358" s="41"/>
      <c r="C358" s="42"/>
      <c r="D358" s="43" t="s">
        <v>186</v>
      </c>
      <c r="E358" s="44"/>
      <c r="F358" s="45"/>
      <c r="G358" s="45"/>
      <c r="H358" s="46" t="s">
        <v>666</v>
      </c>
      <c r="I358" s="47">
        <f>I359+I361+I365+I368+I372+I377</f>
        <v>378717.80000000005</v>
      </c>
    </row>
    <row r="359" spans="1:9" ht="25.5" x14ac:dyDescent="0.2">
      <c r="A359" s="21" t="s">
        <v>540</v>
      </c>
      <c r="B359" s="18"/>
      <c r="C359" s="31"/>
      <c r="D359" s="23" t="s">
        <v>187</v>
      </c>
      <c r="E359" s="14"/>
      <c r="F359" s="22"/>
      <c r="G359" s="22"/>
      <c r="H359" s="33" t="s">
        <v>5</v>
      </c>
      <c r="I359" s="24">
        <f>SUM(I360)</f>
        <v>2208.23</v>
      </c>
    </row>
    <row r="360" spans="1:9" ht="38.25" x14ac:dyDescent="0.2">
      <c r="A360" s="16" t="s">
        <v>541</v>
      </c>
      <c r="B360" s="28" t="s">
        <v>7</v>
      </c>
      <c r="C360" s="20">
        <v>103689</v>
      </c>
      <c r="D360" s="15" t="s">
        <v>12</v>
      </c>
      <c r="E360" s="13" t="s">
        <v>52</v>
      </c>
      <c r="F360" s="13">
        <v>3.75</v>
      </c>
      <c r="G360" s="25">
        <f>VLOOKUP(C360,[3]ORÇAMENTO!$Q$18:$U$497,5,0)</f>
        <v>474.01</v>
      </c>
      <c r="H360" s="26">
        <f t="shared" si="10"/>
        <v>588.86</v>
      </c>
      <c r="I360" s="37">
        <f t="shared" si="11"/>
        <v>2208.23</v>
      </c>
    </row>
    <row r="361" spans="1:9" ht="25.5" x14ac:dyDescent="0.2">
      <c r="A361" s="21" t="s">
        <v>542</v>
      </c>
      <c r="B361" s="18"/>
      <c r="C361" s="31"/>
      <c r="D361" s="23" t="s">
        <v>188</v>
      </c>
      <c r="E361" s="14"/>
      <c r="F361" s="22"/>
      <c r="G361" s="22"/>
      <c r="H361" s="33" t="s">
        <v>5</v>
      </c>
      <c r="I361" s="24">
        <f>SUM(I362:I364)</f>
        <v>12079.390000000001</v>
      </c>
    </row>
    <row r="362" spans="1:9" ht="25.5" x14ac:dyDescent="0.2">
      <c r="A362" s="16" t="s">
        <v>543</v>
      </c>
      <c r="B362" s="28" t="s">
        <v>7</v>
      </c>
      <c r="C362" s="20">
        <v>104796</v>
      </c>
      <c r="D362" s="15" t="s">
        <v>13</v>
      </c>
      <c r="E362" s="13" t="s">
        <v>53</v>
      </c>
      <c r="F362" s="13">
        <v>478.95</v>
      </c>
      <c r="G362" s="25">
        <f>VLOOKUP(C362,[3]ORÇAMENTO!$Q$18:$U$497,5,0)</f>
        <v>17.55</v>
      </c>
      <c r="H362" s="26">
        <f t="shared" si="10"/>
        <v>21.8</v>
      </c>
      <c r="I362" s="37">
        <f t="shared" si="11"/>
        <v>10441.11</v>
      </c>
    </row>
    <row r="363" spans="1:9" ht="51" x14ac:dyDescent="0.2">
      <c r="A363" s="16" t="s">
        <v>544</v>
      </c>
      <c r="B363" s="28" t="s">
        <v>7</v>
      </c>
      <c r="C363" s="20">
        <v>100983</v>
      </c>
      <c r="D363" s="15" t="s">
        <v>14</v>
      </c>
      <c r="E363" s="13" t="s">
        <v>54</v>
      </c>
      <c r="F363" s="13">
        <v>28.53</v>
      </c>
      <c r="G363" s="25">
        <f>VLOOKUP(C363,[3]ORÇAMENTO!$Q$18:$U$497,5,0)</f>
        <v>9.66</v>
      </c>
      <c r="H363" s="26">
        <f t="shared" si="10"/>
        <v>12</v>
      </c>
      <c r="I363" s="37">
        <f t="shared" si="11"/>
        <v>342.36</v>
      </c>
    </row>
    <row r="364" spans="1:9" ht="38.25" x14ac:dyDescent="0.2">
      <c r="A364" s="48" t="s">
        <v>545</v>
      </c>
      <c r="B364" s="49" t="s">
        <v>7</v>
      </c>
      <c r="C364" s="50">
        <v>93592</v>
      </c>
      <c r="D364" s="51" t="s">
        <v>15</v>
      </c>
      <c r="E364" s="52" t="s">
        <v>55</v>
      </c>
      <c r="F364" s="52">
        <v>419.39</v>
      </c>
      <c r="G364" s="53">
        <f>VLOOKUP(C364,[3]ORÇAMENTO!$Q$18:$U$497,5,0)</f>
        <v>2.4900000000000002</v>
      </c>
      <c r="H364" s="54">
        <f t="shared" si="10"/>
        <v>3.09</v>
      </c>
      <c r="I364" s="56">
        <f t="shared" si="11"/>
        <v>1295.92</v>
      </c>
    </row>
    <row r="365" spans="1:9" ht="25.5" x14ac:dyDescent="0.2">
      <c r="A365" s="21" t="s">
        <v>546</v>
      </c>
      <c r="B365" s="18"/>
      <c r="C365" s="31"/>
      <c r="D365" s="23" t="s">
        <v>189</v>
      </c>
      <c r="E365" s="14"/>
      <c r="F365" s="22"/>
      <c r="G365" s="22"/>
      <c r="H365" s="33" t="s">
        <v>5</v>
      </c>
      <c r="I365" s="24">
        <f>SUM(I366:I367)</f>
        <v>26508.06</v>
      </c>
    </row>
    <row r="366" spans="1:9" ht="51" x14ac:dyDescent="0.2">
      <c r="A366" s="16" t="s">
        <v>547</v>
      </c>
      <c r="B366" s="28" t="s">
        <v>7</v>
      </c>
      <c r="C366" s="20">
        <v>94273</v>
      </c>
      <c r="D366" s="15" t="s">
        <v>16</v>
      </c>
      <c r="E366" s="13" t="s">
        <v>53</v>
      </c>
      <c r="F366" s="13">
        <v>116.35</v>
      </c>
      <c r="G366" s="25">
        <f>VLOOKUP(C366,[3]ORÇAMENTO!$Q$18:$U$497,5,0)</f>
        <v>46.17</v>
      </c>
      <c r="H366" s="26">
        <f t="shared" si="10"/>
        <v>57.36</v>
      </c>
      <c r="I366" s="37">
        <f t="shared" si="11"/>
        <v>6673.84</v>
      </c>
    </row>
    <row r="367" spans="1:9" ht="38.25" x14ac:dyDescent="0.2">
      <c r="A367" s="48" t="s">
        <v>548</v>
      </c>
      <c r="B367" s="49" t="s">
        <v>7</v>
      </c>
      <c r="C367" s="50">
        <v>94281</v>
      </c>
      <c r="D367" s="51" t="s">
        <v>77</v>
      </c>
      <c r="E367" s="52" t="s">
        <v>53</v>
      </c>
      <c r="F367" s="52">
        <v>362.6</v>
      </c>
      <c r="G367" s="53">
        <f>VLOOKUP(C367,[3]ORÇAMENTO!$Q$18:$U$497,5,0)</f>
        <v>44.03</v>
      </c>
      <c r="H367" s="54">
        <f t="shared" si="10"/>
        <v>54.7</v>
      </c>
      <c r="I367" s="56">
        <f t="shared" si="11"/>
        <v>19834.22</v>
      </c>
    </row>
    <row r="368" spans="1:9" ht="25.5" x14ac:dyDescent="0.2">
      <c r="A368" s="21" t="s">
        <v>549</v>
      </c>
      <c r="B368" s="18"/>
      <c r="C368" s="31"/>
      <c r="D368" s="23" t="s">
        <v>190</v>
      </c>
      <c r="E368" s="14"/>
      <c r="F368" s="22"/>
      <c r="G368" s="22"/>
      <c r="H368" s="33" t="s">
        <v>5</v>
      </c>
      <c r="I368" s="24">
        <f>SUM(I369:I371)</f>
        <v>44544.41</v>
      </c>
    </row>
    <row r="369" spans="1:9" ht="25.5" x14ac:dyDescent="0.2">
      <c r="A369" s="48" t="s">
        <v>550</v>
      </c>
      <c r="B369" s="49" t="s">
        <v>7</v>
      </c>
      <c r="C369" s="50">
        <v>96001</v>
      </c>
      <c r="D369" s="51" t="s">
        <v>18</v>
      </c>
      <c r="E369" s="52" t="s">
        <v>52</v>
      </c>
      <c r="F369" s="52">
        <v>3949.93</v>
      </c>
      <c r="G369" s="53">
        <f>VLOOKUP(C369,[3]ORÇAMENTO!$Q$18:$U$497,5,0)</f>
        <v>7.41</v>
      </c>
      <c r="H369" s="54">
        <f t="shared" si="10"/>
        <v>9.2100000000000009</v>
      </c>
      <c r="I369" s="56">
        <f t="shared" si="11"/>
        <v>36378.86</v>
      </c>
    </row>
    <row r="370" spans="1:9" ht="51" x14ac:dyDescent="0.2">
      <c r="A370" s="16" t="s">
        <v>551</v>
      </c>
      <c r="B370" s="28" t="s">
        <v>7</v>
      </c>
      <c r="C370" s="20">
        <v>100983</v>
      </c>
      <c r="D370" s="15" t="s">
        <v>14</v>
      </c>
      <c r="E370" s="13" t="s">
        <v>54</v>
      </c>
      <c r="F370" s="13">
        <v>142.19999999999999</v>
      </c>
      <c r="G370" s="25">
        <f>VLOOKUP(C370,[3]ORÇAMENTO!$Q$18:$U$497,5,0)</f>
        <v>9.66</v>
      </c>
      <c r="H370" s="26">
        <f t="shared" si="10"/>
        <v>12</v>
      </c>
      <c r="I370" s="37">
        <f t="shared" si="11"/>
        <v>1706.4</v>
      </c>
    </row>
    <row r="371" spans="1:9" ht="38.25" x14ac:dyDescent="0.2">
      <c r="A371" s="48" t="s">
        <v>552</v>
      </c>
      <c r="B371" s="49" t="s">
        <v>7</v>
      </c>
      <c r="C371" s="50">
        <v>93592</v>
      </c>
      <c r="D371" s="51" t="s">
        <v>15</v>
      </c>
      <c r="E371" s="52" t="s">
        <v>55</v>
      </c>
      <c r="F371" s="52">
        <v>2090.34</v>
      </c>
      <c r="G371" s="53">
        <f>VLOOKUP(C371,[3]ORÇAMENTO!$Q$18:$U$497,5,0)</f>
        <v>2.4900000000000002</v>
      </c>
      <c r="H371" s="54">
        <f t="shared" si="10"/>
        <v>3.09</v>
      </c>
      <c r="I371" s="56">
        <f t="shared" si="11"/>
        <v>6459.15</v>
      </c>
    </row>
    <row r="372" spans="1:9" ht="25.5" x14ac:dyDescent="0.2">
      <c r="A372" s="21" t="s">
        <v>553</v>
      </c>
      <c r="B372" s="18"/>
      <c r="C372" s="31"/>
      <c r="D372" s="23" t="s">
        <v>191</v>
      </c>
      <c r="E372" s="14"/>
      <c r="F372" s="22"/>
      <c r="G372" s="22"/>
      <c r="H372" s="33" t="s">
        <v>5</v>
      </c>
      <c r="I372" s="24">
        <f>SUM(I373:I376)</f>
        <v>275047.60000000003</v>
      </c>
    </row>
    <row r="373" spans="1:9" ht="25.5" x14ac:dyDescent="0.2">
      <c r="A373" s="16" t="s">
        <v>554</v>
      </c>
      <c r="B373" s="28" t="s">
        <v>98</v>
      </c>
      <c r="C373" s="20">
        <v>104375</v>
      </c>
      <c r="D373" s="15" t="s">
        <v>19</v>
      </c>
      <c r="E373" s="13" t="s">
        <v>52</v>
      </c>
      <c r="F373" s="13">
        <v>3949.93</v>
      </c>
      <c r="G373" s="25">
        <f>VLOOKUP(C373,[3]ORÇAMENTO!$Q$18:$U$497,5,0)</f>
        <v>2.48</v>
      </c>
      <c r="H373" s="26">
        <f t="shared" si="10"/>
        <v>3.08</v>
      </c>
      <c r="I373" s="37">
        <f t="shared" si="11"/>
        <v>12165.78</v>
      </c>
    </row>
    <row r="374" spans="1:9" ht="38.25" x14ac:dyDescent="0.2">
      <c r="A374" s="48" t="s">
        <v>555</v>
      </c>
      <c r="B374" s="49" t="s">
        <v>7</v>
      </c>
      <c r="C374" s="50">
        <v>95995</v>
      </c>
      <c r="D374" s="51" t="s">
        <v>20</v>
      </c>
      <c r="E374" s="52" t="s">
        <v>54</v>
      </c>
      <c r="F374" s="52">
        <v>138.25</v>
      </c>
      <c r="G374" s="53">
        <f>VLOOKUP(C374,[3]ORÇAMENTO!$Q$18:$U$497,5,0)</f>
        <v>1473.95</v>
      </c>
      <c r="H374" s="54">
        <f t="shared" si="10"/>
        <v>1831.09</v>
      </c>
      <c r="I374" s="56">
        <f t="shared" si="11"/>
        <v>253148.19</v>
      </c>
    </row>
    <row r="375" spans="1:9" ht="25.5" x14ac:dyDescent="0.2">
      <c r="A375" s="16" t="s">
        <v>556</v>
      </c>
      <c r="B375" s="28" t="s">
        <v>7</v>
      </c>
      <c r="C375" s="20">
        <v>100987</v>
      </c>
      <c r="D375" s="15" t="s">
        <v>21</v>
      </c>
      <c r="E375" s="13" t="s">
        <v>54</v>
      </c>
      <c r="F375" s="13">
        <v>138.25</v>
      </c>
      <c r="G375" s="25">
        <f>VLOOKUP(C375,[3]ORÇAMENTO!$Q$18:$U$497,5,0)</f>
        <v>10.91</v>
      </c>
      <c r="H375" s="26">
        <f t="shared" si="10"/>
        <v>13.55</v>
      </c>
      <c r="I375" s="37">
        <f t="shared" si="11"/>
        <v>1873.29</v>
      </c>
    </row>
    <row r="376" spans="1:9" ht="38.25" x14ac:dyDescent="0.2">
      <c r="A376" s="48" t="s">
        <v>557</v>
      </c>
      <c r="B376" s="49" t="s">
        <v>7</v>
      </c>
      <c r="C376" s="50">
        <v>93592</v>
      </c>
      <c r="D376" s="51" t="s">
        <v>15</v>
      </c>
      <c r="E376" s="52" t="s">
        <v>55</v>
      </c>
      <c r="F376" s="52">
        <v>2543.8000000000002</v>
      </c>
      <c r="G376" s="53">
        <f>VLOOKUP(C376,[3]ORÇAMENTO!$Q$18:$U$497,5,0)</f>
        <v>2.4900000000000002</v>
      </c>
      <c r="H376" s="54">
        <f t="shared" si="10"/>
        <v>3.09</v>
      </c>
      <c r="I376" s="56">
        <f t="shared" si="11"/>
        <v>7860.34</v>
      </c>
    </row>
    <row r="377" spans="1:9" x14ac:dyDescent="0.2">
      <c r="A377" s="21" t="s">
        <v>558</v>
      </c>
      <c r="B377" s="18"/>
      <c r="C377" s="31"/>
      <c r="D377" s="23" t="s">
        <v>192</v>
      </c>
      <c r="E377" s="14"/>
      <c r="F377" s="22"/>
      <c r="G377" s="22"/>
      <c r="H377" s="33" t="s">
        <v>5</v>
      </c>
      <c r="I377" s="24">
        <f>SUM(I378:I382)</f>
        <v>18330.11</v>
      </c>
    </row>
    <row r="378" spans="1:9" ht="51" x14ac:dyDescent="0.2">
      <c r="A378" s="16" t="s">
        <v>559</v>
      </c>
      <c r="B378" s="28" t="s">
        <v>7</v>
      </c>
      <c r="C378" s="20">
        <v>102512</v>
      </c>
      <c r="D378" s="15" t="s">
        <v>22</v>
      </c>
      <c r="E378" s="13" t="s">
        <v>53</v>
      </c>
      <c r="F378" s="13">
        <v>859</v>
      </c>
      <c r="G378" s="25">
        <f>VLOOKUP(C378,[3]ORÇAMENTO!$Q$18:$U$497,5,0)</f>
        <v>7.77</v>
      </c>
      <c r="H378" s="26">
        <f t="shared" si="10"/>
        <v>9.65</v>
      </c>
      <c r="I378" s="37">
        <f t="shared" si="11"/>
        <v>8289.35</v>
      </c>
    </row>
    <row r="379" spans="1:9" ht="51" x14ac:dyDescent="0.2">
      <c r="A379" s="16" t="s">
        <v>560</v>
      </c>
      <c r="B379" s="28" t="s">
        <v>7</v>
      </c>
      <c r="C379" s="20">
        <v>102509</v>
      </c>
      <c r="D379" s="15" t="s">
        <v>23</v>
      </c>
      <c r="E379" s="13" t="s">
        <v>52</v>
      </c>
      <c r="F379" s="13">
        <v>70.010000000000005</v>
      </c>
      <c r="G379" s="25">
        <f>VLOOKUP(C379,[3]ORÇAMENTO!$Q$18:$U$497,5,0)</f>
        <v>40.03</v>
      </c>
      <c r="H379" s="26">
        <f t="shared" si="10"/>
        <v>49.73</v>
      </c>
      <c r="I379" s="37">
        <f t="shared" si="11"/>
        <v>3481.6</v>
      </c>
    </row>
    <row r="380" spans="1:9" ht="63.75" x14ac:dyDescent="0.2">
      <c r="A380" s="16" t="s">
        <v>561</v>
      </c>
      <c r="B380" s="28" t="s">
        <v>98</v>
      </c>
      <c r="C380" s="20" t="s">
        <v>48</v>
      </c>
      <c r="D380" s="15" t="s">
        <v>24</v>
      </c>
      <c r="E380" s="13" t="s">
        <v>56</v>
      </c>
      <c r="F380" s="13">
        <v>6</v>
      </c>
      <c r="G380" s="25">
        <f>VLOOKUP(C380,[3]ORÇAMENTO!$Q$18:$U$497,5,0)</f>
        <v>88.63</v>
      </c>
      <c r="H380" s="26">
        <f t="shared" si="10"/>
        <v>110.11</v>
      </c>
      <c r="I380" s="37">
        <f t="shared" si="11"/>
        <v>660.66</v>
      </c>
    </row>
    <row r="381" spans="1:9" ht="63.75" x14ac:dyDescent="0.2">
      <c r="A381" s="16" t="s">
        <v>562</v>
      </c>
      <c r="B381" s="28" t="s">
        <v>98</v>
      </c>
      <c r="C381" s="20" t="s">
        <v>50</v>
      </c>
      <c r="D381" s="15" t="s">
        <v>25</v>
      </c>
      <c r="E381" s="13" t="s">
        <v>56</v>
      </c>
      <c r="F381" s="13">
        <v>8</v>
      </c>
      <c r="G381" s="25">
        <f>VLOOKUP(C381,[3]ORÇAMENTO!$Q$18:$U$497,5,0)</f>
        <v>199.41</v>
      </c>
      <c r="H381" s="26">
        <f t="shared" si="10"/>
        <v>247.73</v>
      </c>
      <c r="I381" s="37">
        <f t="shared" si="11"/>
        <v>1981.84</v>
      </c>
    </row>
    <row r="382" spans="1:9" ht="38.25" x14ac:dyDescent="0.2">
      <c r="A382" s="16" t="s">
        <v>563</v>
      </c>
      <c r="B382" s="28" t="s">
        <v>98</v>
      </c>
      <c r="C382" s="20">
        <v>103690</v>
      </c>
      <c r="D382" s="15" t="s">
        <v>26</v>
      </c>
      <c r="E382" s="13" t="s">
        <v>56</v>
      </c>
      <c r="F382" s="13">
        <v>11</v>
      </c>
      <c r="G382" s="25">
        <f>VLOOKUP(C382,[3]ORÇAMENTO!$Q$18:$U$497,5,0)</f>
        <v>286.61</v>
      </c>
      <c r="H382" s="26">
        <f t="shared" si="10"/>
        <v>356.06</v>
      </c>
      <c r="I382" s="37">
        <f t="shared" si="11"/>
        <v>3916.66</v>
      </c>
    </row>
    <row r="383" spans="1:9" ht="15" x14ac:dyDescent="0.2">
      <c r="A383" s="40" t="s">
        <v>564</v>
      </c>
      <c r="B383" s="41"/>
      <c r="C383" s="42"/>
      <c r="D383" s="43" t="s">
        <v>193</v>
      </c>
      <c r="E383" s="44"/>
      <c r="F383" s="45"/>
      <c r="G383" s="45"/>
      <c r="H383" s="46" t="s">
        <v>666</v>
      </c>
      <c r="I383" s="47">
        <f>I384+I386+I390+I394+I399+I410</f>
        <v>170843.91999999998</v>
      </c>
    </row>
    <row r="384" spans="1:9" x14ac:dyDescent="0.2">
      <c r="A384" s="21" t="s">
        <v>565</v>
      </c>
      <c r="B384" s="18"/>
      <c r="C384" s="31"/>
      <c r="D384" s="23" t="s">
        <v>194</v>
      </c>
      <c r="E384" s="14"/>
      <c r="F384" s="22"/>
      <c r="G384" s="22"/>
      <c r="H384" s="33" t="s">
        <v>5</v>
      </c>
      <c r="I384" s="24">
        <f>SUM(I385)</f>
        <v>2208.23</v>
      </c>
    </row>
    <row r="385" spans="1:9" ht="38.25" x14ac:dyDescent="0.2">
      <c r="A385" s="16" t="s">
        <v>566</v>
      </c>
      <c r="B385" s="28" t="s">
        <v>7</v>
      </c>
      <c r="C385" s="20">
        <v>103689</v>
      </c>
      <c r="D385" s="15" t="s">
        <v>12</v>
      </c>
      <c r="E385" s="13" t="s">
        <v>52</v>
      </c>
      <c r="F385" s="13">
        <v>3.75</v>
      </c>
      <c r="G385" s="25">
        <f>VLOOKUP(C385,[3]ORÇAMENTO!$Q$18:$U$497,5,0)</f>
        <v>474.01</v>
      </c>
      <c r="H385" s="26">
        <f t="shared" ref="H385:H447" si="12">ROUND(G385*1.2423,2)</f>
        <v>588.86</v>
      </c>
      <c r="I385" s="37">
        <f t="shared" si="11"/>
        <v>2208.23</v>
      </c>
    </row>
    <row r="386" spans="1:9" ht="25.5" x14ac:dyDescent="0.2">
      <c r="A386" s="21" t="s">
        <v>567</v>
      </c>
      <c r="B386" s="18"/>
      <c r="C386" s="31"/>
      <c r="D386" s="23" t="s">
        <v>195</v>
      </c>
      <c r="E386" s="14"/>
      <c r="F386" s="22"/>
      <c r="G386" s="22"/>
      <c r="H386" s="33" t="s">
        <v>5</v>
      </c>
      <c r="I386" s="24">
        <f>SUM(I387:I389)</f>
        <v>13358.98</v>
      </c>
    </row>
    <row r="387" spans="1:9" ht="25.5" x14ac:dyDescent="0.2">
      <c r="A387" s="16" t="s">
        <v>568</v>
      </c>
      <c r="B387" s="28" t="s">
        <v>7</v>
      </c>
      <c r="C387" s="20">
        <v>104796</v>
      </c>
      <c r="D387" s="15" t="s">
        <v>13</v>
      </c>
      <c r="E387" s="13" t="s">
        <v>53</v>
      </c>
      <c r="F387" s="13">
        <v>534.77</v>
      </c>
      <c r="G387" s="25">
        <f>VLOOKUP(C387,[3]ORÇAMENTO!$Q$18:$U$497,5,0)</f>
        <v>17.55</v>
      </c>
      <c r="H387" s="26">
        <f t="shared" si="12"/>
        <v>21.8</v>
      </c>
      <c r="I387" s="37">
        <f t="shared" ref="I387:I450" si="13">ROUND(F387*H387,2)</f>
        <v>11657.99</v>
      </c>
    </row>
    <row r="388" spans="1:9" ht="51" x14ac:dyDescent="0.2">
      <c r="A388" s="16" t="s">
        <v>569</v>
      </c>
      <c r="B388" s="28" t="s">
        <v>7</v>
      </c>
      <c r="C388" s="20">
        <v>100983</v>
      </c>
      <c r="D388" s="15" t="s">
        <v>14</v>
      </c>
      <c r="E388" s="13" t="s">
        <v>54</v>
      </c>
      <c r="F388" s="13">
        <v>31.13</v>
      </c>
      <c r="G388" s="25">
        <f>VLOOKUP(C388,[3]ORÇAMENTO!$Q$18:$U$497,5,0)</f>
        <v>9.66</v>
      </c>
      <c r="H388" s="26">
        <f t="shared" si="12"/>
        <v>12</v>
      </c>
      <c r="I388" s="37">
        <f t="shared" si="13"/>
        <v>373.56</v>
      </c>
    </row>
    <row r="389" spans="1:9" ht="38.25" x14ac:dyDescent="0.2">
      <c r="A389" s="48" t="s">
        <v>570</v>
      </c>
      <c r="B389" s="49" t="s">
        <v>7</v>
      </c>
      <c r="C389" s="50">
        <v>93592</v>
      </c>
      <c r="D389" s="51" t="s">
        <v>15</v>
      </c>
      <c r="E389" s="52" t="s">
        <v>55</v>
      </c>
      <c r="F389" s="52">
        <v>429.59</v>
      </c>
      <c r="G389" s="53">
        <f>VLOOKUP(C389,[3]ORÇAMENTO!$Q$18:$U$497,5,0)</f>
        <v>2.4900000000000002</v>
      </c>
      <c r="H389" s="54">
        <f t="shared" si="12"/>
        <v>3.09</v>
      </c>
      <c r="I389" s="56">
        <f t="shared" si="13"/>
        <v>1327.43</v>
      </c>
    </row>
    <row r="390" spans="1:9" ht="25.5" x14ac:dyDescent="0.2">
      <c r="A390" s="21" t="s">
        <v>571</v>
      </c>
      <c r="B390" s="18"/>
      <c r="C390" s="31"/>
      <c r="D390" s="23" t="s">
        <v>196</v>
      </c>
      <c r="E390" s="14"/>
      <c r="F390" s="22"/>
      <c r="G390" s="22"/>
      <c r="H390" s="33" t="s">
        <v>5</v>
      </c>
      <c r="I390" s="24">
        <f>SUM(I391:I393)</f>
        <v>31467.15</v>
      </c>
    </row>
    <row r="391" spans="1:9" ht="51" x14ac:dyDescent="0.2">
      <c r="A391" s="16" t="s">
        <v>572</v>
      </c>
      <c r="B391" s="28" t="s">
        <v>7</v>
      </c>
      <c r="C391" s="20">
        <v>94273</v>
      </c>
      <c r="D391" s="15" t="s">
        <v>16</v>
      </c>
      <c r="E391" s="13" t="s">
        <v>53</v>
      </c>
      <c r="F391" s="13">
        <v>262.55</v>
      </c>
      <c r="G391" s="25">
        <f>VLOOKUP(C391,[3]ORÇAMENTO!$Q$18:$U$497,5,0)</f>
        <v>46.17</v>
      </c>
      <c r="H391" s="26">
        <f t="shared" si="12"/>
        <v>57.36</v>
      </c>
      <c r="I391" s="37">
        <f t="shared" si="13"/>
        <v>15059.87</v>
      </c>
    </row>
    <row r="392" spans="1:9" ht="38.25" x14ac:dyDescent="0.2">
      <c r="A392" s="48" t="s">
        <v>573</v>
      </c>
      <c r="B392" s="49" t="s">
        <v>7</v>
      </c>
      <c r="C392" s="50">
        <v>94281</v>
      </c>
      <c r="D392" s="51" t="s">
        <v>77</v>
      </c>
      <c r="E392" s="52" t="s">
        <v>53</v>
      </c>
      <c r="F392" s="52">
        <v>262.55</v>
      </c>
      <c r="G392" s="53">
        <f>VLOOKUP(C392,[3]ORÇAMENTO!$Q$18:$U$497,5,0)</f>
        <v>44.03</v>
      </c>
      <c r="H392" s="54">
        <f t="shared" si="12"/>
        <v>54.7</v>
      </c>
      <c r="I392" s="56">
        <f t="shared" si="13"/>
        <v>14361.49</v>
      </c>
    </row>
    <row r="393" spans="1:9" ht="38.25" x14ac:dyDescent="0.2">
      <c r="A393" s="16" t="s">
        <v>574</v>
      </c>
      <c r="B393" s="28" t="s">
        <v>7</v>
      </c>
      <c r="C393" s="20">
        <v>94293</v>
      </c>
      <c r="D393" s="15" t="s">
        <v>17</v>
      </c>
      <c r="E393" s="13" t="s">
        <v>53</v>
      </c>
      <c r="F393" s="13">
        <v>9.67</v>
      </c>
      <c r="G393" s="25">
        <f>VLOOKUP(C393,[3]ORÇAMENTO!$Q$18:$U$497,5,0)</f>
        <v>170.3</v>
      </c>
      <c r="H393" s="26">
        <f t="shared" si="12"/>
        <v>211.56</v>
      </c>
      <c r="I393" s="37">
        <f t="shared" si="13"/>
        <v>2045.79</v>
      </c>
    </row>
    <row r="394" spans="1:9" ht="25.5" x14ac:dyDescent="0.2">
      <c r="A394" s="21" t="s">
        <v>575</v>
      </c>
      <c r="B394" s="18"/>
      <c r="C394" s="31"/>
      <c r="D394" s="23" t="s">
        <v>197</v>
      </c>
      <c r="E394" s="14"/>
      <c r="F394" s="22"/>
      <c r="G394" s="22"/>
      <c r="H394" s="33" t="s">
        <v>5</v>
      </c>
      <c r="I394" s="24">
        <f>SUM(I395:I398)</f>
        <v>20377.3</v>
      </c>
    </row>
    <row r="395" spans="1:9" x14ac:dyDescent="0.2">
      <c r="A395" s="16" t="s">
        <v>576</v>
      </c>
      <c r="B395" s="28" t="s">
        <v>91</v>
      </c>
      <c r="C395" s="20">
        <v>17060046</v>
      </c>
      <c r="D395" s="15" t="s">
        <v>93</v>
      </c>
      <c r="E395" s="13" t="s">
        <v>52</v>
      </c>
      <c r="F395" s="13">
        <v>582</v>
      </c>
      <c r="G395" s="25">
        <f>VLOOKUP(C395,[3]ORÇAMENTO!$Q$18:$U$497,5,0)</f>
        <v>18.12</v>
      </c>
      <c r="H395" s="26">
        <f t="shared" si="12"/>
        <v>22.51</v>
      </c>
      <c r="I395" s="37">
        <f t="shared" si="13"/>
        <v>13100.82</v>
      </c>
    </row>
    <row r="396" spans="1:9" ht="25.5" x14ac:dyDescent="0.2">
      <c r="A396" s="16" t="s">
        <v>577</v>
      </c>
      <c r="B396" s="28" t="s">
        <v>7</v>
      </c>
      <c r="C396" s="20">
        <v>101116</v>
      </c>
      <c r="D396" s="15" t="s">
        <v>58</v>
      </c>
      <c r="E396" s="13" t="s">
        <v>54</v>
      </c>
      <c r="F396" s="13">
        <v>52.38</v>
      </c>
      <c r="G396" s="25">
        <f>VLOOKUP(C396,[3]ORÇAMENTO!$Q$18:$U$497,5,0)</f>
        <v>2.59</v>
      </c>
      <c r="H396" s="26">
        <f t="shared" si="12"/>
        <v>3.22</v>
      </c>
      <c r="I396" s="37">
        <f t="shared" si="13"/>
        <v>168.66</v>
      </c>
    </row>
    <row r="397" spans="1:9" ht="51" x14ac:dyDescent="0.2">
      <c r="A397" s="16" t="s">
        <v>578</v>
      </c>
      <c r="B397" s="28" t="s">
        <v>7</v>
      </c>
      <c r="C397" s="20">
        <v>100983</v>
      </c>
      <c r="D397" s="15" t="s">
        <v>14</v>
      </c>
      <c r="E397" s="13" t="s">
        <v>54</v>
      </c>
      <c r="F397" s="13">
        <v>130.08000000000001</v>
      </c>
      <c r="G397" s="25">
        <f>VLOOKUP(C397,[3]ORÇAMENTO!$Q$18:$U$497,5,0)</f>
        <v>9.66</v>
      </c>
      <c r="H397" s="26">
        <f t="shared" si="12"/>
        <v>12</v>
      </c>
      <c r="I397" s="37">
        <f t="shared" si="13"/>
        <v>1560.96</v>
      </c>
    </row>
    <row r="398" spans="1:9" ht="38.25" x14ac:dyDescent="0.2">
      <c r="A398" s="48" t="s">
        <v>579</v>
      </c>
      <c r="B398" s="49" t="s">
        <v>7</v>
      </c>
      <c r="C398" s="50">
        <v>93592</v>
      </c>
      <c r="D398" s="51" t="s">
        <v>15</v>
      </c>
      <c r="E398" s="52" t="s">
        <v>55</v>
      </c>
      <c r="F398" s="52">
        <v>1795.1</v>
      </c>
      <c r="G398" s="53">
        <f>VLOOKUP(C398,[3]ORÇAMENTO!$Q$18:$U$497,5,0)</f>
        <v>2.4900000000000002</v>
      </c>
      <c r="H398" s="54">
        <f t="shared" si="12"/>
        <v>3.09</v>
      </c>
      <c r="I398" s="56">
        <f t="shared" si="13"/>
        <v>5546.86</v>
      </c>
    </row>
    <row r="399" spans="1:9" ht="25.5" x14ac:dyDescent="0.2">
      <c r="A399" s="21" t="s">
        <v>580</v>
      </c>
      <c r="B399" s="18"/>
      <c r="C399" s="31"/>
      <c r="D399" s="23" t="s">
        <v>198</v>
      </c>
      <c r="E399" s="14"/>
      <c r="F399" s="22"/>
      <c r="G399" s="22"/>
      <c r="H399" s="33" t="s">
        <v>5</v>
      </c>
      <c r="I399" s="24">
        <f>SUM(I400:I409)</f>
        <v>99895.609999999986</v>
      </c>
    </row>
    <row r="400" spans="1:9" ht="38.25" x14ac:dyDescent="0.2">
      <c r="A400" s="16" t="s">
        <v>581</v>
      </c>
      <c r="B400" s="28" t="s">
        <v>7</v>
      </c>
      <c r="C400" s="20">
        <v>96396</v>
      </c>
      <c r="D400" s="15" t="s">
        <v>65</v>
      </c>
      <c r="E400" s="13" t="s">
        <v>54</v>
      </c>
      <c r="F400" s="13">
        <v>58.2</v>
      </c>
      <c r="G400" s="25">
        <f>VLOOKUP(C400,[3]ORÇAMENTO!$Q$18:$U$497,5,0)</f>
        <v>143.72</v>
      </c>
      <c r="H400" s="26">
        <f t="shared" si="12"/>
        <v>178.54</v>
      </c>
      <c r="I400" s="37">
        <f t="shared" si="13"/>
        <v>10391.030000000001</v>
      </c>
    </row>
    <row r="401" spans="1:9" ht="51" x14ac:dyDescent="0.2">
      <c r="A401" s="16" t="s">
        <v>582</v>
      </c>
      <c r="B401" s="28" t="s">
        <v>7</v>
      </c>
      <c r="C401" s="20">
        <v>100979</v>
      </c>
      <c r="D401" s="15" t="s">
        <v>66</v>
      </c>
      <c r="E401" s="13" t="s">
        <v>54</v>
      </c>
      <c r="F401" s="13">
        <v>58.2</v>
      </c>
      <c r="G401" s="25">
        <f>VLOOKUP(C401,[3]ORÇAMENTO!$Q$18:$U$497,5,0)</f>
        <v>7.15</v>
      </c>
      <c r="H401" s="26">
        <f t="shared" si="12"/>
        <v>8.8800000000000008</v>
      </c>
      <c r="I401" s="37">
        <f t="shared" si="13"/>
        <v>516.82000000000005</v>
      </c>
    </row>
    <row r="402" spans="1:9" ht="38.25" x14ac:dyDescent="0.2">
      <c r="A402" s="48" t="s">
        <v>583</v>
      </c>
      <c r="B402" s="49" t="s">
        <v>7</v>
      </c>
      <c r="C402" s="50">
        <v>93592</v>
      </c>
      <c r="D402" s="51" t="s">
        <v>15</v>
      </c>
      <c r="E402" s="52" t="s">
        <v>55</v>
      </c>
      <c r="F402" s="52">
        <v>1012.68</v>
      </c>
      <c r="G402" s="53">
        <f>VLOOKUP(C402,[3]ORÇAMENTO!$Q$18:$U$497,5,0)</f>
        <v>2.4900000000000002</v>
      </c>
      <c r="H402" s="54">
        <f t="shared" si="12"/>
        <v>3.09</v>
      </c>
      <c r="I402" s="56">
        <f t="shared" si="13"/>
        <v>3129.18</v>
      </c>
    </row>
    <row r="403" spans="1:9" ht="25.5" x14ac:dyDescent="0.2">
      <c r="A403" s="16" t="s">
        <v>584</v>
      </c>
      <c r="B403" s="28" t="s">
        <v>95</v>
      </c>
      <c r="C403" s="20" t="s">
        <v>96</v>
      </c>
      <c r="D403" s="15" t="s">
        <v>97</v>
      </c>
      <c r="E403" s="13" t="s">
        <v>54</v>
      </c>
      <c r="F403" s="13">
        <v>23.28</v>
      </c>
      <c r="G403" s="25">
        <f>VLOOKUP(C403,[3]ORÇAMENTO!$Q$18:$U$497,5,0)</f>
        <v>942.41</v>
      </c>
      <c r="H403" s="26">
        <f t="shared" si="12"/>
        <v>1170.76</v>
      </c>
      <c r="I403" s="37">
        <f t="shared" si="13"/>
        <v>27255.29</v>
      </c>
    </row>
    <row r="404" spans="1:9" ht="25.5" x14ac:dyDescent="0.2">
      <c r="A404" s="16" t="s">
        <v>585</v>
      </c>
      <c r="B404" s="28" t="s">
        <v>7</v>
      </c>
      <c r="C404" s="20">
        <v>100987</v>
      </c>
      <c r="D404" s="15" t="s">
        <v>21</v>
      </c>
      <c r="E404" s="13" t="s">
        <v>54</v>
      </c>
      <c r="F404" s="13">
        <v>23.28</v>
      </c>
      <c r="G404" s="25">
        <f>VLOOKUP(C404,[3]ORÇAMENTO!$Q$18:$U$497,5,0)</f>
        <v>10.91</v>
      </c>
      <c r="H404" s="26">
        <f t="shared" si="12"/>
        <v>13.55</v>
      </c>
      <c r="I404" s="37">
        <f t="shared" si="13"/>
        <v>315.44</v>
      </c>
    </row>
    <row r="405" spans="1:9" ht="38.25" x14ac:dyDescent="0.2">
      <c r="A405" s="48" t="s">
        <v>586</v>
      </c>
      <c r="B405" s="49" t="s">
        <v>7</v>
      </c>
      <c r="C405" s="50">
        <v>93592</v>
      </c>
      <c r="D405" s="51" t="s">
        <v>15</v>
      </c>
      <c r="E405" s="52" t="s">
        <v>55</v>
      </c>
      <c r="F405" s="52">
        <v>405.07</v>
      </c>
      <c r="G405" s="53">
        <f>VLOOKUP(C405,[3]ORÇAMENTO!$Q$18:$U$497,5,0)</f>
        <v>2.4900000000000002</v>
      </c>
      <c r="H405" s="54">
        <f t="shared" si="12"/>
        <v>3.09</v>
      </c>
      <c r="I405" s="56">
        <f t="shared" si="13"/>
        <v>1251.67</v>
      </c>
    </row>
    <row r="406" spans="1:9" ht="25.5" x14ac:dyDescent="0.2">
      <c r="A406" s="16" t="s">
        <v>587</v>
      </c>
      <c r="B406" s="28" t="s">
        <v>98</v>
      </c>
      <c r="C406" s="20">
        <v>104375</v>
      </c>
      <c r="D406" s="15" t="s">
        <v>19</v>
      </c>
      <c r="E406" s="13" t="s">
        <v>52</v>
      </c>
      <c r="F406" s="13">
        <v>582</v>
      </c>
      <c r="G406" s="25">
        <f>VLOOKUP(C406,[3]ORÇAMENTO!$Q$18:$U$497,5,0)</f>
        <v>2.48</v>
      </c>
      <c r="H406" s="26">
        <f t="shared" si="12"/>
        <v>3.08</v>
      </c>
      <c r="I406" s="37">
        <f t="shared" si="13"/>
        <v>1792.56</v>
      </c>
    </row>
    <row r="407" spans="1:9" ht="38.25" x14ac:dyDescent="0.2">
      <c r="A407" s="48" t="s">
        <v>588</v>
      </c>
      <c r="B407" s="49" t="s">
        <v>7</v>
      </c>
      <c r="C407" s="50">
        <v>95995</v>
      </c>
      <c r="D407" s="51" t="s">
        <v>20</v>
      </c>
      <c r="E407" s="52" t="s">
        <v>54</v>
      </c>
      <c r="F407" s="52">
        <v>29.1</v>
      </c>
      <c r="G407" s="53">
        <f>VLOOKUP(C407,[3]ORÇAMENTO!$Q$18:$U$497,5,0)</f>
        <v>1473.95</v>
      </c>
      <c r="H407" s="54">
        <f t="shared" si="12"/>
        <v>1831.09</v>
      </c>
      <c r="I407" s="56">
        <f t="shared" si="13"/>
        <v>53284.72</v>
      </c>
    </row>
    <row r="408" spans="1:9" ht="25.5" x14ac:dyDescent="0.2">
      <c r="A408" s="16" t="s">
        <v>589</v>
      </c>
      <c r="B408" s="28" t="s">
        <v>7</v>
      </c>
      <c r="C408" s="20">
        <v>100987</v>
      </c>
      <c r="D408" s="15" t="s">
        <v>21</v>
      </c>
      <c r="E408" s="13" t="s">
        <v>54</v>
      </c>
      <c r="F408" s="13">
        <v>29.1</v>
      </c>
      <c r="G408" s="25">
        <f>VLOOKUP(C408,[3]ORÇAMENTO!$Q$18:$U$497,5,0)</f>
        <v>10.91</v>
      </c>
      <c r="H408" s="26">
        <f t="shared" si="12"/>
        <v>13.55</v>
      </c>
      <c r="I408" s="37">
        <f t="shared" si="13"/>
        <v>394.31</v>
      </c>
    </row>
    <row r="409" spans="1:9" ht="38.25" x14ac:dyDescent="0.2">
      <c r="A409" s="48" t="s">
        <v>590</v>
      </c>
      <c r="B409" s="49" t="s">
        <v>7</v>
      </c>
      <c r="C409" s="50">
        <v>93592</v>
      </c>
      <c r="D409" s="51" t="s">
        <v>15</v>
      </c>
      <c r="E409" s="52" t="s">
        <v>55</v>
      </c>
      <c r="F409" s="52">
        <v>506.34</v>
      </c>
      <c r="G409" s="53">
        <f>VLOOKUP(C409,[3]ORÇAMENTO!$Q$18:$U$497,5,0)</f>
        <v>2.4900000000000002</v>
      </c>
      <c r="H409" s="54">
        <f t="shared" si="12"/>
        <v>3.09</v>
      </c>
      <c r="I409" s="56">
        <f t="shared" si="13"/>
        <v>1564.59</v>
      </c>
    </row>
    <row r="410" spans="1:9" x14ac:dyDescent="0.2">
      <c r="A410" s="21" t="s">
        <v>591</v>
      </c>
      <c r="B410" s="18"/>
      <c r="C410" s="31"/>
      <c r="D410" s="23" t="s">
        <v>199</v>
      </c>
      <c r="E410" s="14"/>
      <c r="F410" s="22"/>
      <c r="G410" s="22"/>
      <c r="H410" s="33" t="s">
        <v>5</v>
      </c>
      <c r="I410" s="24">
        <f>SUM(I411:I415)</f>
        <v>3536.6499999999996</v>
      </c>
    </row>
    <row r="411" spans="1:9" ht="51" x14ac:dyDescent="0.2">
      <c r="A411" s="16" t="s">
        <v>592</v>
      </c>
      <c r="B411" s="28" t="s">
        <v>7</v>
      </c>
      <c r="C411" s="20">
        <v>102512</v>
      </c>
      <c r="D411" s="15" t="s">
        <v>22</v>
      </c>
      <c r="E411" s="13" t="s">
        <v>53</v>
      </c>
      <c r="F411" s="13">
        <v>156.9</v>
      </c>
      <c r="G411" s="25">
        <f>VLOOKUP(C411,[3]ORÇAMENTO!$Q$18:$U$497,5,0)</f>
        <v>7.77</v>
      </c>
      <c r="H411" s="26">
        <f t="shared" si="12"/>
        <v>9.65</v>
      </c>
      <c r="I411" s="37">
        <f t="shared" si="13"/>
        <v>1514.09</v>
      </c>
    </row>
    <row r="412" spans="1:9" ht="51" x14ac:dyDescent="0.2">
      <c r="A412" s="16" t="s">
        <v>593</v>
      </c>
      <c r="B412" s="28" t="s">
        <v>7</v>
      </c>
      <c r="C412" s="20">
        <v>102509</v>
      </c>
      <c r="D412" s="15" t="s">
        <v>23</v>
      </c>
      <c r="E412" s="13" t="s">
        <v>52</v>
      </c>
      <c r="F412" s="13">
        <v>4.8</v>
      </c>
      <c r="G412" s="25">
        <f>VLOOKUP(C412,[3]ORÇAMENTO!$Q$18:$U$497,5,0)</f>
        <v>40.03</v>
      </c>
      <c r="H412" s="26">
        <f t="shared" si="12"/>
        <v>49.73</v>
      </c>
      <c r="I412" s="37">
        <f t="shared" si="13"/>
        <v>238.7</v>
      </c>
    </row>
    <row r="413" spans="1:9" ht="63.75" x14ac:dyDescent="0.2">
      <c r="A413" s="16" t="s">
        <v>594</v>
      </c>
      <c r="B413" s="28" t="s">
        <v>98</v>
      </c>
      <c r="C413" s="20" t="s">
        <v>48</v>
      </c>
      <c r="D413" s="15" t="s">
        <v>24</v>
      </c>
      <c r="E413" s="13" t="s">
        <v>56</v>
      </c>
      <c r="F413" s="13">
        <v>2</v>
      </c>
      <c r="G413" s="25">
        <f>VLOOKUP(C413,[3]ORÇAMENTO!$Q$18:$U$497,5,0)</f>
        <v>88.63</v>
      </c>
      <c r="H413" s="26">
        <f t="shared" si="12"/>
        <v>110.11</v>
      </c>
      <c r="I413" s="37">
        <f t="shared" si="13"/>
        <v>220.22</v>
      </c>
    </row>
    <row r="414" spans="1:9" ht="63.75" x14ac:dyDescent="0.2">
      <c r="A414" s="16" t="s">
        <v>595</v>
      </c>
      <c r="B414" s="28" t="s">
        <v>98</v>
      </c>
      <c r="C414" s="20" t="s">
        <v>50</v>
      </c>
      <c r="D414" s="15" t="s">
        <v>25</v>
      </c>
      <c r="E414" s="13" t="s">
        <v>56</v>
      </c>
      <c r="F414" s="13">
        <v>2</v>
      </c>
      <c r="G414" s="25">
        <f>VLOOKUP(C414,[3]ORÇAMENTO!$Q$18:$U$497,5,0)</f>
        <v>199.41</v>
      </c>
      <c r="H414" s="26">
        <f t="shared" si="12"/>
        <v>247.73</v>
      </c>
      <c r="I414" s="37">
        <f t="shared" si="13"/>
        <v>495.46</v>
      </c>
    </row>
    <row r="415" spans="1:9" ht="38.25" x14ac:dyDescent="0.2">
      <c r="A415" s="16" t="s">
        <v>596</v>
      </c>
      <c r="B415" s="28" t="s">
        <v>98</v>
      </c>
      <c r="C415" s="20">
        <v>103690</v>
      </c>
      <c r="D415" s="15" t="s">
        <v>26</v>
      </c>
      <c r="E415" s="13" t="s">
        <v>56</v>
      </c>
      <c r="F415" s="13">
        <v>3</v>
      </c>
      <c r="G415" s="25">
        <f>VLOOKUP(C415,[3]ORÇAMENTO!$Q$18:$U$497,5,0)</f>
        <v>286.61</v>
      </c>
      <c r="H415" s="26">
        <f t="shared" si="12"/>
        <v>356.06</v>
      </c>
      <c r="I415" s="37">
        <f t="shared" si="13"/>
        <v>1068.18</v>
      </c>
    </row>
    <row r="416" spans="1:9" ht="15" x14ac:dyDescent="0.2">
      <c r="A416" s="40" t="s">
        <v>597</v>
      </c>
      <c r="B416" s="41"/>
      <c r="C416" s="42"/>
      <c r="D416" s="43" t="s">
        <v>200</v>
      </c>
      <c r="E416" s="44"/>
      <c r="F416" s="45"/>
      <c r="G416" s="45"/>
      <c r="H416" s="46" t="s">
        <v>666</v>
      </c>
      <c r="I416" s="47">
        <f>I417+I419+I423+I427+I431+I436</f>
        <v>287487.11999999994</v>
      </c>
    </row>
    <row r="417" spans="1:9" x14ac:dyDescent="0.2">
      <c r="A417" s="21" t="s">
        <v>598</v>
      </c>
      <c r="B417" s="18"/>
      <c r="C417" s="31"/>
      <c r="D417" s="23" t="s">
        <v>201</v>
      </c>
      <c r="E417" s="14"/>
      <c r="F417" s="22"/>
      <c r="G417" s="22"/>
      <c r="H417" s="33" t="s">
        <v>5</v>
      </c>
      <c r="I417" s="24">
        <f>SUM(I418)</f>
        <v>2208.23</v>
      </c>
    </row>
    <row r="418" spans="1:9" ht="38.25" x14ac:dyDescent="0.2">
      <c r="A418" s="16" t="s">
        <v>599</v>
      </c>
      <c r="B418" s="28" t="s">
        <v>7</v>
      </c>
      <c r="C418" s="20">
        <v>103689</v>
      </c>
      <c r="D418" s="15" t="s">
        <v>12</v>
      </c>
      <c r="E418" s="13" t="s">
        <v>52</v>
      </c>
      <c r="F418" s="13">
        <v>3.75</v>
      </c>
      <c r="G418" s="25">
        <f>VLOOKUP(C418,[3]ORÇAMENTO!$Q$18:$U$497,5,0)</f>
        <v>474.01</v>
      </c>
      <c r="H418" s="26">
        <f t="shared" si="12"/>
        <v>588.86</v>
      </c>
      <c r="I418" s="37">
        <f t="shared" si="13"/>
        <v>2208.23</v>
      </c>
    </row>
    <row r="419" spans="1:9" ht="25.5" x14ac:dyDescent="0.2">
      <c r="A419" s="21" t="s">
        <v>600</v>
      </c>
      <c r="B419" s="18"/>
      <c r="C419" s="31"/>
      <c r="D419" s="23" t="s">
        <v>202</v>
      </c>
      <c r="E419" s="14"/>
      <c r="F419" s="22"/>
      <c r="G419" s="22"/>
      <c r="H419" s="33" t="s">
        <v>5</v>
      </c>
      <c r="I419" s="24">
        <f>SUM(I420:I422)</f>
        <v>9007.4</v>
      </c>
    </row>
    <row r="420" spans="1:9" ht="25.5" x14ac:dyDescent="0.2">
      <c r="A420" s="16" t="s">
        <v>601</v>
      </c>
      <c r="B420" s="28" t="s">
        <v>7</v>
      </c>
      <c r="C420" s="20">
        <v>104796</v>
      </c>
      <c r="D420" s="15" t="s">
        <v>13</v>
      </c>
      <c r="E420" s="13" t="s">
        <v>53</v>
      </c>
      <c r="F420" s="13">
        <v>355.8</v>
      </c>
      <c r="G420" s="25">
        <f>VLOOKUP(C420,[3]ORÇAMENTO!$Q$18:$U$497,5,0)</f>
        <v>17.55</v>
      </c>
      <c r="H420" s="26">
        <f t="shared" si="12"/>
        <v>21.8</v>
      </c>
      <c r="I420" s="37">
        <f t="shared" si="13"/>
        <v>7756.44</v>
      </c>
    </row>
    <row r="421" spans="1:9" ht="51" x14ac:dyDescent="0.2">
      <c r="A421" s="16" t="s">
        <v>602</v>
      </c>
      <c r="B421" s="28" t="s">
        <v>7</v>
      </c>
      <c r="C421" s="20">
        <v>100983</v>
      </c>
      <c r="D421" s="15" t="s">
        <v>14</v>
      </c>
      <c r="E421" s="13" t="s">
        <v>54</v>
      </c>
      <c r="F421" s="13">
        <v>24.71</v>
      </c>
      <c r="G421" s="25">
        <f>VLOOKUP(C421,[3]ORÇAMENTO!$Q$18:$U$497,5,0)</f>
        <v>9.66</v>
      </c>
      <c r="H421" s="26">
        <f t="shared" si="12"/>
        <v>12</v>
      </c>
      <c r="I421" s="37">
        <f t="shared" si="13"/>
        <v>296.52</v>
      </c>
    </row>
    <row r="422" spans="1:9" ht="38.25" x14ac:dyDescent="0.2">
      <c r="A422" s="48" t="s">
        <v>603</v>
      </c>
      <c r="B422" s="49" t="s">
        <v>7</v>
      </c>
      <c r="C422" s="50">
        <v>93592</v>
      </c>
      <c r="D422" s="51" t="s">
        <v>15</v>
      </c>
      <c r="E422" s="52" t="s">
        <v>55</v>
      </c>
      <c r="F422" s="52">
        <v>308.88</v>
      </c>
      <c r="G422" s="53">
        <f>VLOOKUP(C422,[3]ORÇAMENTO!$Q$18:$U$497,5,0)</f>
        <v>2.4900000000000002</v>
      </c>
      <c r="H422" s="54">
        <f t="shared" si="12"/>
        <v>3.09</v>
      </c>
      <c r="I422" s="56">
        <f t="shared" si="13"/>
        <v>954.44</v>
      </c>
    </row>
    <row r="423" spans="1:9" ht="25.5" x14ac:dyDescent="0.2">
      <c r="A423" s="21" t="s">
        <v>604</v>
      </c>
      <c r="B423" s="18"/>
      <c r="C423" s="31"/>
      <c r="D423" s="23" t="s">
        <v>203</v>
      </c>
      <c r="E423" s="14"/>
      <c r="F423" s="22"/>
      <c r="G423" s="22"/>
      <c r="H423" s="33" t="s">
        <v>5</v>
      </c>
      <c r="I423" s="24">
        <f>SUM(I424:I426)</f>
        <v>23584.210000000003</v>
      </c>
    </row>
    <row r="424" spans="1:9" ht="51" x14ac:dyDescent="0.2">
      <c r="A424" s="16" t="s">
        <v>605</v>
      </c>
      <c r="B424" s="28" t="s">
        <v>7</v>
      </c>
      <c r="C424" s="20">
        <v>94273</v>
      </c>
      <c r="D424" s="15" t="s">
        <v>16</v>
      </c>
      <c r="E424" s="13" t="s">
        <v>53</v>
      </c>
      <c r="F424" s="13">
        <v>166.17</v>
      </c>
      <c r="G424" s="25">
        <f>VLOOKUP(C424,[3]ORÇAMENTO!$Q$18:$U$497,5,0)</f>
        <v>46.17</v>
      </c>
      <c r="H424" s="26">
        <f t="shared" si="12"/>
        <v>57.36</v>
      </c>
      <c r="I424" s="37">
        <f t="shared" si="13"/>
        <v>9531.51</v>
      </c>
    </row>
    <row r="425" spans="1:9" ht="38.25" x14ac:dyDescent="0.2">
      <c r="A425" s="48" t="s">
        <v>606</v>
      </c>
      <c r="B425" s="49" t="s">
        <v>7</v>
      </c>
      <c r="C425" s="50">
        <v>94281</v>
      </c>
      <c r="D425" s="51" t="s">
        <v>77</v>
      </c>
      <c r="E425" s="52" t="s">
        <v>53</v>
      </c>
      <c r="F425" s="52">
        <v>166.17</v>
      </c>
      <c r="G425" s="53">
        <f>VLOOKUP(C425,[3]ORÇAMENTO!$Q$18:$U$497,5,0)</f>
        <v>44.03</v>
      </c>
      <c r="H425" s="54">
        <f t="shared" si="12"/>
        <v>54.7</v>
      </c>
      <c r="I425" s="56">
        <f t="shared" si="13"/>
        <v>9089.5</v>
      </c>
    </row>
    <row r="426" spans="1:9" ht="38.25" x14ac:dyDescent="0.2">
      <c r="A426" s="16" t="s">
        <v>607</v>
      </c>
      <c r="B426" s="28" t="s">
        <v>7</v>
      </c>
      <c r="C426" s="20">
        <v>94293</v>
      </c>
      <c r="D426" s="15" t="s">
        <v>17</v>
      </c>
      <c r="E426" s="13" t="s">
        <v>53</v>
      </c>
      <c r="F426" s="13">
        <v>23.46</v>
      </c>
      <c r="G426" s="25">
        <f>VLOOKUP(C426,[3]ORÇAMENTO!$Q$18:$U$497,5,0)</f>
        <v>170.3</v>
      </c>
      <c r="H426" s="26">
        <f t="shared" si="12"/>
        <v>211.56</v>
      </c>
      <c r="I426" s="37">
        <f t="shared" si="13"/>
        <v>4963.2</v>
      </c>
    </row>
    <row r="427" spans="1:9" ht="25.5" x14ac:dyDescent="0.2">
      <c r="A427" s="21" t="s">
        <v>608</v>
      </c>
      <c r="B427" s="18"/>
      <c r="C427" s="31"/>
      <c r="D427" s="23" t="s">
        <v>204</v>
      </c>
      <c r="E427" s="14"/>
      <c r="F427" s="22"/>
      <c r="G427" s="22"/>
      <c r="H427" s="33" t="s">
        <v>5</v>
      </c>
      <c r="I427" s="24">
        <f>SUM(I428:I430)</f>
        <v>30993</v>
      </c>
    </row>
    <row r="428" spans="1:9" ht="25.5" x14ac:dyDescent="0.2">
      <c r="A428" s="48" t="s">
        <v>609</v>
      </c>
      <c r="B428" s="49" t="s">
        <v>7</v>
      </c>
      <c r="C428" s="50">
        <v>96001</v>
      </c>
      <c r="D428" s="51" t="s">
        <v>18</v>
      </c>
      <c r="E428" s="52" t="s">
        <v>52</v>
      </c>
      <c r="F428" s="52">
        <v>2809.26</v>
      </c>
      <c r="G428" s="53">
        <f>VLOOKUP(C428,[3]ORÇAMENTO!$Q$18:$U$497,5,0)</f>
        <v>7.41</v>
      </c>
      <c r="H428" s="54">
        <f t="shared" si="12"/>
        <v>9.2100000000000009</v>
      </c>
      <c r="I428" s="56">
        <f t="shared" si="13"/>
        <v>25873.279999999999</v>
      </c>
    </row>
    <row r="429" spans="1:9" ht="51" x14ac:dyDescent="0.2">
      <c r="A429" s="16" t="s">
        <v>610</v>
      </c>
      <c r="B429" s="28" t="s">
        <v>7</v>
      </c>
      <c r="C429" s="20">
        <v>100983</v>
      </c>
      <c r="D429" s="15" t="s">
        <v>14</v>
      </c>
      <c r="E429" s="13" t="s">
        <v>54</v>
      </c>
      <c r="F429" s="13">
        <v>101.13</v>
      </c>
      <c r="G429" s="25">
        <f>VLOOKUP(C429,[3]ORÇAMENTO!$Q$18:$U$497,5,0)</f>
        <v>9.66</v>
      </c>
      <c r="H429" s="26">
        <f t="shared" si="12"/>
        <v>12</v>
      </c>
      <c r="I429" s="37">
        <f t="shared" si="13"/>
        <v>1213.56</v>
      </c>
    </row>
    <row r="430" spans="1:9" ht="38.25" x14ac:dyDescent="0.2">
      <c r="A430" s="48" t="s">
        <v>611</v>
      </c>
      <c r="B430" s="49" t="s">
        <v>7</v>
      </c>
      <c r="C430" s="50">
        <v>93592</v>
      </c>
      <c r="D430" s="51" t="s">
        <v>15</v>
      </c>
      <c r="E430" s="52" t="s">
        <v>55</v>
      </c>
      <c r="F430" s="52">
        <v>1264.1300000000001</v>
      </c>
      <c r="G430" s="53">
        <f>VLOOKUP(C430,[3]ORÇAMENTO!$Q$18:$U$497,5,0)</f>
        <v>2.4900000000000002</v>
      </c>
      <c r="H430" s="54">
        <f t="shared" si="12"/>
        <v>3.09</v>
      </c>
      <c r="I430" s="56">
        <f t="shared" si="13"/>
        <v>3906.16</v>
      </c>
    </row>
    <row r="431" spans="1:9" ht="25.5" x14ac:dyDescent="0.2">
      <c r="A431" s="21" t="s">
        <v>612</v>
      </c>
      <c r="B431" s="18"/>
      <c r="C431" s="31"/>
      <c r="D431" s="23" t="s">
        <v>205</v>
      </c>
      <c r="E431" s="14"/>
      <c r="F431" s="22"/>
      <c r="G431" s="22"/>
      <c r="H431" s="33" t="s">
        <v>5</v>
      </c>
      <c r="I431" s="24">
        <f>SUM(I432:I435)</f>
        <v>195455.70999999996</v>
      </c>
    </row>
    <row r="432" spans="1:9" ht="25.5" x14ac:dyDescent="0.2">
      <c r="A432" s="16" t="s">
        <v>613</v>
      </c>
      <c r="B432" s="28" t="s">
        <v>98</v>
      </c>
      <c r="C432" s="20">
        <v>104375</v>
      </c>
      <c r="D432" s="15" t="s">
        <v>19</v>
      </c>
      <c r="E432" s="13" t="s">
        <v>52</v>
      </c>
      <c r="F432" s="13">
        <v>2809.26</v>
      </c>
      <c r="G432" s="25">
        <f>VLOOKUP(C432,[3]ORÇAMENTO!$Q$18:$U$497,5,0)</f>
        <v>2.48</v>
      </c>
      <c r="H432" s="26">
        <f t="shared" si="12"/>
        <v>3.08</v>
      </c>
      <c r="I432" s="37">
        <f t="shared" si="13"/>
        <v>8652.52</v>
      </c>
    </row>
    <row r="433" spans="1:9" ht="38.25" x14ac:dyDescent="0.2">
      <c r="A433" s="48" t="s">
        <v>614</v>
      </c>
      <c r="B433" s="49" t="s">
        <v>7</v>
      </c>
      <c r="C433" s="50">
        <v>95995</v>
      </c>
      <c r="D433" s="51" t="s">
        <v>20</v>
      </c>
      <c r="E433" s="52" t="s">
        <v>54</v>
      </c>
      <c r="F433" s="52">
        <v>98.32</v>
      </c>
      <c r="G433" s="53">
        <f>VLOOKUP(C433,[3]ORÇAMENTO!$Q$18:$U$497,5,0)</f>
        <v>1473.95</v>
      </c>
      <c r="H433" s="54">
        <f t="shared" si="12"/>
        <v>1831.09</v>
      </c>
      <c r="I433" s="56">
        <f t="shared" si="13"/>
        <v>180032.77</v>
      </c>
    </row>
    <row r="434" spans="1:9" ht="25.5" x14ac:dyDescent="0.2">
      <c r="A434" s="16" t="s">
        <v>615</v>
      </c>
      <c r="B434" s="28" t="s">
        <v>7</v>
      </c>
      <c r="C434" s="20">
        <v>100987</v>
      </c>
      <c r="D434" s="15" t="s">
        <v>21</v>
      </c>
      <c r="E434" s="13" t="s">
        <v>54</v>
      </c>
      <c r="F434" s="13">
        <v>98.32</v>
      </c>
      <c r="G434" s="25">
        <f>VLOOKUP(C434,[3]ORÇAMENTO!$Q$18:$U$497,5,0)</f>
        <v>10.91</v>
      </c>
      <c r="H434" s="26">
        <f t="shared" si="12"/>
        <v>13.55</v>
      </c>
      <c r="I434" s="37">
        <f t="shared" si="13"/>
        <v>1332.24</v>
      </c>
    </row>
    <row r="435" spans="1:9" ht="38.25" x14ac:dyDescent="0.2">
      <c r="A435" s="48" t="s">
        <v>616</v>
      </c>
      <c r="B435" s="49" t="s">
        <v>7</v>
      </c>
      <c r="C435" s="50">
        <v>93592</v>
      </c>
      <c r="D435" s="51" t="s">
        <v>15</v>
      </c>
      <c r="E435" s="52" t="s">
        <v>55</v>
      </c>
      <c r="F435" s="52">
        <v>1759.93</v>
      </c>
      <c r="G435" s="53">
        <f>VLOOKUP(C435,[3]ORÇAMENTO!$Q$18:$U$497,5,0)</f>
        <v>2.4900000000000002</v>
      </c>
      <c r="H435" s="54">
        <f t="shared" si="12"/>
        <v>3.09</v>
      </c>
      <c r="I435" s="56">
        <f t="shared" si="13"/>
        <v>5438.18</v>
      </c>
    </row>
    <row r="436" spans="1:9" x14ac:dyDescent="0.2">
      <c r="A436" s="21" t="s">
        <v>617</v>
      </c>
      <c r="B436" s="18"/>
      <c r="C436" s="31"/>
      <c r="D436" s="23" t="s">
        <v>206</v>
      </c>
      <c r="E436" s="14"/>
      <c r="F436" s="22"/>
      <c r="G436" s="22"/>
      <c r="H436" s="33" t="s">
        <v>5</v>
      </c>
      <c r="I436" s="24">
        <f>SUM(I437:I441)</f>
        <v>26238.57</v>
      </c>
    </row>
    <row r="437" spans="1:9" ht="51" x14ac:dyDescent="0.2">
      <c r="A437" s="16" t="s">
        <v>618</v>
      </c>
      <c r="B437" s="28" t="s">
        <v>7</v>
      </c>
      <c r="C437" s="20">
        <v>102512</v>
      </c>
      <c r="D437" s="15" t="s">
        <v>22</v>
      </c>
      <c r="E437" s="13" t="s">
        <v>53</v>
      </c>
      <c r="F437" s="13">
        <v>728.53</v>
      </c>
      <c r="G437" s="25">
        <f>VLOOKUP(C437,[3]ORÇAMENTO!$Q$18:$U$497,5,0)</f>
        <v>7.77</v>
      </c>
      <c r="H437" s="26">
        <f t="shared" si="12"/>
        <v>9.65</v>
      </c>
      <c r="I437" s="37">
        <f t="shared" si="13"/>
        <v>7030.31</v>
      </c>
    </row>
    <row r="438" spans="1:9" ht="51" x14ac:dyDescent="0.2">
      <c r="A438" s="16" t="s">
        <v>619</v>
      </c>
      <c r="B438" s="28" t="s">
        <v>7</v>
      </c>
      <c r="C438" s="20">
        <v>102509</v>
      </c>
      <c r="D438" s="15" t="s">
        <v>23</v>
      </c>
      <c r="E438" s="13" t="s">
        <v>52</v>
      </c>
      <c r="F438" s="13">
        <v>61.2</v>
      </c>
      <c r="G438" s="25">
        <f>VLOOKUP(C438,[3]ORÇAMENTO!$Q$18:$U$497,5,0)</f>
        <v>40.03</v>
      </c>
      <c r="H438" s="26">
        <f t="shared" si="12"/>
        <v>49.73</v>
      </c>
      <c r="I438" s="37">
        <f t="shared" si="13"/>
        <v>3043.48</v>
      </c>
    </row>
    <row r="439" spans="1:9" ht="63.75" x14ac:dyDescent="0.2">
      <c r="A439" s="16" t="s">
        <v>620</v>
      </c>
      <c r="B439" s="28" t="s">
        <v>98</v>
      </c>
      <c r="C439" s="20" t="s">
        <v>48</v>
      </c>
      <c r="D439" s="15" t="s">
        <v>24</v>
      </c>
      <c r="E439" s="13" t="s">
        <v>56</v>
      </c>
      <c r="F439" s="13">
        <v>10</v>
      </c>
      <c r="G439" s="25">
        <f>VLOOKUP(C439,[3]ORÇAMENTO!$Q$18:$U$497,5,0)</f>
        <v>88.63</v>
      </c>
      <c r="H439" s="26">
        <f t="shared" si="12"/>
        <v>110.11</v>
      </c>
      <c r="I439" s="37">
        <f t="shared" si="13"/>
        <v>1101.0999999999999</v>
      </c>
    </row>
    <row r="440" spans="1:9" ht="63.75" x14ac:dyDescent="0.2">
      <c r="A440" s="16" t="s">
        <v>621</v>
      </c>
      <c r="B440" s="28" t="s">
        <v>98</v>
      </c>
      <c r="C440" s="20" t="s">
        <v>50</v>
      </c>
      <c r="D440" s="15" t="s">
        <v>25</v>
      </c>
      <c r="E440" s="13" t="s">
        <v>56</v>
      </c>
      <c r="F440" s="13">
        <v>22</v>
      </c>
      <c r="G440" s="25">
        <f>VLOOKUP(C440,[3]ORÇAMENTO!$Q$18:$U$497,5,0)</f>
        <v>199.41</v>
      </c>
      <c r="H440" s="26">
        <f t="shared" si="12"/>
        <v>247.73</v>
      </c>
      <c r="I440" s="37">
        <f t="shared" si="13"/>
        <v>5450.06</v>
      </c>
    </row>
    <row r="441" spans="1:9" ht="38.25" x14ac:dyDescent="0.2">
      <c r="A441" s="16" t="s">
        <v>622</v>
      </c>
      <c r="B441" s="28" t="s">
        <v>98</v>
      </c>
      <c r="C441" s="20">
        <v>103690</v>
      </c>
      <c r="D441" s="15" t="s">
        <v>26</v>
      </c>
      <c r="E441" s="13" t="s">
        <v>56</v>
      </c>
      <c r="F441" s="13">
        <v>27</v>
      </c>
      <c r="G441" s="25">
        <f>VLOOKUP(C441,[3]ORÇAMENTO!$Q$18:$U$497,5,0)</f>
        <v>286.61</v>
      </c>
      <c r="H441" s="26">
        <f t="shared" si="12"/>
        <v>356.06</v>
      </c>
      <c r="I441" s="37">
        <f t="shared" si="13"/>
        <v>9613.6200000000008</v>
      </c>
    </row>
    <row r="442" spans="1:9" ht="15" x14ac:dyDescent="0.2">
      <c r="A442" s="40" t="s">
        <v>623</v>
      </c>
      <c r="B442" s="41"/>
      <c r="C442" s="42"/>
      <c r="D442" s="43" t="s">
        <v>207</v>
      </c>
      <c r="E442" s="44"/>
      <c r="F442" s="45"/>
      <c r="G442" s="45"/>
      <c r="H442" s="46" t="s">
        <v>666</v>
      </c>
      <c r="I442" s="47">
        <f>I443+I445+I448+I452+I463</f>
        <v>176856.31</v>
      </c>
    </row>
    <row r="443" spans="1:9" ht="25.5" x14ac:dyDescent="0.2">
      <c r="A443" s="21" t="s">
        <v>624</v>
      </c>
      <c r="B443" s="18"/>
      <c r="C443" s="31"/>
      <c r="D443" s="23" t="s">
        <v>208</v>
      </c>
      <c r="E443" s="14"/>
      <c r="F443" s="22"/>
      <c r="G443" s="22"/>
      <c r="H443" s="33" t="s">
        <v>5</v>
      </c>
      <c r="I443" s="24">
        <f>SUM(I444)</f>
        <v>2208.23</v>
      </c>
    </row>
    <row r="444" spans="1:9" ht="38.25" x14ac:dyDescent="0.2">
      <c r="A444" s="16" t="s">
        <v>625</v>
      </c>
      <c r="B444" s="28" t="s">
        <v>7</v>
      </c>
      <c r="C444" s="20">
        <v>103689</v>
      </c>
      <c r="D444" s="15" t="s">
        <v>12</v>
      </c>
      <c r="E444" s="13" t="s">
        <v>52</v>
      </c>
      <c r="F444" s="13">
        <v>3.75</v>
      </c>
      <c r="G444" s="25">
        <f>VLOOKUP(C444,[3]ORÇAMENTO!$Q$18:$U$497,5,0)</f>
        <v>474.01</v>
      </c>
      <c r="H444" s="26">
        <f t="shared" si="12"/>
        <v>588.86</v>
      </c>
      <c r="I444" s="37">
        <f t="shared" si="13"/>
        <v>2208.23</v>
      </c>
    </row>
    <row r="445" spans="1:9" ht="25.5" x14ac:dyDescent="0.2">
      <c r="A445" s="21" t="s">
        <v>626</v>
      </c>
      <c r="B445" s="18"/>
      <c r="C445" s="31"/>
      <c r="D445" s="23" t="s">
        <v>209</v>
      </c>
      <c r="E445" s="14"/>
      <c r="F445" s="22"/>
      <c r="G445" s="22"/>
      <c r="H445" s="33" t="s">
        <v>5</v>
      </c>
      <c r="I445" s="24">
        <f>SUM(I446:I447)</f>
        <v>36160.639999999999</v>
      </c>
    </row>
    <row r="446" spans="1:9" ht="51" x14ac:dyDescent="0.2">
      <c r="A446" s="16" t="s">
        <v>627</v>
      </c>
      <c r="B446" s="28" t="s">
        <v>7</v>
      </c>
      <c r="C446" s="20">
        <v>94273</v>
      </c>
      <c r="D446" s="15" t="s">
        <v>16</v>
      </c>
      <c r="E446" s="13" t="s">
        <v>53</v>
      </c>
      <c r="F446" s="13">
        <v>322.69</v>
      </c>
      <c r="G446" s="25">
        <f>VLOOKUP(C446,[3]ORÇAMENTO!$Q$18:$U$497,5,0)</f>
        <v>46.17</v>
      </c>
      <c r="H446" s="26">
        <f t="shared" si="12"/>
        <v>57.36</v>
      </c>
      <c r="I446" s="37">
        <f t="shared" si="13"/>
        <v>18509.5</v>
      </c>
    </row>
    <row r="447" spans="1:9" ht="38.25" x14ac:dyDescent="0.2">
      <c r="A447" s="48" t="s">
        <v>628</v>
      </c>
      <c r="B447" s="49" t="s">
        <v>7</v>
      </c>
      <c r="C447" s="50">
        <v>94281</v>
      </c>
      <c r="D447" s="51" t="s">
        <v>77</v>
      </c>
      <c r="E447" s="52" t="s">
        <v>53</v>
      </c>
      <c r="F447" s="52">
        <v>322.69</v>
      </c>
      <c r="G447" s="53">
        <f>VLOOKUP(C447,[3]ORÇAMENTO!$Q$18:$U$497,5,0)</f>
        <v>44.03</v>
      </c>
      <c r="H447" s="54">
        <f t="shared" si="12"/>
        <v>54.7</v>
      </c>
      <c r="I447" s="56">
        <f t="shared" si="13"/>
        <v>17651.14</v>
      </c>
    </row>
    <row r="448" spans="1:9" ht="25.5" x14ac:dyDescent="0.2">
      <c r="A448" s="21" t="s">
        <v>629</v>
      </c>
      <c r="B448" s="18"/>
      <c r="C448" s="31"/>
      <c r="D448" s="23" t="s">
        <v>210</v>
      </c>
      <c r="E448" s="14"/>
      <c r="F448" s="22"/>
      <c r="G448" s="22"/>
      <c r="H448" s="33" t="s">
        <v>5</v>
      </c>
      <c r="I448" s="24">
        <f>SUM(I449:I451)</f>
        <v>4140.6900000000005</v>
      </c>
    </row>
    <row r="449" spans="1:9" ht="25.5" x14ac:dyDescent="0.2">
      <c r="A449" s="16" t="s">
        <v>630</v>
      </c>
      <c r="B449" s="28" t="s">
        <v>7</v>
      </c>
      <c r="C449" s="20">
        <v>101116</v>
      </c>
      <c r="D449" s="15" t="s">
        <v>58</v>
      </c>
      <c r="E449" s="13" t="s">
        <v>54</v>
      </c>
      <c r="F449" s="13">
        <v>76.709999999999994</v>
      </c>
      <c r="G449" s="25">
        <f>VLOOKUP(C449,[3]ORÇAMENTO!$Q$18:$U$497,5,0)</f>
        <v>2.59</v>
      </c>
      <c r="H449" s="26">
        <f t="shared" ref="H449:H484" si="14">ROUND(G449*1.2423,2)</f>
        <v>3.22</v>
      </c>
      <c r="I449" s="37">
        <f t="shared" si="13"/>
        <v>247.01</v>
      </c>
    </row>
    <row r="450" spans="1:9" ht="51" x14ac:dyDescent="0.2">
      <c r="A450" s="16" t="s">
        <v>631</v>
      </c>
      <c r="B450" s="28" t="s">
        <v>7</v>
      </c>
      <c r="C450" s="20">
        <v>100983</v>
      </c>
      <c r="D450" s="15" t="s">
        <v>14</v>
      </c>
      <c r="E450" s="13" t="s">
        <v>54</v>
      </c>
      <c r="F450" s="13">
        <v>88.22</v>
      </c>
      <c r="G450" s="25">
        <f>VLOOKUP(C450,[3]ORÇAMENTO!$Q$18:$U$497,5,0)</f>
        <v>9.66</v>
      </c>
      <c r="H450" s="26">
        <f t="shared" si="14"/>
        <v>12</v>
      </c>
      <c r="I450" s="37">
        <f t="shared" si="13"/>
        <v>1058.6400000000001</v>
      </c>
    </row>
    <row r="451" spans="1:9" ht="38.25" x14ac:dyDescent="0.2">
      <c r="A451" s="48" t="s">
        <v>632</v>
      </c>
      <c r="B451" s="49" t="s">
        <v>7</v>
      </c>
      <c r="C451" s="50">
        <v>93592</v>
      </c>
      <c r="D451" s="51" t="s">
        <v>15</v>
      </c>
      <c r="E451" s="52" t="s">
        <v>55</v>
      </c>
      <c r="F451" s="52">
        <v>917.49</v>
      </c>
      <c r="G451" s="53">
        <f>VLOOKUP(C451,[3]ORÇAMENTO!$Q$18:$U$497,5,0)</f>
        <v>2.4900000000000002</v>
      </c>
      <c r="H451" s="54">
        <f t="shared" si="14"/>
        <v>3.09</v>
      </c>
      <c r="I451" s="56">
        <f t="shared" ref="I451:I484" si="15">ROUND(F451*H451,2)</f>
        <v>2835.04</v>
      </c>
    </row>
    <row r="452" spans="1:9" ht="25.5" x14ac:dyDescent="0.2">
      <c r="A452" s="21" t="s">
        <v>633</v>
      </c>
      <c r="B452" s="18"/>
      <c r="C452" s="31"/>
      <c r="D452" s="23" t="s">
        <v>211</v>
      </c>
      <c r="E452" s="14"/>
      <c r="F452" s="22"/>
      <c r="G452" s="22"/>
      <c r="H452" s="33" t="s">
        <v>5</v>
      </c>
      <c r="I452" s="24">
        <f>SUM(I453:I462)</f>
        <v>131806.25</v>
      </c>
    </row>
    <row r="453" spans="1:9" ht="38.25" x14ac:dyDescent="0.2">
      <c r="A453" s="16" t="s">
        <v>634</v>
      </c>
      <c r="B453" s="28" t="s">
        <v>7</v>
      </c>
      <c r="C453" s="20">
        <v>96396</v>
      </c>
      <c r="D453" s="15" t="s">
        <v>65</v>
      </c>
      <c r="E453" s="13" t="s">
        <v>54</v>
      </c>
      <c r="F453" s="13">
        <v>76.709999999999994</v>
      </c>
      <c r="G453" s="25">
        <f>VLOOKUP(C453,[3]ORÇAMENTO!$Q$18:$U$497,5,0)</f>
        <v>143.72</v>
      </c>
      <c r="H453" s="26">
        <f t="shared" si="14"/>
        <v>178.54</v>
      </c>
      <c r="I453" s="37">
        <f t="shared" si="15"/>
        <v>13695.8</v>
      </c>
    </row>
    <row r="454" spans="1:9" ht="51" x14ac:dyDescent="0.2">
      <c r="A454" s="16" t="s">
        <v>635</v>
      </c>
      <c r="B454" s="28" t="s">
        <v>7</v>
      </c>
      <c r="C454" s="20">
        <v>100979</v>
      </c>
      <c r="D454" s="15" t="s">
        <v>66</v>
      </c>
      <c r="E454" s="13" t="s">
        <v>54</v>
      </c>
      <c r="F454" s="13">
        <v>76.709999999999994</v>
      </c>
      <c r="G454" s="25">
        <f>VLOOKUP(C454,[3]ORÇAMENTO!$Q$18:$U$497,5,0)</f>
        <v>7.15</v>
      </c>
      <c r="H454" s="26">
        <f t="shared" si="14"/>
        <v>8.8800000000000008</v>
      </c>
      <c r="I454" s="37">
        <f t="shared" si="15"/>
        <v>681.18</v>
      </c>
    </row>
    <row r="455" spans="1:9" ht="38.25" x14ac:dyDescent="0.2">
      <c r="A455" s="48" t="s">
        <v>636</v>
      </c>
      <c r="B455" s="49" t="s">
        <v>7</v>
      </c>
      <c r="C455" s="50">
        <v>93592</v>
      </c>
      <c r="D455" s="51" t="s">
        <v>15</v>
      </c>
      <c r="E455" s="52" t="s">
        <v>55</v>
      </c>
      <c r="F455" s="52">
        <v>1357.77</v>
      </c>
      <c r="G455" s="53">
        <f>VLOOKUP(C455,[3]ORÇAMENTO!$Q$18:$U$497,5,0)</f>
        <v>2.4900000000000002</v>
      </c>
      <c r="H455" s="54">
        <f t="shared" si="14"/>
        <v>3.09</v>
      </c>
      <c r="I455" s="56">
        <f t="shared" si="15"/>
        <v>4195.51</v>
      </c>
    </row>
    <row r="456" spans="1:9" ht="25.5" x14ac:dyDescent="0.2">
      <c r="A456" s="16" t="s">
        <v>637</v>
      </c>
      <c r="B456" s="28" t="s">
        <v>95</v>
      </c>
      <c r="C456" s="20" t="s">
        <v>96</v>
      </c>
      <c r="D456" s="15" t="s">
        <v>97</v>
      </c>
      <c r="E456" s="13" t="s">
        <v>54</v>
      </c>
      <c r="F456" s="13">
        <v>30.68</v>
      </c>
      <c r="G456" s="25">
        <f>VLOOKUP(C456,[3]ORÇAMENTO!$Q$18:$U$497,5,0)</f>
        <v>942.41</v>
      </c>
      <c r="H456" s="26">
        <f t="shared" si="14"/>
        <v>1170.76</v>
      </c>
      <c r="I456" s="37">
        <f t="shared" si="15"/>
        <v>35918.92</v>
      </c>
    </row>
    <row r="457" spans="1:9" ht="25.5" x14ac:dyDescent="0.2">
      <c r="A457" s="16" t="s">
        <v>638</v>
      </c>
      <c r="B457" s="28" t="s">
        <v>7</v>
      </c>
      <c r="C457" s="20">
        <v>100987</v>
      </c>
      <c r="D457" s="15" t="s">
        <v>21</v>
      </c>
      <c r="E457" s="13" t="s">
        <v>54</v>
      </c>
      <c r="F457" s="13">
        <v>30.68</v>
      </c>
      <c r="G457" s="25">
        <f>VLOOKUP(C457,[3]ORÇAMENTO!$Q$18:$U$497,5,0)</f>
        <v>10.91</v>
      </c>
      <c r="H457" s="26">
        <f t="shared" si="14"/>
        <v>13.55</v>
      </c>
      <c r="I457" s="37">
        <f t="shared" si="15"/>
        <v>415.71</v>
      </c>
    </row>
    <row r="458" spans="1:9" ht="38.25" x14ac:dyDescent="0.2">
      <c r="A458" s="48" t="s">
        <v>639</v>
      </c>
      <c r="B458" s="49" t="s">
        <v>7</v>
      </c>
      <c r="C458" s="50">
        <v>93592</v>
      </c>
      <c r="D458" s="51" t="s">
        <v>15</v>
      </c>
      <c r="E458" s="52" t="s">
        <v>55</v>
      </c>
      <c r="F458" s="52">
        <v>543.04</v>
      </c>
      <c r="G458" s="53">
        <f>VLOOKUP(C458,[3]ORÇAMENTO!$Q$18:$U$497,5,0)</f>
        <v>2.4900000000000002</v>
      </c>
      <c r="H458" s="54">
        <f t="shared" si="14"/>
        <v>3.09</v>
      </c>
      <c r="I458" s="56">
        <f t="shared" si="15"/>
        <v>1677.99</v>
      </c>
    </row>
    <row r="459" spans="1:9" ht="25.5" x14ac:dyDescent="0.2">
      <c r="A459" s="16" t="s">
        <v>640</v>
      </c>
      <c r="B459" s="28" t="s">
        <v>98</v>
      </c>
      <c r="C459" s="20">
        <v>104375</v>
      </c>
      <c r="D459" s="15" t="s">
        <v>19</v>
      </c>
      <c r="E459" s="13" t="s">
        <v>52</v>
      </c>
      <c r="F459" s="13">
        <v>767.12</v>
      </c>
      <c r="G459" s="25">
        <f>VLOOKUP(C459,[3]ORÇAMENTO!$Q$18:$U$497,5,0)</f>
        <v>2.48</v>
      </c>
      <c r="H459" s="26">
        <f t="shared" si="14"/>
        <v>3.08</v>
      </c>
      <c r="I459" s="37">
        <f t="shared" si="15"/>
        <v>2362.73</v>
      </c>
    </row>
    <row r="460" spans="1:9" ht="38.25" x14ac:dyDescent="0.2">
      <c r="A460" s="48" t="s">
        <v>641</v>
      </c>
      <c r="B460" s="49" t="s">
        <v>7</v>
      </c>
      <c r="C460" s="50">
        <v>95995</v>
      </c>
      <c r="D460" s="51" t="s">
        <v>20</v>
      </c>
      <c r="E460" s="52" t="s">
        <v>54</v>
      </c>
      <c r="F460" s="52">
        <v>38.36</v>
      </c>
      <c r="G460" s="53">
        <f>VLOOKUP(C460,[3]ORÇAMENTO!$Q$18:$U$497,5,0)</f>
        <v>1473.95</v>
      </c>
      <c r="H460" s="54">
        <f t="shared" si="14"/>
        <v>1831.09</v>
      </c>
      <c r="I460" s="56">
        <f t="shared" si="15"/>
        <v>70240.61</v>
      </c>
    </row>
    <row r="461" spans="1:9" ht="25.5" x14ac:dyDescent="0.2">
      <c r="A461" s="16" t="s">
        <v>642</v>
      </c>
      <c r="B461" s="28" t="s">
        <v>7</v>
      </c>
      <c r="C461" s="20">
        <v>100987</v>
      </c>
      <c r="D461" s="15" t="s">
        <v>21</v>
      </c>
      <c r="E461" s="13" t="s">
        <v>54</v>
      </c>
      <c r="F461" s="13">
        <v>38.36</v>
      </c>
      <c r="G461" s="25">
        <f>VLOOKUP(C461,[3]ORÇAMENTO!$Q$18:$U$497,5,0)</f>
        <v>10.91</v>
      </c>
      <c r="H461" s="26">
        <f t="shared" si="14"/>
        <v>13.55</v>
      </c>
      <c r="I461" s="37">
        <f t="shared" si="15"/>
        <v>519.78</v>
      </c>
    </row>
    <row r="462" spans="1:9" ht="38.25" x14ac:dyDescent="0.2">
      <c r="A462" s="48" t="s">
        <v>643</v>
      </c>
      <c r="B462" s="49" t="s">
        <v>7</v>
      </c>
      <c r="C462" s="50">
        <v>93592</v>
      </c>
      <c r="D462" s="51" t="s">
        <v>15</v>
      </c>
      <c r="E462" s="52" t="s">
        <v>55</v>
      </c>
      <c r="F462" s="52">
        <v>678.97</v>
      </c>
      <c r="G462" s="53">
        <f>VLOOKUP(C462,[3]ORÇAMENTO!$Q$18:$U$497,5,0)</f>
        <v>2.4900000000000002</v>
      </c>
      <c r="H462" s="54">
        <f t="shared" si="14"/>
        <v>3.09</v>
      </c>
      <c r="I462" s="56">
        <f t="shared" si="15"/>
        <v>2098.02</v>
      </c>
    </row>
    <row r="463" spans="1:9" ht="25.5" x14ac:dyDescent="0.2">
      <c r="A463" s="21" t="s">
        <v>644</v>
      </c>
      <c r="B463" s="18"/>
      <c r="C463" s="31"/>
      <c r="D463" s="23" t="s">
        <v>212</v>
      </c>
      <c r="E463" s="14"/>
      <c r="F463" s="22"/>
      <c r="G463" s="22"/>
      <c r="H463" s="33" t="s">
        <v>5</v>
      </c>
      <c r="I463" s="24">
        <f>SUM(I464:I466)</f>
        <v>2540.5</v>
      </c>
    </row>
    <row r="464" spans="1:9" ht="51" x14ac:dyDescent="0.2">
      <c r="A464" s="16" t="s">
        <v>645</v>
      </c>
      <c r="B464" s="28" t="s">
        <v>7</v>
      </c>
      <c r="C464" s="20">
        <v>102512</v>
      </c>
      <c r="D464" s="15" t="s">
        <v>22</v>
      </c>
      <c r="E464" s="13" t="s">
        <v>53</v>
      </c>
      <c r="F464" s="13">
        <v>84.11</v>
      </c>
      <c r="G464" s="25">
        <f>VLOOKUP(C464,[3]ORÇAMENTO!$Q$18:$U$497,5,0)</f>
        <v>7.77</v>
      </c>
      <c r="H464" s="26">
        <f t="shared" si="14"/>
        <v>9.65</v>
      </c>
      <c r="I464" s="37">
        <f t="shared" si="15"/>
        <v>811.66</v>
      </c>
    </row>
    <row r="465" spans="1:9" ht="63.75" x14ac:dyDescent="0.2">
      <c r="A465" s="16" t="s">
        <v>646</v>
      </c>
      <c r="B465" s="28" t="s">
        <v>98</v>
      </c>
      <c r="C465" s="20" t="s">
        <v>48</v>
      </c>
      <c r="D465" s="15" t="s">
        <v>24</v>
      </c>
      <c r="E465" s="13" t="s">
        <v>56</v>
      </c>
      <c r="F465" s="13">
        <v>6</v>
      </c>
      <c r="G465" s="25">
        <f>VLOOKUP(C465,[3]ORÇAMENTO!$Q$18:$U$497,5,0)</f>
        <v>88.63</v>
      </c>
      <c r="H465" s="26">
        <f t="shared" si="14"/>
        <v>110.11</v>
      </c>
      <c r="I465" s="37">
        <f t="shared" si="15"/>
        <v>660.66</v>
      </c>
    </row>
    <row r="466" spans="1:9" ht="38.25" x14ac:dyDescent="0.2">
      <c r="A466" s="16" t="s">
        <v>647</v>
      </c>
      <c r="B466" s="28" t="s">
        <v>98</v>
      </c>
      <c r="C466" s="20">
        <v>103690</v>
      </c>
      <c r="D466" s="15" t="s">
        <v>26</v>
      </c>
      <c r="E466" s="13" t="s">
        <v>56</v>
      </c>
      <c r="F466" s="13">
        <v>3</v>
      </c>
      <c r="G466" s="25">
        <f>VLOOKUP(C466,[3]ORÇAMENTO!$Q$18:$U$497,5,0)</f>
        <v>286.61</v>
      </c>
      <c r="H466" s="26">
        <f t="shared" si="14"/>
        <v>356.06</v>
      </c>
      <c r="I466" s="37">
        <f t="shared" si="15"/>
        <v>1068.18</v>
      </c>
    </row>
    <row r="467" spans="1:9" ht="15" x14ac:dyDescent="0.2">
      <c r="A467" s="40" t="s">
        <v>648</v>
      </c>
      <c r="B467" s="41"/>
      <c r="C467" s="42"/>
      <c r="D467" s="43" t="s">
        <v>213</v>
      </c>
      <c r="E467" s="44"/>
      <c r="F467" s="45"/>
      <c r="G467" s="45"/>
      <c r="H467" s="46" t="s">
        <v>666</v>
      </c>
      <c r="I467" s="47">
        <f>I468+I470+I474+I479</f>
        <v>700297.12999999989</v>
      </c>
    </row>
    <row r="468" spans="1:9" x14ac:dyDescent="0.2">
      <c r="A468" s="21" t="s">
        <v>649</v>
      </c>
      <c r="B468" s="18"/>
      <c r="C468" s="31"/>
      <c r="D468" s="23" t="s">
        <v>214</v>
      </c>
      <c r="E468" s="14"/>
      <c r="F468" s="22"/>
      <c r="G468" s="22"/>
      <c r="H468" s="33" t="s">
        <v>5</v>
      </c>
      <c r="I468" s="24">
        <f>SUM(I469)</f>
        <v>2208.23</v>
      </c>
    </row>
    <row r="469" spans="1:9" ht="38.25" x14ac:dyDescent="0.2">
      <c r="A469" s="16" t="s">
        <v>650</v>
      </c>
      <c r="B469" s="28" t="s">
        <v>7</v>
      </c>
      <c r="C469" s="20">
        <v>103689</v>
      </c>
      <c r="D469" s="15" t="s">
        <v>12</v>
      </c>
      <c r="E469" s="13" t="s">
        <v>52</v>
      </c>
      <c r="F469" s="13">
        <v>3.75</v>
      </c>
      <c r="G469" s="25">
        <f>VLOOKUP(C469,[3]ORÇAMENTO!$Q$18:$U$497,5,0)</f>
        <v>474.01</v>
      </c>
      <c r="H469" s="26">
        <f t="shared" si="14"/>
        <v>588.86</v>
      </c>
      <c r="I469" s="37">
        <f t="shared" si="15"/>
        <v>2208.23</v>
      </c>
    </row>
    <row r="470" spans="1:9" ht="25.5" x14ac:dyDescent="0.2">
      <c r="A470" s="21" t="s">
        <v>651</v>
      </c>
      <c r="B470" s="18"/>
      <c r="C470" s="31"/>
      <c r="D470" s="23" t="s">
        <v>215</v>
      </c>
      <c r="E470" s="14"/>
      <c r="F470" s="22"/>
      <c r="G470" s="22"/>
      <c r="H470" s="33" t="s">
        <v>5</v>
      </c>
      <c r="I470" s="24">
        <f>SUM(I471:I473)</f>
        <v>82689.490000000005</v>
      </c>
    </row>
    <row r="471" spans="1:9" ht="25.5" x14ac:dyDescent="0.2">
      <c r="A471" s="48" t="s">
        <v>652</v>
      </c>
      <c r="B471" s="49" t="s">
        <v>7</v>
      </c>
      <c r="C471" s="50">
        <v>96001</v>
      </c>
      <c r="D471" s="51" t="s">
        <v>18</v>
      </c>
      <c r="E471" s="52" t="s">
        <v>52</v>
      </c>
      <c r="F471" s="52">
        <v>7421.71</v>
      </c>
      <c r="G471" s="53">
        <f>VLOOKUP(C471,[3]ORÇAMENTO!$Q$18:$U$497,5,0)</f>
        <v>7.41</v>
      </c>
      <c r="H471" s="54">
        <f t="shared" si="14"/>
        <v>9.2100000000000009</v>
      </c>
      <c r="I471" s="56">
        <f t="shared" si="15"/>
        <v>68353.95</v>
      </c>
    </row>
    <row r="472" spans="1:9" ht="51" x14ac:dyDescent="0.2">
      <c r="A472" s="16" t="s">
        <v>653</v>
      </c>
      <c r="B472" s="28" t="s">
        <v>7</v>
      </c>
      <c r="C472" s="20">
        <v>100983</v>
      </c>
      <c r="D472" s="15" t="s">
        <v>14</v>
      </c>
      <c r="E472" s="13" t="s">
        <v>54</v>
      </c>
      <c r="F472" s="13">
        <v>311.70999999999998</v>
      </c>
      <c r="G472" s="25">
        <f>VLOOKUP(C472,[3]ORÇAMENTO!$Q$18:$U$497,5,0)</f>
        <v>9.66</v>
      </c>
      <c r="H472" s="26">
        <f t="shared" si="14"/>
        <v>12</v>
      </c>
      <c r="I472" s="37">
        <f t="shared" si="15"/>
        <v>3740.52</v>
      </c>
    </row>
    <row r="473" spans="1:9" ht="38.25" x14ac:dyDescent="0.2">
      <c r="A473" s="48" t="s">
        <v>654</v>
      </c>
      <c r="B473" s="49" t="s">
        <v>7</v>
      </c>
      <c r="C473" s="50">
        <v>93592</v>
      </c>
      <c r="D473" s="51" t="s">
        <v>15</v>
      </c>
      <c r="E473" s="52" t="s">
        <v>55</v>
      </c>
      <c r="F473" s="52">
        <v>3428.81</v>
      </c>
      <c r="G473" s="53">
        <f>VLOOKUP(C473,[3]ORÇAMENTO!$Q$18:$U$497,5,0)</f>
        <v>2.4900000000000002</v>
      </c>
      <c r="H473" s="54">
        <f t="shared" si="14"/>
        <v>3.09</v>
      </c>
      <c r="I473" s="56">
        <f t="shared" si="15"/>
        <v>10595.02</v>
      </c>
    </row>
    <row r="474" spans="1:9" ht="25.5" x14ac:dyDescent="0.2">
      <c r="A474" s="21" t="s">
        <v>655</v>
      </c>
      <c r="B474" s="18"/>
      <c r="C474" s="31"/>
      <c r="D474" s="23" t="s">
        <v>216</v>
      </c>
      <c r="E474" s="14"/>
      <c r="F474" s="22"/>
      <c r="G474" s="22"/>
      <c r="H474" s="33" t="s">
        <v>5</v>
      </c>
      <c r="I474" s="24">
        <f>SUM(I475:I478)</f>
        <v>586622.11999999988</v>
      </c>
    </row>
    <row r="475" spans="1:9" ht="25.5" x14ac:dyDescent="0.2">
      <c r="A475" s="16" t="s">
        <v>656</v>
      </c>
      <c r="B475" s="28" t="s">
        <v>98</v>
      </c>
      <c r="C475" s="20">
        <v>104375</v>
      </c>
      <c r="D475" s="15" t="s">
        <v>19</v>
      </c>
      <c r="E475" s="13" t="s">
        <v>52</v>
      </c>
      <c r="F475" s="13">
        <v>7421.71</v>
      </c>
      <c r="G475" s="25">
        <f>VLOOKUP(C475,[3]ORÇAMENTO!$Q$18:$U$497,5,0)</f>
        <v>2.48</v>
      </c>
      <c r="H475" s="26">
        <f t="shared" si="14"/>
        <v>3.08</v>
      </c>
      <c r="I475" s="37">
        <f t="shared" si="15"/>
        <v>22858.87</v>
      </c>
    </row>
    <row r="476" spans="1:9" ht="38.25" x14ac:dyDescent="0.2">
      <c r="A476" s="48" t="s">
        <v>657</v>
      </c>
      <c r="B476" s="49" t="s">
        <v>7</v>
      </c>
      <c r="C476" s="50">
        <v>95995</v>
      </c>
      <c r="D476" s="51" t="s">
        <v>20</v>
      </c>
      <c r="E476" s="52" t="s">
        <v>54</v>
      </c>
      <c r="F476" s="52">
        <v>296.87</v>
      </c>
      <c r="G476" s="53">
        <f>VLOOKUP(C476,[3]ORÇAMENTO!$Q$18:$U$497,5,0)</f>
        <v>1473.95</v>
      </c>
      <c r="H476" s="54">
        <f t="shared" si="14"/>
        <v>1831.09</v>
      </c>
      <c r="I476" s="56">
        <f t="shared" si="15"/>
        <v>543595.68999999994</v>
      </c>
    </row>
    <row r="477" spans="1:9" ht="25.5" x14ac:dyDescent="0.2">
      <c r="A477" s="16" t="s">
        <v>658</v>
      </c>
      <c r="B477" s="28" t="s">
        <v>7</v>
      </c>
      <c r="C477" s="20">
        <v>100987</v>
      </c>
      <c r="D477" s="15" t="s">
        <v>21</v>
      </c>
      <c r="E477" s="13" t="s">
        <v>54</v>
      </c>
      <c r="F477" s="13">
        <v>296.87</v>
      </c>
      <c r="G477" s="25">
        <f>VLOOKUP(C477,[3]ORÇAMENTO!$Q$18:$U$497,5,0)</f>
        <v>10.91</v>
      </c>
      <c r="H477" s="26">
        <f t="shared" si="14"/>
        <v>13.55</v>
      </c>
      <c r="I477" s="37">
        <f t="shared" si="15"/>
        <v>4022.59</v>
      </c>
    </row>
    <row r="478" spans="1:9" ht="38.25" x14ac:dyDescent="0.2">
      <c r="A478" s="48" t="s">
        <v>659</v>
      </c>
      <c r="B478" s="49" t="s">
        <v>7</v>
      </c>
      <c r="C478" s="50">
        <v>93592</v>
      </c>
      <c r="D478" s="51" t="s">
        <v>15</v>
      </c>
      <c r="E478" s="52" t="s">
        <v>55</v>
      </c>
      <c r="F478" s="52">
        <v>5224.91</v>
      </c>
      <c r="G478" s="53">
        <f>VLOOKUP(C478,[3]ORÇAMENTO!$Q$18:$U$497,5,0)</f>
        <v>2.4900000000000002</v>
      </c>
      <c r="H478" s="54">
        <f t="shared" si="14"/>
        <v>3.09</v>
      </c>
      <c r="I478" s="56">
        <f t="shared" si="15"/>
        <v>16144.97</v>
      </c>
    </row>
    <row r="479" spans="1:9" x14ac:dyDescent="0.2">
      <c r="A479" s="21" t="s">
        <v>660</v>
      </c>
      <c r="B479" s="18"/>
      <c r="C479" s="31"/>
      <c r="D479" s="23" t="s">
        <v>217</v>
      </c>
      <c r="E479" s="14"/>
      <c r="F479" s="22"/>
      <c r="G479" s="22"/>
      <c r="H479" s="33" t="s">
        <v>5</v>
      </c>
      <c r="I479" s="24">
        <f>SUM(I480:I484)</f>
        <v>28777.29</v>
      </c>
    </row>
    <row r="480" spans="1:9" ht="51" x14ac:dyDescent="0.2">
      <c r="A480" s="16" t="s">
        <v>661</v>
      </c>
      <c r="B480" s="28" t="s">
        <v>7</v>
      </c>
      <c r="C480" s="20">
        <v>102512</v>
      </c>
      <c r="D480" s="15" t="s">
        <v>22</v>
      </c>
      <c r="E480" s="13" t="s">
        <v>53</v>
      </c>
      <c r="F480" s="13">
        <v>1948.45</v>
      </c>
      <c r="G480" s="25">
        <f>VLOOKUP(C480,[3]ORÇAMENTO!$Q$18:$U$497,5,0)</f>
        <v>7.77</v>
      </c>
      <c r="H480" s="26">
        <f t="shared" si="14"/>
        <v>9.65</v>
      </c>
      <c r="I480" s="36">
        <f t="shared" si="15"/>
        <v>18802.54</v>
      </c>
    </row>
    <row r="481" spans="1:9" ht="51" x14ac:dyDescent="0.2">
      <c r="A481" s="16" t="s">
        <v>662</v>
      </c>
      <c r="B481" s="28" t="s">
        <v>7</v>
      </c>
      <c r="C481" s="20">
        <v>102509</v>
      </c>
      <c r="D481" s="15" t="s">
        <v>23</v>
      </c>
      <c r="E481" s="13" t="s">
        <v>52</v>
      </c>
      <c r="F481" s="13">
        <v>44.4</v>
      </c>
      <c r="G481" s="25">
        <f>VLOOKUP(C481,[3]ORÇAMENTO!$Q$18:$U$497,5,0)</f>
        <v>40.03</v>
      </c>
      <c r="H481" s="26">
        <f t="shared" si="14"/>
        <v>49.73</v>
      </c>
      <c r="I481" s="36">
        <f t="shared" si="15"/>
        <v>2208.0100000000002</v>
      </c>
    </row>
    <row r="482" spans="1:9" ht="63.75" x14ac:dyDescent="0.2">
      <c r="A482" s="16" t="s">
        <v>663</v>
      </c>
      <c r="B482" s="28" t="s">
        <v>98</v>
      </c>
      <c r="C482" s="20" t="s">
        <v>48</v>
      </c>
      <c r="D482" s="15" t="s">
        <v>24</v>
      </c>
      <c r="E482" s="13" t="s">
        <v>56</v>
      </c>
      <c r="F482" s="13">
        <v>6</v>
      </c>
      <c r="G482" s="25">
        <f>VLOOKUP(C482,[3]ORÇAMENTO!$Q$18:$U$497,5,0)</f>
        <v>88.63</v>
      </c>
      <c r="H482" s="26">
        <f t="shared" si="14"/>
        <v>110.11</v>
      </c>
      <c r="I482" s="36">
        <f t="shared" si="15"/>
        <v>660.66</v>
      </c>
    </row>
    <row r="483" spans="1:9" ht="63.75" x14ac:dyDescent="0.2">
      <c r="A483" s="16" t="s">
        <v>664</v>
      </c>
      <c r="B483" s="28" t="s">
        <v>98</v>
      </c>
      <c r="C483" s="20" t="s">
        <v>50</v>
      </c>
      <c r="D483" s="15" t="s">
        <v>25</v>
      </c>
      <c r="E483" s="13" t="s">
        <v>56</v>
      </c>
      <c r="F483" s="13">
        <v>10</v>
      </c>
      <c r="G483" s="25">
        <f>VLOOKUP(C483,[3]ORÇAMENTO!$Q$18:$U$497,5,0)</f>
        <v>199.41</v>
      </c>
      <c r="H483" s="26">
        <f t="shared" si="14"/>
        <v>247.73</v>
      </c>
      <c r="I483" s="36">
        <f t="shared" si="15"/>
        <v>2477.3000000000002</v>
      </c>
    </row>
    <row r="484" spans="1:9" ht="38.25" x14ac:dyDescent="0.2">
      <c r="A484" s="16" t="s">
        <v>665</v>
      </c>
      <c r="B484" s="28" t="s">
        <v>98</v>
      </c>
      <c r="C484" s="20">
        <v>103690</v>
      </c>
      <c r="D484" s="15" t="s">
        <v>26</v>
      </c>
      <c r="E484" s="13" t="s">
        <v>56</v>
      </c>
      <c r="F484" s="13">
        <v>13</v>
      </c>
      <c r="G484" s="25">
        <f>VLOOKUP(C484,[3]ORÇAMENTO!$Q$18:$U$497,5,0)</f>
        <v>286.61</v>
      </c>
      <c r="H484" s="26">
        <f t="shared" si="14"/>
        <v>356.06</v>
      </c>
      <c r="I484" s="36">
        <f t="shared" si="15"/>
        <v>4628.78</v>
      </c>
    </row>
    <row r="485" spans="1:9" ht="15" x14ac:dyDescent="0.2">
      <c r="A485" s="11"/>
      <c r="B485" s="11"/>
      <c r="C485" s="11"/>
      <c r="D485" s="10"/>
      <c r="E485" s="6"/>
      <c r="F485" s="12"/>
      <c r="G485" s="27"/>
      <c r="H485" s="39" t="s">
        <v>6</v>
      </c>
      <c r="I485" s="35">
        <f>I467+I442+I416+I383+I358+I333+I307+I282+I256+I230+I205+I179+I155+I129+I103+I77+I50+I3</f>
        <v>5862419.54</v>
      </c>
    </row>
  </sheetData>
  <autoFilter ref="A1:I485" xr:uid="{00000000-0001-0000-0100-000000000000}"/>
  <mergeCells count="1">
    <mergeCell ref="A2:I2"/>
  </mergeCells>
  <phoneticPr fontId="8" type="noConversion"/>
  <printOptions horizontalCentered="1"/>
  <pageMargins left="0.43" right="0.12" top="0.12" bottom="0.12" header="0.31" footer="0.31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</vt:lpstr>
      <vt:lpstr>Planilha!Area_de_impressao</vt:lpstr>
      <vt:lpstr>Planilha!Titulos_de_impressao</vt:lpstr>
    </vt:vector>
  </TitlesOfParts>
  <Manager/>
  <Company>Monte Azul / Trajeto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</dc:creator>
  <cp:keywords/>
  <dc:description/>
  <cp:lastModifiedBy>user</cp:lastModifiedBy>
  <cp:revision>1</cp:revision>
  <cp:lastPrinted>2025-11-10T18:37:56Z</cp:lastPrinted>
  <dcterms:created xsi:type="dcterms:W3CDTF">2009-08-20T04:39:23Z</dcterms:created>
  <dcterms:modified xsi:type="dcterms:W3CDTF">2025-11-28T17:15:42Z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