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EstaPasta_de_trabalho" defaultThemeVersion="124226"/>
  <mc:AlternateContent xmlns:mc="http://schemas.openxmlformats.org/markup-compatibility/2006">
    <mc:Choice Requires="x15">
      <x15ac:absPath xmlns:x15ac="http://schemas.microsoft.com/office/spreadsheetml/2010/11/ac" url="G:\Meu Drive\Compras 1\Compras 2\Compras 3\Compras 4\Compras 5\EDITAIS PUBLICADOS\CP 02-26 PRESENCIAL - COLETA, TRANSP. E DESTINAÇÃO FINAL DE RESIDUOS - 7792-26\"/>
    </mc:Choice>
  </mc:AlternateContent>
  <xr:revisionPtr revIDLastSave="0" documentId="8_{0FE92718-CDFD-4991-AC68-73142CC02A86}" xr6:coauthVersionLast="47" xr6:coauthVersionMax="47" xr10:uidLastSave="{00000000-0000-0000-0000-000000000000}"/>
  <bookViews>
    <workbookView xWindow="-120" yWindow="-120" windowWidth="29040" windowHeight="15840" tabRatio="944" firstSheet="1" activeTab="1" xr2:uid="{00000000-000D-0000-FFFF-FFFF00000000}"/>
  </bookViews>
  <sheets>
    <sheet name="Quadro B" sheetId="277" state="hidden" r:id="rId1"/>
    <sheet name="Planilha" sheetId="373" r:id="rId2"/>
    <sheet name="1. RSD" sheetId="223" r:id="rId3"/>
    <sheet name="2. RSDMEC" sheetId="375" r:id="rId4"/>
    <sheet name="3. Seletiva" sheetId="368" r:id="rId5"/>
    <sheet name="4. TRANS" sheetId="374" r:id="rId6"/>
    <sheet name="5. INERTES" sheetId="363" r:id="rId7"/>
    <sheet name="6. ATERRO" sheetId="370" r:id="rId8"/>
    <sheet name="7. RCC" sheetId="372" r:id="rId9"/>
    <sheet name="Encargos" sheetId="140" r:id="rId10"/>
    <sheet name="BDI" sheetId="275" r:id="rId11"/>
    <sheet name="Dados" sheetId="192" r:id="rId12"/>
    <sheet name="Modelo Cronograma" sheetId="376" r:id="rId13"/>
    <sheet name="1.3. COL RSS B" sheetId="352" state="hidden" r:id="rId14"/>
    <sheet name="1.4. CARCAÇAS" sheetId="353"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0">#REF!</definedName>
    <definedName name="\1">#REF!</definedName>
    <definedName name="\a" localSheetId="1">#REF!</definedName>
    <definedName name="\a">#REF!</definedName>
    <definedName name="\b" localSheetId="1">'[1]Quilometragem de Setor'!#REF!</definedName>
    <definedName name="\b">'[1]Quilometragem de Setor'!#REF!</definedName>
    <definedName name="\c">#N/A</definedName>
    <definedName name="\D">#REF!</definedName>
    <definedName name="\df">#N/A</definedName>
    <definedName name="\e">#REF!</definedName>
    <definedName name="\g">#REF!</definedName>
    <definedName name="\i">#REF!</definedName>
    <definedName name="\l">#REF!</definedName>
    <definedName name="\M">#REF!</definedName>
    <definedName name="\O">#REF!</definedName>
    <definedName name="\p" localSheetId="1">#REF!</definedName>
    <definedName name="\p">#REF!</definedName>
    <definedName name="\p3">#REF!</definedName>
    <definedName name="\R">#REF!</definedName>
    <definedName name="\s">#REF!</definedName>
    <definedName name="\T">#REF!</definedName>
    <definedName name="\V">#REF!</definedName>
    <definedName name="\x">#REF!</definedName>
    <definedName name="\y">#REF!</definedName>
    <definedName name="\z">#REF!</definedName>
    <definedName name="_">#REF!</definedName>
    <definedName name="_\c">#N/A</definedName>
    <definedName name="_\e">#REF!</definedName>
    <definedName name="_\M">#REF!</definedName>
    <definedName name="__\0">#REF!</definedName>
    <definedName name="__\a">#REF!</definedName>
    <definedName name="__\b">#REF!</definedName>
    <definedName name="__\p">#REF!</definedName>
    <definedName name="__________________________________\0">#REF!</definedName>
    <definedName name="__________________________________\a">#REF!</definedName>
    <definedName name="__________________________________\b">#N/A</definedName>
    <definedName name="__________________________________\i">#REF!</definedName>
    <definedName name="__________________________________\p">#REF!</definedName>
    <definedName name="______________________________________________________xlnm.Print_Titles_2">#REF!</definedName>
    <definedName name="____________________________________________________xlnm.Print_Titles_2">#REF!</definedName>
    <definedName name="__________________________________________________xlnm.Print_Titles_2">#REF!</definedName>
    <definedName name="________________________________________________xlnm.Print_Titles_2">#REF!</definedName>
    <definedName name="_______________________________________________xlnm.Print_Titles_2">#REF!</definedName>
    <definedName name="_____________________________________________xlnm.Print_Titles_2">#REF!</definedName>
    <definedName name="___________________________________________xlnm.Print_Titles_2">#REF!</definedName>
    <definedName name="_________________________________________xlnm.Print_Titles_2">#REF!</definedName>
    <definedName name="_______________________________________xlnm.Print_Titles_2">#REF!</definedName>
    <definedName name="_____________________________________xlnm.Print_Titles_2">#REF!</definedName>
    <definedName name="___________________________________xlnm.Print_Titles_2">#REF!</definedName>
    <definedName name="__________________________________xlnm.Print_Titles_2">#REF!</definedName>
    <definedName name="_________________________________inv2">#REF!</definedName>
    <definedName name="________________________________inv2">#REF!</definedName>
    <definedName name="________________________________xlnm.Print_Titles_2">#REF!</definedName>
    <definedName name="_______________________________inv2">#REF!</definedName>
    <definedName name="______________________________inv2">#REF!</definedName>
    <definedName name="______________________________xlnm.Print_Titles_2">#REF!</definedName>
    <definedName name="_____________________________inv2">#REF!</definedName>
    <definedName name="____________________________inv2">#REF!</definedName>
    <definedName name="____________________________xlnm.Print_Titles_2">#REF!</definedName>
    <definedName name="___________________________inv2">#REF!</definedName>
    <definedName name="__________________________inv2">#REF!</definedName>
    <definedName name="__________________________xlnm.Print_Titles_2">#REF!</definedName>
    <definedName name="_________________________inv2">#REF!</definedName>
    <definedName name="_________________________xlnm.Print_Titles_2">#REF!</definedName>
    <definedName name="________________________inv2">#REF!</definedName>
    <definedName name="________________________OUT98" localSheetId="1" hidden="1">{#N/A,#N/A,TRUE,"Serviços"}</definedName>
    <definedName name="________________________OUT98" hidden="1">{#N/A,#N/A,TRUE,"Serviços"}</definedName>
    <definedName name="_______________________inv2">#REF!</definedName>
    <definedName name="_______________________OUT98" localSheetId="1" hidden="1">{#N/A,#N/A,TRUE,"Serviços"}</definedName>
    <definedName name="_______________________OUT98" hidden="1">{#N/A,#N/A,TRUE,"Serviços"}</definedName>
    <definedName name="_______________________xlnm.Print_Titles_2">#REF!</definedName>
    <definedName name="______________________inv2">#REF!</definedName>
    <definedName name="______________________OUT98" localSheetId="1" hidden="1">{#N/A,#N/A,TRUE,"Serviços"}</definedName>
    <definedName name="______________________OUT98" hidden="1">{#N/A,#N/A,TRUE,"Serviços"}</definedName>
    <definedName name="_____________________inv2">#REF!</definedName>
    <definedName name="_____________________OUT98" localSheetId="1" hidden="1">{#N/A,#N/A,TRUE,"Serviços"}</definedName>
    <definedName name="_____________________OUT98" hidden="1">{#N/A,#N/A,TRUE,"Serviços"}</definedName>
    <definedName name="_____________________xlnm.Print_Titles_2">#REF!</definedName>
    <definedName name="____________________inv2">#REF!</definedName>
    <definedName name="____________________OUT98" localSheetId="1" hidden="1">{#N/A,#N/A,TRUE,"Serviços"}</definedName>
    <definedName name="____________________OUT98" hidden="1">{#N/A,#N/A,TRUE,"Serviços"}</definedName>
    <definedName name="___________________inv2">#REF!</definedName>
    <definedName name="___________________OUT98" localSheetId="1" hidden="1">{#N/A,#N/A,TRUE,"Serviços"}</definedName>
    <definedName name="___________________OUT98" hidden="1">{#N/A,#N/A,TRUE,"Serviços"}</definedName>
    <definedName name="___________________xlnm.Print_Titles_2">#REF!</definedName>
    <definedName name="__________________inv2">#REF!</definedName>
    <definedName name="__________________n2" localSheetId="1" hidden="1">{#N/A,#N/A,FALSE,"PCOL"}</definedName>
    <definedName name="__________________n2" hidden="1">{#N/A,#N/A,FALSE,"PCOL"}</definedName>
    <definedName name="__________________OUT98" localSheetId="1" hidden="1">{#N/A,#N/A,TRUE,"Serviços"}</definedName>
    <definedName name="__________________OUT98" hidden="1">{#N/A,#N/A,TRUE,"Serviços"}</definedName>
    <definedName name="_________________ago1" localSheetId="1" hidden="1">{"'gráf jan00'!$A$1:$AK$41"}</definedName>
    <definedName name="_________________ago1" hidden="1">{"'gráf jan00'!$A$1:$AK$41"}</definedName>
    <definedName name="_________________ago10" localSheetId="1" hidden="1">{"'gráf jan00'!$A$1:$AK$41"}</definedName>
    <definedName name="_________________ago10" hidden="1">{"'gráf jan00'!$A$1:$AK$41"}</definedName>
    <definedName name="_________________ago2" localSheetId="1" hidden="1">{"'gráf jan00'!$A$1:$AK$41"}</definedName>
    <definedName name="_________________ago2" hidden="1">{"'gráf jan00'!$A$1:$AK$41"}</definedName>
    <definedName name="_________________ago3" localSheetId="1" hidden="1">{"'gráf jan00'!$A$1:$AK$41"}</definedName>
    <definedName name="_________________ago3" hidden="1">{"'gráf jan00'!$A$1:$AK$41"}</definedName>
    <definedName name="_________________ago4" localSheetId="1" hidden="1">{"'gráf jan00'!$A$1:$AK$41"}</definedName>
    <definedName name="_________________ago4" hidden="1">{"'gráf jan00'!$A$1:$AK$41"}</definedName>
    <definedName name="_________________ago5" localSheetId="1" hidden="1">{"'gráf jan00'!$A$1:$AK$41"}</definedName>
    <definedName name="_________________ago5" hidden="1">{"'gráf jan00'!$A$1:$AK$41"}</definedName>
    <definedName name="_________________ago6" localSheetId="1" hidden="1">{"'gráf jan00'!$A$1:$AK$41"}</definedName>
    <definedName name="_________________ago6" hidden="1">{"'gráf jan00'!$A$1:$AK$41"}</definedName>
    <definedName name="_________________ago7" localSheetId="1" hidden="1">{"'gráf jan00'!$A$1:$AK$41"}</definedName>
    <definedName name="_________________ago7" hidden="1">{"'gráf jan00'!$A$1:$AK$41"}</definedName>
    <definedName name="_________________ago8" localSheetId="1" hidden="1">{"'gráf jan00'!$A$1:$AK$41"}</definedName>
    <definedName name="_________________ago8" hidden="1">{"'gráf jan00'!$A$1:$AK$41"}</definedName>
    <definedName name="_________________ago9" localSheetId="1" hidden="1">{"'gráf jan00'!$A$1:$AK$41"}</definedName>
    <definedName name="_________________ago9" hidden="1">{"'gráf jan00'!$A$1:$AK$41"}</definedName>
    <definedName name="_________________ago99999" localSheetId="1" hidden="1">{"'gráf jan00'!$A$1:$AK$41"}</definedName>
    <definedName name="_________________ago99999" hidden="1">{"'gráf jan00'!$A$1:$AK$41"}</definedName>
    <definedName name="_________________efc10" localSheetId="1" hidden="1">{"'RR'!$A$2:$E$81"}</definedName>
    <definedName name="_________________efc10" hidden="1">{"'RR'!$A$2:$E$81"}</definedName>
    <definedName name="_________________EFC2" localSheetId="1" hidden="1">{"'RR'!$A$2:$E$81"}</definedName>
    <definedName name="_________________EFC2" hidden="1">{"'RR'!$A$2:$E$81"}</definedName>
    <definedName name="_________________EFC3" localSheetId="1" hidden="1">{"'RR'!$A$2:$E$81"}</definedName>
    <definedName name="_________________EFC3" hidden="1">{"'RR'!$A$2:$E$81"}</definedName>
    <definedName name="_________________EFC4" localSheetId="1" hidden="1">{"'RR'!$A$2:$E$81"}</definedName>
    <definedName name="_________________EFC4" hidden="1">{"'RR'!$A$2:$E$81"}</definedName>
    <definedName name="_________________ffp16" localSheetId="1" hidden="1">{"'gráf jan00'!$A$1:$AK$41"}</definedName>
    <definedName name="_________________ffp16" hidden="1">{"'gráf jan00'!$A$1:$AK$41"}</definedName>
    <definedName name="_________________ffp4589" localSheetId="1" hidden="1">{"'gráf jan00'!$A$1:$AK$41"}</definedName>
    <definedName name="_________________ffp4589" hidden="1">{"'gráf jan00'!$A$1:$AK$41"}</definedName>
    <definedName name="_________________inv2">#REF!</definedName>
    <definedName name="_________________jun04" localSheetId="1" hidden="1">{"'gráf jan00'!$A$1:$AK$41"}</definedName>
    <definedName name="_________________jun04" hidden="1">{"'gráf jan00'!$A$1:$AK$41"}</definedName>
    <definedName name="_________________OUT98" localSheetId="1" hidden="1">{#N/A,#N/A,TRUE,"Serviços"}</definedName>
    <definedName name="_________________OUT98" hidden="1">{#N/A,#N/A,TRUE,"Serviços"}</definedName>
    <definedName name="_________________PN10" localSheetId="1" hidden="1">{"'gráf jan00'!$A$1:$AK$41"}</definedName>
    <definedName name="_________________PN10" hidden="1">{"'gráf jan00'!$A$1:$AK$41"}</definedName>
    <definedName name="_________________r" localSheetId="1" hidden="1">{"'CptDifn'!$AA$32:$AG$32"}</definedName>
    <definedName name="_________________r" hidden="1">{"'CptDifn'!$AA$32:$AG$32"}</definedName>
    <definedName name="_________________xlnm.Print_Titles_2">#REF!</definedName>
    <definedName name="________________inv2">#REF!</definedName>
    <definedName name="________________n2" localSheetId="1" hidden="1">{#N/A,#N/A,FALSE,"PCOL"}</definedName>
    <definedName name="________________n2" hidden="1">{#N/A,#N/A,FALSE,"PCOL"}</definedName>
    <definedName name="________________OUT98" localSheetId="1" hidden="1">{#N/A,#N/A,TRUE,"Serviços"}</definedName>
    <definedName name="________________OUT98" hidden="1">{#N/A,#N/A,TRUE,"Serviços"}</definedName>
    <definedName name="_______________ago1" localSheetId="1" hidden="1">{"'gráf jan00'!$A$1:$AK$41"}</definedName>
    <definedName name="_______________ago1" hidden="1">{"'gráf jan00'!$A$1:$AK$41"}</definedName>
    <definedName name="_______________ago10" localSheetId="1" hidden="1">{"'gráf jan00'!$A$1:$AK$41"}</definedName>
    <definedName name="_______________ago10" hidden="1">{"'gráf jan00'!$A$1:$AK$41"}</definedName>
    <definedName name="_______________ago2" localSheetId="1" hidden="1">{"'gráf jan00'!$A$1:$AK$41"}</definedName>
    <definedName name="_______________ago2" hidden="1">{"'gráf jan00'!$A$1:$AK$41"}</definedName>
    <definedName name="_______________ago3" localSheetId="1" hidden="1">{"'gráf jan00'!$A$1:$AK$41"}</definedName>
    <definedName name="_______________ago3" hidden="1">{"'gráf jan00'!$A$1:$AK$41"}</definedName>
    <definedName name="_______________ago4" localSheetId="1" hidden="1">{"'gráf jan00'!$A$1:$AK$41"}</definedName>
    <definedName name="_______________ago4" hidden="1">{"'gráf jan00'!$A$1:$AK$41"}</definedName>
    <definedName name="_______________ago5" localSheetId="1" hidden="1">{"'gráf jan00'!$A$1:$AK$41"}</definedName>
    <definedName name="_______________ago5" hidden="1">{"'gráf jan00'!$A$1:$AK$41"}</definedName>
    <definedName name="_______________ago6" localSheetId="1" hidden="1">{"'gráf jan00'!$A$1:$AK$41"}</definedName>
    <definedName name="_______________ago6" hidden="1">{"'gráf jan00'!$A$1:$AK$41"}</definedName>
    <definedName name="_______________ago7" localSheetId="1" hidden="1">{"'gráf jan00'!$A$1:$AK$41"}</definedName>
    <definedName name="_______________ago7" hidden="1">{"'gráf jan00'!$A$1:$AK$41"}</definedName>
    <definedName name="_______________ago8" localSheetId="1" hidden="1">{"'gráf jan00'!$A$1:$AK$41"}</definedName>
    <definedName name="_______________ago8" hidden="1">{"'gráf jan00'!$A$1:$AK$41"}</definedName>
    <definedName name="_______________ago9" localSheetId="1" hidden="1">{"'gráf jan00'!$A$1:$AK$41"}</definedName>
    <definedName name="_______________ago9" hidden="1">{"'gráf jan00'!$A$1:$AK$41"}</definedName>
    <definedName name="_______________ago99999" localSheetId="1" hidden="1">{"'gráf jan00'!$A$1:$AK$41"}</definedName>
    <definedName name="_______________ago99999" hidden="1">{"'gráf jan00'!$A$1:$AK$41"}</definedName>
    <definedName name="_______________efc10" localSheetId="1" hidden="1">{"'RR'!$A$2:$E$81"}</definedName>
    <definedName name="_______________efc10" hidden="1">{"'RR'!$A$2:$E$81"}</definedName>
    <definedName name="_______________EFC2" localSheetId="1" hidden="1">{"'RR'!$A$2:$E$81"}</definedName>
    <definedName name="_______________EFC2" hidden="1">{"'RR'!$A$2:$E$81"}</definedName>
    <definedName name="_______________EFC3" localSheetId="1" hidden="1">{"'RR'!$A$2:$E$81"}</definedName>
    <definedName name="_______________EFC3" hidden="1">{"'RR'!$A$2:$E$81"}</definedName>
    <definedName name="_______________EFC4" localSheetId="1" hidden="1">{"'RR'!$A$2:$E$81"}</definedName>
    <definedName name="_______________EFC4" hidden="1">{"'RR'!$A$2:$E$81"}</definedName>
    <definedName name="_______________ffp16" localSheetId="1" hidden="1">{"'gráf jan00'!$A$1:$AK$41"}</definedName>
    <definedName name="_______________ffp16" hidden="1">{"'gráf jan00'!$A$1:$AK$41"}</definedName>
    <definedName name="_______________ffp4589" localSheetId="1" hidden="1">{"'gráf jan00'!$A$1:$AK$41"}</definedName>
    <definedName name="_______________ffp4589" hidden="1">{"'gráf jan00'!$A$1:$AK$41"}</definedName>
    <definedName name="_______________inv2">#REF!</definedName>
    <definedName name="_______________jun04" localSheetId="1" hidden="1">{"'gráf jan00'!$A$1:$AK$41"}</definedName>
    <definedName name="_______________jun04" hidden="1">{"'gráf jan00'!$A$1:$AK$41"}</definedName>
    <definedName name="_______________n2" localSheetId="1" hidden="1">{#N/A,#N/A,FALSE,"PCOL"}</definedName>
    <definedName name="_______________n2" hidden="1">{#N/A,#N/A,FALSE,"PCOL"}</definedName>
    <definedName name="_______________OUT98" localSheetId="1" hidden="1">{#N/A,#N/A,TRUE,"Serviços"}</definedName>
    <definedName name="_______________OUT98" hidden="1">{#N/A,#N/A,TRUE,"Serviços"}</definedName>
    <definedName name="_______________PN10" localSheetId="1" hidden="1">{"'gráf jan00'!$A$1:$AK$41"}</definedName>
    <definedName name="_______________PN10" hidden="1">{"'gráf jan00'!$A$1:$AK$41"}</definedName>
    <definedName name="_______________r" localSheetId="1" hidden="1">{"'CptDifn'!$AA$32:$AG$32"}</definedName>
    <definedName name="_______________r" hidden="1">{"'CptDifn'!$AA$32:$AG$32"}</definedName>
    <definedName name="_______________xlnm.Print_Titles_2">#REF!</definedName>
    <definedName name="______________ago1" localSheetId="1" hidden="1">{"'gráf jan00'!$A$1:$AK$41"}</definedName>
    <definedName name="______________ago1" hidden="1">{"'gráf jan00'!$A$1:$AK$41"}</definedName>
    <definedName name="______________ago10" localSheetId="1" hidden="1">{"'gráf jan00'!$A$1:$AK$41"}</definedName>
    <definedName name="______________ago10" hidden="1">{"'gráf jan00'!$A$1:$AK$41"}</definedName>
    <definedName name="______________ago2" localSheetId="1" hidden="1">{"'gráf jan00'!$A$1:$AK$41"}</definedName>
    <definedName name="______________ago2" hidden="1">{"'gráf jan00'!$A$1:$AK$41"}</definedName>
    <definedName name="______________ago3" localSheetId="1" hidden="1">{"'gráf jan00'!$A$1:$AK$41"}</definedName>
    <definedName name="______________ago3" hidden="1">{"'gráf jan00'!$A$1:$AK$41"}</definedName>
    <definedName name="______________ago4" localSheetId="1" hidden="1">{"'gráf jan00'!$A$1:$AK$41"}</definedName>
    <definedName name="______________ago4" hidden="1">{"'gráf jan00'!$A$1:$AK$41"}</definedName>
    <definedName name="______________ago5" localSheetId="1" hidden="1">{"'gráf jan00'!$A$1:$AK$41"}</definedName>
    <definedName name="______________ago5" hidden="1">{"'gráf jan00'!$A$1:$AK$41"}</definedName>
    <definedName name="______________ago6" localSheetId="1" hidden="1">{"'gráf jan00'!$A$1:$AK$41"}</definedName>
    <definedName name="______________ago6" hidden="1">{"'gráf jan00'!$A$1:$AK$41"}</definedName>
    <definedName name="______________ago7" localSheetId="1" hidden="1">{"'gráf jan00'!$A$1:$AK$41"}</definedName>
    <definedName name="______________ago7" hidden="1">{"'gráf jan00'!$A$1:$AK$41"}</definedName>
    <definedName name="______________ago8" localSheetId="1" hidden="1">{"'gráf jan00'!$A$1:$AK$41"}</definedName>
    <definedName name="______________ago8" hidden="1">{"'gráf jan00'!$A$1:$AK$41"}</definedName>
    <definedName name="______________ago9" localSheetId="1" hidden="1">{"'gráf jan00'!$A$1:$AK$41"}</definedName>
    <definedName name="______________ago9" hidden="1">{"'gráf jan00'!$A$1:$AK$41"}</definedName>
    <definedName name="______________ago99999" localSheetId="1" hidden="1">{"'gráf jan00'!$A$1:$AK$41"}</definedName>
    <definedName name="______________ago99999" hidden="1">{"'gráf jan00'!$A$1:$AK$41"}</definedName>
    <definedName name="______________efc10" localSheetId="1" hidden="1">{"'RR'!$A$2:$E$81"}</definedName>
    <definedName name="______________efc10" hidden="1">{"'RR'!$A$2:$E$81"}</definedName>
    <definedName name="______________EFC2" localSheetId="1" hidden="1">{"'RR'!$A$2:$E$81"}</definedName>
    <definedName name="______________EFC2" hidden="1">{"'RR'!$A$2:$E$81"}</definedName>
    <definedName name="______________EFC3" localSheetId="1" hidden="1">{"'RR'!$A$2:$E$81"}</definedName>
    <definedName name="______________EFC3" hidden="1">{"'RR'!$A$2:$E$81"}</definedName>
    <definedName name="______________EFC4" localSheetId="1" hidden="1">{"'RR'!$A$2:$E$81"}</definedName>
    <definedName name="______________EFC4" hidden="1">{"'RR'!$A$2:$E$81"}</definedName>
    <definedName name="______________ffp16" localSheetId="1" hidden="1">{"'gráf jan00'!$A$1:$AK$41"}</definedName>
    <definedName name="______________ffp16" hidden="1">{"'gráf jan00'!$A$1:$AK$41"}</definedName>
    <definedName name="______________ffp4589" localSheetId="1" hidden="1">{"'gráf jan00'!$A$1:$AK$41"}</definedName>
    <definedName name="______________ffp4589" hidden="1">{"'gráf jan00'!$A$1:$AK$41"}</definedName>
    <definedName name="______________inv2">#REF!</definedName>
    <definedName name="______________jun04" localSheetId="1" hidden="1">{"'gráf jan00'!$A$1:$AK$41"}</definedName>
    <definedName name="______________jun04" hidden="1">{"'gráf jan00'!$A$1:$AK$41"}</definedName>
    <definedName name="______________n2" localSheetId="1" hidden="1">{#N/A,#N/A,FALSE,"PCOL"}</definedName>
    <definedName name="______________n2" hidden="1">{#N/A,#N/A,FALSE,"PCOL"}</definedName>
    <definedName name="______________OUT98" localSheetId="1" hidden="1">{#N/A,#N/A,TRUE,"Serviços"}</definedName>
    <definedName name="______________OUT98" hidden="1">{#N/A,#N/A,TRUE,"Serviços"}</definedName>
    <definedName name="______________PN10" localSheetId="1" hidden="1">{"'gráf jan00'!$A$1:$AK$41"}</definedName>
    <definedName name="______________PN10" hidden="1">{"'gráf jan00'!$A$1:$AK$41"}</definedName>
    <definedName name="______________r" localSheetId="1" hidden="1">{"'CptDifn'!$AA$32:$AG$32"}</definedName>
    <definedName name="______________r" hidden="1">{"'CptDifn'!$AA$32:$AG$32"}</definedName>
    <definedName name="______________SE2">#REF!</definedName>
    <definedName name="_____________ago1" localSheetId="1" hidden="1">{"'gráf jan00'!$A$1:$AK$41"}</definedName>
    <definedName name="_____________ago1" hidden="1">{"'gráf jan00'!$A$1:$AK$41"}</definedName>
    <definedName name="_____________ago10" localSheetId="1" hidden="1">{"'gráf jan00'!$A$1:$AK$41"}</definedName>
    <definedName name="_____________ago10" hidden="1">{"'gráf jan00'!$A$1:$AK$41"}</definedName>
    <definedName name="_____________ago2" localSheetId="1" hidden="1">{"'gráf jan00'!$A$1:$AK$41"}</definedName>
    <definedName name="_____________ago2" hidden="1">{"'gráf jan00'!$A$1:$AK$41"}</definedName>
    <definedName name="_____________ago3" localSheetId="1" hidden="1">{"'gráf jan00'!$A$1:$AK$41"}</definedName>
    <definedName name="_____________ago3" hidden="1">{"'gráf jan00'!$A$1:$AK$41"}</definedName>
    <definedName name="_____________ago4" localSheetId="1" hidden="1">{"'gráf jan00'!$A$1:$AK$41"}</definedName>
    <definedName name="_____________ago4" hidden="1">{"'gráf jan00'!$A$1:$AK$41"}</definedName>
    <definedName name="_____________ago5" localSheetId="1" hidden="1">{"'gráf jan00'!$A$1:$AK$41"}</definedName>
    <definedName name="_____________ago5" hidden="1">{"'gráf jan00'!$A$1:$AK$41"}</definedName>
    <definedName name="_____________ago6" localSheetId="1" hidden="1">{"'gráf jan00'!$A$1:$AK$41"}</definedName>
    <definedName name="_____________ago6" hidden="1">{"'gráf jan00'!$A$1:$AK$41"}</definedName>
    <definedName name="_____________ago7" localSheetId="1" hidden="1">{"'gráf jan00'!$A$1:$AK$41"}</definedName>
    <definedName name="_____________ago7" hidden="1">{"'gráf jan00'!$A$1:$AK$41"}</definedName>
    <definedName name="_____________ago8" localSheetId="1" hidden="1">{"'gráf jan00'!$A$1:$AK$41"}</definedName>
    <definedName name="_____________ago8" hidden="1">{"'gráf jan00'!$A$1:$AK$41"}</definedName>
    <definedName name="_____________ago9" localSheetId="1" hidden="1">{"'gráf jan00'!$A$1:$AK$41"}</definedName>
    <definedName name="_____________ago9" hidden="1">{"'gráf jan00'!$A$1:$AK$41"}</definedName>
    <definedName name="_____________ago99999" localSheetId="1" hidden="1">{"'gráf jan00'!$A$1:$AK$41"}</definedName>
    <definedName name="_____________ago99999" hidden="1">{"'gráf jan00'!$A$1:$AK$41"}</definedName>
    <definedName name="_____________DEF2" localSheetId="1" hidden="1">{#N/A,#N/A,FALSE,"DEF1";#N/A,#N/A,FALSE,"DEF2";#N/A,#N/A,FALSE,"DEF3"}</definedName>
    <definedName name="_____________DEF2" hidden="1">{#N/A,#N/A,FALSE,"DEF1";#N/A,#N/A,FALSE,"DEF2";#N/A,#N/A,FALSE,"DEF3"}</definedName>
    <definedName name="_____________DEF3" localSheetId="1" hidden="1">{#N/A,#N/A,FALSE,"DEF1";#N/A,#N/A,FALSE,"DEF2";#N/A,#N/A,FALSE,"DEF3"}</definedName>
    <definedName name="_____________DEF3" hidden="1">{#N/A,#N/A,FALSE,"DEF1";#N/A,#N/A,FALSE,"DEF2";#N/A,#N/A,FALSE,"DEF3"}</definedName>
    <definedName name="_____________efc10" localSheetId="1" hidden="1">{"'RR'!$A$2:$E$81"}</definedName>
    <definedName name="_____________efc10" hidden="1">{"'RR'!$A$2:$E$81"}</definedName>
    <definedName name="_____________EFC2" localSheetId="1" hidden="1">{"'RR'!$A$2:$E$81"}</definedName>
    <definedName name="_____________EFC2" hidden="1">{"'RR'!$A$2:$E$81"}</definedName>
    <definedName name="_____________EFC3" localSheetId="1" hidden="1">{"'RR'!$A$2:$E$81"}</definedName>
    <definedName name="_____________EFC3" hidden="1">{"'RR'!$A$2:$E$81"}</definedName>
    <definedName name="_____________EFC4" localSheetId="1" hidden="1">{"'RR'!$A$2:$E$81"}</definedName>
    <definedName name="_____________EFC4" hidden="1">{"'RR'!$A$2:$E$81"}</definedName>
    <definedName name="_____________ffp16" localSheetId="1" hidden="1">{"'gráf jan00'!$A$1:$AK$41"}</definedName>
    <definedName name="_____________ffp16" hidden="1">{"'gráf jan00'!$A$1:$AK$41"}</definedName>
    <definedName name="_____________ffp4589" localSheetId="1" hidden="1">{"'gráf jan00'!$A$1:$AK$41"}</definedName>
    <definedName name="_____________ffp4589" hidden="1">{"'gráf jan00'!$A$1:$AK$41"}</definedName>
    <definedName name="_____________inv2">#REF!</definedName>
    <definedName name="_____________jun04" localSheetId="1" hidden="1">{"'gráf jan00'!$A$1:$AK$41"}</definedName>
    <definedName name="_____________jun04" hidden="1">{"'gráf jan00'!$A$1:$AK$41"}</definedName>
    <definedName name="_____________MOA1" localSheetId="1" hidden="1">{#N/A,#N/A,FALSE,"DEF1";#N/A,#N/A,FALSE,"DEF2";#N/A,#N/A,FALSE,"DEF3"}</definedName>
    <definedName name="_____________MOA1" hidden="1">{#N/A,#N/A,FALSE,"DEF1";#N/A,#N/A,FALSE,"DEF2";#N/A,#N/A,FALSE,"DEF3"}</definedName>
    <definedName name="_____________MOA2" localSheetId="1" hidden="1">{#N/A,#N/A,FALSE,"DEF1";#N/A,#N/A,FALSE,"DEF2";#N/A,#N/A,FALSE,"DEF3"}</definedName>
    <definedName name="_____________MOA2" hidden="1">{#N/A,#N/A,FALSE,"DEF1";#N/A,#N/A,FALSE,"DEF2";#N/A,#N/A,FALSE,"DEF3"}</definedName>
    <definedName name="_____________OUT98" localSheetId="1" hidden="1">{#N/A,#N/A,TRUE,"Serviços"}</definedName>
    <definedName name="_____________OUT98" hidden="1">{#N/A,#N/A,TRUE,"Serviços"}</definedName>
    <definedName name="_____________PA01" localSheetId="1" hidden="1">{"'teste'!$B$2:$R$49"}</definedName>
    <definedName name="_____________PA01" hidden="1">{"'teste'!$B$2:$R$49"}</definedName>
    <definedName name="_____________PN10" localSheetId="1" hidden="1">{"'gráf jan00'!$A$1:$AK$41"}</definedName>
    <definedName name="_____________PN10" hidden="1">{"'gráf jan00'!$A$1:$AK$41"}</definedName>
    <definedName name="_____________r" localSheetId="1" hidden="1">{"'CptDifn'!$AA$32:$AG$32"}</definedName>
    <definedName name="_____________r" hidden="1">{"'CptDifn'!$AA$32:$AG$32"}</definedName>
    <definedName name="_____________xlnm.Print_Titles_2">#REF!</definedName>
    <definedName name="____________inv2">#REF!</definedName>
    <definedName name="____________n2" localSheetId="1" hidden="1">{#N/A,#N/A,FALSE,"PCOL"}</definedName>
    <definedName name="____________n2" hidden="1">{#N/A,#N/A,FALSE,"PCOL"}</definedName>
    <definedName name="____________OUT98" localSheetId="1" hidden="1">{#N/A,#N/A,TRUE,"Serviços"}</definedName>
    <definedName name="____________OUT98" hidden="1">{#N/A,#N/A,TRUE,"Serviços"}</definedName>
    <definedName name="____________OUT988" localSheetId="1" hidden="1">{#N/A,#N/A,TRUE,"Serviços"}</definedName>
    <definedName name="____________OUT988" hidden="1">{#N/A,#N/A,TRUE,"Serviços"}</definedName>
    <definedName name="____________SE2">#REF!</definedName>
    <definedName name="____________WX2" localSheetId="1" hidden="1">{#N/A,#N/A,FALSE,"EXPORTAC";#N/A,#N/A,FALSE,"SUPEL94"}</definedName>
    <definedName name="____________WX2" hidden="1">{#N/A,#N/A,FALSE,"EXPORTAC";#N/A,#N/A,FALSE,"SUPEL94"}</definedName>
    <definedName name="____________x1" localSheetId="1" hidden="1">{#N/A,#N/A,FALSE,"EXPORTAC";#N/A,#N/A,FALSE,"SUPEL94"}</definedName>
    <definedName name="____________x1" hidden="1">{#N/A,#N/A,FALSE,"EXPORTAC";#N/A,#N/A,FALSE,"SUPEL94"}</definedName>
    <definedName name="____________x2" localSheetId="1" hidden="1">{#N/A,#N/A,FALSE,"GQGEMPRE"}</definedName>
    <definedName name="____________x2" hidden="1">{#N/A,#N/A,FALSE,"GQGEMPRE"}</definedName>
    <definedName name="___________ago1" localSheetId="1" hidden="1">{"'gráf jan00'!$A$1:$AK$41"}</definedName>
    <definedName name="___________ago1" hidden="1">{"'gráf jan00'!$A$1:$AK$41"}</definedName>
    <definedName name="___________ago10" localSheetId="1" hidden="1">{"'gráf jan00'!$A$1:$AK$41"}</definedName>
    <definedName name="___________ago10" hidden="1">{"'gráf jan00'!$A$1:$AK$41"}</definedName>
    <definedName name="___________ago2" localSheetId="1" hidden="1">{"'gráf jan00'!$A$1:$AK$41"}</definedName>
    <definedName name="___________ago2" hidden="1">{"'gráf jan00'!$A$1:$AK$41"}</definedName>
    <definedName name="___________ago3" localSheetId="1" hidden="1">{"'gráf jan00'!$A$1:$AK$41"}</definedName>
    <definedName name="___________ago3" hidden="1">{"'gráf jan00'!$A$1:$AK$41"}</definedName>
    <definedName name="___________ago4" localSheetId="1" hidden="1">{"'gráf jan00'!$A$1:$AK$41"}</definedName>
    <definedName name="___________ago4" hidden="1">{"'gráf jan00'!$A$1:$AK$41"}</definedName>
    <definedName name="___________ago5" localSheetId="1" hidden="1">{"'gráf jan00'!$A$1:$AK$41"}</definedName>
    <definedName name="___________ago5" hidden="1">{"'gráf jan00'!$A$1:$AK$41"}</definedName>
    <definedName name="___________ago6" localSheetId="1" hidden="1">{"'gráf jan00'!$A$1:$AK$41"}</definedName>
    <definedName name="___________ago6" hidden="1">{"'gráf jan00'!$A$1:$AK$41"}</definedName>
    <definedName name="___________ago7" localSheetId="1" hidden="1">{"'gráf jan00'!$A$1:$AK$41"}</definedName>
    <definedName name="___________ago7" hidden="1">{"'gráf jan00'!$A$1:$AK$41"}</definedName>
    <definedName name="___________ago8" localSheetId="1" hidden="1">{"'gráf jan00'!$A$1:$AK$41"}</definedName>
    <definedName name="___________ago8" hidden="1">{"'gráf jan00'!$A$1:$AK$41"}</definedName>
    <definedName name="___________ago9" localSheetId="1" hidden="1">{"'gráf jan00'!$A$1:$AK$41"}</definedName>
    <definedName name="___________ago9" hidden="1">{"'gráf jan00'!$A$1:$AK$41"}</definedName>
    <definedName name="___________ago99999" localSheetId="1" hidden="1">{"'gráf jan00'!$A$1:$AK$41"}</definedName>
    <definedName name="___________ago99999" hidden="1">{"'gráf jan00'!$A$1:$AK$41"}</definedName>
    <definedName name="___________DEF2" localSheetId="1" hidden="1">{#N/A,#N/A,FALSE,"DEF1";#N/A,#N/A,FALSE,"DEF2";#N/A,#N/A,FALSE,"DEF3"}</definedName>
    <definedName name="___________DEF2" hidden="1">{#N/A,#N/A,FALSE,"DEF1";#N/A,#N/A,FALSE,"DEF2";#N/A,#N/A,FALSE,"DEF3"}</definedName>
    <definedName name="___________DEF3" localSheetId="1" hidden="1">{#N/A,#N/A,FALSE,"DEF1";#N/A,#N/A,FALSE,"DEF2";#N/A,#N/A,FALSE,"DEF3"}</definedName>
    <definedName name="___________DEF3" hidden="1">{#N/A,#N/A,FALSE,"DEF1";#N/A,#N/A,FALSE,"DEF2";#N/A,#N/A,FALSE,"DEF3"}</definedName>
    <definedName name="___________efc10" localSheetId="1" hidden="1">{"'RR'!$A$2:$E$81"}</definedName>
    <definedName name="___________efc10" hidden="1">{"'RR'!$A$2:$E$81"}</definedName>
    <definedName name="___________EFC2" localSheetId="1" hidden="1">{"'RR'!$A$2:$E$81"}</definedName>
    <definedName name="___________EFC2" hidden="1">{"'RR'!$A$2:$E$81"}</definedName>
    <definedName name="___________EFC3" localSheetId="1" hidden="1">{"'RR'!$A$2:$E$81"}</definedName>
    <definedName name="___________EFC3" hidden="1">{"'RR'!$A$2:$E$81"}</definedName>
    <definedName name="___________EFC4" localSheetId="1" hidden="1">{"'RR'!$A$2:$E$81"}</definedName>
    <definedName name="___________EFC4" hidden="1">{"'RR'!$A$2:$E$81"}</definedName>
    <definedName name="___________ffp16" localSheetId="1" hidden="1">{"'gráf jan00'!$A$1:$AK$41"}</definedName>
    <definedName name="___________ffp16" hidden="1">{"'gráf jan00'!$A$1:$AK$41"}</definedName>
    <definedName name="___________ffp4589" localSheetId="1" hidden="1">{"'gráf jan00'!$A$1:$AK$41"}</definedName>
    <definedName name="___________ffp4589" hidden="1">{"'gráf jan00'!$A$1:$AK$41"}</definedName>
    <definedName name="___________inv2">#REF!</definedName>
    <definedName name="___________jun04" localSheetId="1" hidden="1">{"'gráf jan00'!$A$1:$AK$41"}</definedName>
    <definedName name="___________jun04" hidden="1">{"'gráf jan00'!$A$1:$AK$41"}</definedName>
    <definedName name="___________MOA1" localSheetId="1" hidden="1">{#N/A,#N/A,FALSE,"DEF1";#N/A,#N/A,FALSE,"DEF2";#N/A,#N/A,FALSE,"DEF3"}</definedName>
    <definedName name="___________MOA1" hidden="1">{#N/A,#N/A,FALSE,"DEF1";#N/A,#N/A,FALSE,"DEF2";#N/A,#N/A,FALSE,"DEF3"}</definedName>
    <definedName name="___________MOA2" localSheetId="1" hidden="1">{#N/A,#N/A,FALSE,"DEF1";#N/A,#N/A,FALSE,"DEF2";#N/A,#N/A,FALSE,"DEF3"}</definedName>
    <definedName name="___________MOA2" hidden="1">{#N/A,#N/A,FALSE,"DEF1";#N/A,#N/A,FALSE,"DEF2";#N/A,#N/A,FALSE,"DEF3"}</definedName>
    <definedName name="___________n2" localSheetId="1" hidden="1">{#N/A,#N/A,FALSE,"PCOL"}</definedName>
    <definedName name="___________n2" hidden="1">{#N/A,#N/A,FALSE,"PCOL"}</definedName>
    <definedName name="___________NEW2" localSheetId="12" hidden="1">{"'RATEIO RECEITA BRUTA'!$B$77:$C$106"}</definedName>
    <definedName name="___________NEW2" localSheetId="1" hidden="1">{"'RATEIO RECEITA BRUTA'!$B$77:$C$106"}</definedName>
    <definedName name="___________NEW2" hidden="1">{"'RATEIO RECEITA BRUTA'!$B$77:$C$106"}</definedName>
    <definedName name="___________OUT98" localSheetId="1" hidden="1">{#N/A,#N/A,TRUE,"Serviços"}</definedName>
    <definedName name="___________OUT98" hidden="1">{#N/A,#N/A,TRUE,"Serviços"}</definedName>
    <definedName name="___________OUT988" localSheetId="1" hidden="1">{#N/A,#N/A,TRUE,"Serviços"}</definedName>
    <definedName name="___________OUT988" hidden="1">{#N/A,#N/A,TRUE,"Serviços"}</definedName>
    <definedName name="___________OUT9888" localSheetId="1" hidden="1">{#N/A,#N/A,TRUE,"Serviços"}</definedName>
    <definedName name="___________OUT9888" hidden="1">{#N/A,#N/A,TRUE,"Serviços"}</definedName>
    <definedName name="___________PA01" localSheetId="1" hidden="1">{"'teste'!$B$2:$R$49"}</definedName>
    <definedName name="___________PA01" hidden="1">{"'teste'!$B$2:$R$49"}</definedName>
    <definedName name="___________PN10" localSheetId="1" hidden="1">{"'gráf jan00'!$A$1:$AK$41"}</definedName>
    <definedName name="___________PN10" hidden="1">{"'gráf jan00'!$A$1:$AK$41"}</definedName>
    <definedName name="___________r" localSheetId="1" hidden="1">{#N/A,#N/A,FALSE,"PCOL"}</definedName>
    <definedName name="___________r" hidden="1">{#N/A,#N/A,FALSE,"PCOL"}</definedName>
    <definedName name="___________xlnm.Print_Titles_2">#REF!</definedName>
    <definedName name="__________ago1" localSheetId="1" hidden="1">{"'gráf jan00'!$A$1:$AK$41"}</definedName>
    <definedName name="__________ago1" hidden="1">{"'gráf jan00'!$A$1:$AK$41"}</definedName>
    <definedName name="__________ago10" localSheetId="1" hidden="1">{"'gráf jan00'!$A$1:$AK$41"}</definedName>
    <definedName name="__________ago10" hidden="1">{"'gráf jan00'!$A$1:$AK$41"}</definedName>
    <definedName name="__________ago2" localSheetId="1" hidden="1">{"'gráf jan00'!$A$1:$AK$41"}</definedName>
    <definedName name="__________ago2" hidden="1">{"'gráf jan00'!$A$1:$AK$41"}</definedName>
    <definedName name="__________ago3" localSheetId="1" hidden="1">{"'gráf jan00'!$A$1:$AK$41"}</definedName>
    <definedName name="__________ago3" hidden="1">{"'gráf jan00'!$A$1:$AK$41"}</definedName>
    <definedName name="__________ago4" localSheetId="1" hidden="1">{"'gráf jan00'!$A$1:$AK$41"}</definedName>
    <definedName name="__________ago4" hidden="1">{"'gráf jan00'!$A$1:$AK$41"}</definedName>
    <definedName name="__________ago5" localSheetId="1" hidden="1">{"'gráf jan00'!$A$1:$AK$41"}</definedName>
    <definedName name="__________ago5" hidden="1">{"'gráf jan00'!$A$1:$AK$41"}</definedName>
    <definedName name="__________ago6" localSheetId="1" hidden="1">{"'gráf jan00'!$A$1:$AK$41"}</definedName>
    <definedName name="__________ago6" hidden="1">{"'gráf jan00'!$A$1:$AK$41"}</definedName>
    <definedName name="__________ago7" localSheetId="1" hidden="1">{"'gráf jan00'!$A$1:$AK$41"}</definedName>
    <definedName name="__________ago7" hidden="1">{"'gráf jan00'!$A$1:$AK$41"}</definedName>
    <definedName name="__________ago8" localSheetId="1" hidden="1">{"'gráf jan00'!$A$1:$AK$41"}</definedName>
    <definedName name="__________ago8" hidden="1">{"'gráf jan00'!$A$1:$AK$41"}</definedName>
    <definedName name="__________ago9" localSheetId="1" hidden="1">{"'gráf jan00'!$A$1:$AK$41"}</definedName>
    <definedName name="__________ago9" hidden="1">{"'gráf jan00'!$A$1:$AK$41"}</definedName>
    <definedName name="__________ago99999" localSheetId="1" hidden="1">{"'gráf jan00'!$A$1:$AK$41"}</definedName>
    <definedName name="__________ago99999" hidden="1">{"'gráf jan00'!$A$1:$AK$41"}</definedName>
    <definedName name="__________DEF2" localSheetId="1" hidden="1">{#N/A,#N/A,FALSE,"DEF1";#N/A,#N/A,FALSE,"DEF2";#N/A,#N/A,FALSE,"DEF3"}</definedName>
    <definedName name="__________DEF2" hidden="1">{#N/A,#N/A,FALSE,"DEF1";#N/A,#N/A,FALSE,"DEF2";#N/A,#N/A,FALSE,"DEF3"}</definedName>
    <definedName name="__________DEF3" localSheetId="1" hidden="1">{#N/A,#N/A,FALSE,"DEF1";#N/A,#N/A,FALSE,"DEF2";#N/A,#N/A,FALSE,"DEF3"}</definedName>
    <definedName name="__________DEF3" hidden="1">{#N/A,#N/A,FALSE,"DEF1";#N/A,#N/A,FALSE,"DEF2";#N/A,#N/A,FALSE,"DEF3"}</definedName>
    <definedName name="__________efc10" localSheetId="1" hidden="1">{"'RR'!$A$2:$E$81"}</definedName>
    <definedName name="__________efc10" hidden="1">{"'RR'!$A$2:$E$81"}</definedName>
    <definedName name="__________EFC2" localSheetId="1" hidden="1">{"'RR'!$A$2:$E$81"}</definedName>
    <definedName name="__________EFC2" hidden="1">{"'RR'!$A$2:$E$81"}</definedName>
    <definedName name="__________EFC3" localSheetId="1" hidden="1">{"'RR'!$A$2:$E$81"}</definedName>
    <definedName name="__________EFC3" hidden="1">{"'RR'!$A$2:$E$81"}</definedName>
    <definedName name="__________EFC4" localSheetId="1" hidden="1">{"'RR'!$A$2:$E$81"}</definedName>
    <definedName name="__________EFC4" hidden="1">{"'RR'!$A$2:$E$81"}</definedName>
    <definedName name="__________ffp16" localSheetId="1" hidden="1">{"'gráf jan00'!$A$1:$AK$41"}</definedName>
    <definedName name="__________ffp16" hidden="1">{"'gráf jan00'!$A$1:$AK$41"}</definedName>
    <definedName name="__________ffp4589" localSheetId="1" hidden="1">{"'gráf jan00'!$A$1:$AK$41"}</definedName>
    <definedName name="__________ffp4589" hidden="1">{"'gráf jan00'!$A$1:$AK$41"}</definedName>
    <definedName name="__________inv2">#REF!</definedName>
    <definedName name="__________jun04" localSheetId="1" hidden="1">{"'gráf jan00'!$A$1:$AK$41"}</definedName>
    <definedName name="__________jun04" hidden="1">{"'gráf jan00'!$A$1:$AK$41"}</definedName>
    <definedName name="__________MOA1" localSheetId="1" hidden="1">{#N/A,#N/A,FALSE,"DEF1";#N/A,#N/A,FALSE,"DEF2";#N/A,#N/A,FALSE,"DEF3"}</definedName>
    <definedName name="__________MOA1" hidden="1">{#N/A,#N/A,FALSE,"DEF1";#N/A,#N/A,FALSE,"DEF2";#N/A,#N/A,FALSE,"DEF3"}</definedName>
    <definedName name="__________MOA2" localSheetId="1" hidden="1">{#N/A,#N/A,FALSE,"DEF1";#N/A,#N/A,FALSE,"DEF2";#N/A,#N/A,FALSE,"DEF3"}</definedName>
    <definedName name="__________MOA2" hidden="1">{#N/A,#N/A,FALSE,"DEF1";#N/A,#N/A,FALSE,"DEF2";#N/A,#N/A,FALSE,"DEF3"}</definedName>
    <definedName name="__________n2" localSheetId="1" hidden="1">{#N/A,#N/A,FALSE,"PCOL"}</definedName>
    <definedName name="__________n2" hidden="1">{#N/A,#N/A,FALSE,"PCOL"}</definedName>
    <definedName name="__________OUT98" localSheetId="1" hidden="1">{#N/A,#N/A,TRUE,"Serviços"}</definedName>
    <definedName name="__________OUT98" hidden="1">{#N/A,#N/A,TRUE,"Serviços"}</definedName>
    <definedName name="__________PA01" localSheetId="1" hidden="1">{"'teste'!$B$2:$R$49"}</definedName>
    <definedName name="__________PA01" hidden="1">{"'teste'!$B$2:$R$49"}</definedName>
    <definedName name="__________PN10" localSheetId="1" hidden="1">{"'gráf jan00'!$A$1:$AK$41"}</definedName>
    <definedName name="__________PN10" hidden="1">{"'gráf jan00'!$A$1:$AK$41"}</definedName>
    <definedName name="__________r" localSheetId="1" hidden="1">{#N/A,#N/A,FALSE,"PCOL"}</definedName>
    <definedName name="__________r" hidden="1">{#N/A,#N/A,FALSE,"PCOL"}</definedName>
    <definedName name="__________SE2">#REF!</definedName>
    <definedName name="__________WX2" localSheetId="1" hidden="1">{#N/A,#N/A,FALSE,"EXPORTAC";#N/A,#N/A,FALSE,"SUPEL94"}</definedName>
    <definedName name="__________WX2" hidden="1">{#N/A,#N/A,FALSE,"EXPORTAC";#N/A,#N/A,FALSE,"SUPEL94"}</definedName>
    <definedName name="__________x1" localSheetId="1" hidden="1">{#N/A,#N/A,FALSE,"EXPORTAC";#N/A,#N/A,FALSE,"SUPEL94"}</definedName>
    <definedName name="__________x1" hidden="1">{#N/A,#N/A,FALSE,"EXPORTAC";#N/A,#N/A,FALSE,"SUPEL94"}</definedName>
    <definedName name="__________x2" localSheetId="1" hidden="1">{#N/A,#N/A,FALSE,"GQGEMPRE"}</definedName>
    <definedName name="__________x2" hidden="1">{#N/A,#N/A,FALSE,"GQGEMPRE"}</definedName>
    <definedName name="__________xlnm.Print_Titles_2">#REF!</definedName>
    <definedName name="_________ago1" localSheetId="1" hidden="1">{"'gráf jan00'!$A$1:$AK$41"}</definedName>
    <definedName name="_________ago1" hidden="1">{"'gráf jan00'!$A$1:$AK$41"}</definedName>
    <definedName name="_________ago10" localSheetId="1" hidden="1">{"'gráf jan00'!$A$1:$AK$41"}</definedName>
    <definedName name="_________ago10" hidden="1">{"'gráf jan00'!$A$1:$AK$41"}</definedName>
    <definedName name="_________ago2" localSheetId="1" hidden="1">{"'gráf jan00'!$A$1:$AK$41"}</definedName>
    <definedName name="_________ago2" hidden="1">{"'gráf jan00'!$A$1:$AK$41"}</definedName>
    <definedName name="_________ago3" localSheetId="1" hidden="1">{"'gráf jan00'!$A$1:$AK$41"}</definedName>
    <definedName name="_________ago3" hidden="1">{"'gráf jan00'!$A$1:$AK$41"}</definedName>
    <definedName name="_________ago4" localSheetId="1" hidden="1">{"'gráf jan00'!$A$1:$AK$41"}</definedName>
    <definedName name="_________ago4" hidden="1">{"'gráf jan00'!$A$1:$AK$41"}</definedName>
    <definedName name="_________ago5" localSheetId="1" hidden="1">{"'gráf jan00'!$A$1:$AK$41"}</definedName>
    <definedName name="_________ago5" hidden="1">{"'gráf jan00'!$A$1:$AK$41"}</definedName>
    <definedName name="_________ago6" localSheetId="1" hidden="1">{"'gráf jan00'!$A$1:$AK$41"}</definedName>
    <definedName name="_________ago6" hidden="1">{"'gráf jan00'!$A$1:$AK$41"}</definedName>
    <definedName name="_________ago7" localSheetId="1" hidden="1">{"'gráf jan00'!$A$1:$AK$41"}</definedName>
    <definedName name="_________ago7" hidden="1">{"'gráf jan00'!$A$1:$AK$41"}</definedName>
    <definedName name="_________ago8" localSheetId="1" hidden="1">{"'gráf jan00'!$A$1:$AK$41"}</definedName>
    <definedName name="_________ago8" hidden="1">{"'gráf jan00'!$A$1:$AK$41"}</definedName>
    <definedName name="_________ago9" localSheetId="1" hidden="1">{"'gráf jan00'!$A$1:$AK$41"}</definedName>
    <definedName name="_________ago9" hidden="1">{"'gráf jan00'!$A$1:$AK$41"}</definedName>
    <definedName name="_________ago99999" localSheetId="1" hidden="1">{"'gráf jan00'!$A$1:$AK$41"}</definedName>
    <definedName name="_________ago99999" hidden="1">{"'gráf jan00'!$A$1:$AK$41"}</definedName>
    <definedName name="_________BUD1">#REF!</definedName>
    <definedName name="_________BUD2">#REF!</definedName>
    <definedName name="_________BUD3">#REF!</definedName>
    <definedName name="_________BUD4">#REF!</definedName>
    <definedName name="_________BUD5">#REF!</definedName>
    <definedName name="_________BUD6">#REF!</definedName>
    <definedName name="_________BUD7">#REF!</definedName>
    <definedName name="_________BUD8">#REF!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EF2" localSheetId="1" hidden="1">{#N/A,#N/A,FALSE,"DEF1";#N/A,#N/A,FALSE,"DEF2";#N/A,#N/A,FALSE,"DEF3"}</definedName>
    <definedName name="_________DEF2" hidden="1">{#N/A,#N/A,FALSE,"DEF1";#N/A,#N/A,FALSE,"DEF2";#N/A,#N/A,FALSE,"DEF3"}</definedName>
    <definedName name="_________DEF3" localSheetId="1" hidden="1">{#N/A,#N/A,FALSE,"DEF1";#N/A,#N/A,FALSE,"DEF2";#N/A,#N/A,FALSE,"DEF3"}</definedName>
    <definedName name="_________DEF3" hidden="1">{#N/A,#N/A,FALSE,"DEF1";#N/A,#N/A,FALSE,"DEF2";#N/A,#N/A,FALSE,"DEF3"}</definedName>
    <definedName name="_________DIA1">#REF!</definedName>
    <definedName name="_________DIA2">#REF!</definedName>
    <definedName name="_________DIA3">#REF!</definedName>
    <definedName name="_________DIA4">#REF!</definedName>
    <definedName name="_________DIA5">#REF!</definedName>
    <definedName name="_________DIA6">#REF!</definedName>
    <definedName name="_________DIA7">#REF!</definedName>
    <definedName name="_________DIA8">#REF!</definedName>
    <definedName name="_________efc10" localSheetId="1" hidden="1">{"'RR'!$A$2:$E$81"}</definedName>
    <definedName name="_________efc10" hidden="1">{"'RR'!$A$2:$E$81"}</definedName>
    <definedName name="_________EFC2" localSheetId="1" hidden="1">{"'RR'!$A$2:$E$81"}</definedName>
    <definedName name="_________EFC2" hidden="1">{"'RR'!$A$2:$E$81"}</definedName>
    <definedName name="_________EFC3" localSheetId="1" hidden="1">{"'RR'!$A$2:$E$81"}</definedName>
    <definedName name="_________EFC3" hidden="1">{"'RR'!$A$2:$E$81"}</definedName>
    <definedName name="_________EFC4" localSheetId="1" hidden="1">{"'RR'!$A$2:$E$81"}</definedName>
    <definedName name="_________EFC4" hidden="1">{"'RR'!$A$2:$E$81"}</definedName>
    <definedName name="_________ffp16" localSheetId="1" hidden="1">{"'gráf jan00'!$A$1:$AK$41"}</definedName>
    <definedName name="_________ffp16" hidden="1">{"'gráf jan00'!$A$1:$AK$41"}</definedName>
    <definedName name="_________ffp4589" localSheetId="1" hidden="1">{"'gráf jan00'!$A$1:$AK$41"}</definedName>
    <definedName name="_________ffp4589" hidden="1">{"'gráf jan00'!$A$1:$AK$41"}</definedName>
    <definedName name="_________inv2">#REF!</definedName>
    <definedName name="_________jun04" localSheetId="1" hidden="1">{"'gráf jan00'!$A$1:$AK$41"}</definedName>
    <definedName name="_________jun04" hidden="1">{"'gráf jan00'!$A$1:$AK$41"}</definedName>
    <definedName name="_________LAB1">#REF!</definedName>
    <definedName name="_________LAB2">#REF!</definedName>
    <definedName name="_________LAB3">#REF!</definedName>
    <definedName name="_________MOA1" localSheetId="1" hidden="1">{#N/A,#N/A,FALSE,"DEF1";#N/A,#N/A,FALSE,"DEF2";#N/A,#N/A,FALSE,"DEF3"}</definedName>
    <definedName name="_________MOA1" hidden="1">{#N/A,#N/A,FALSE,"DEF1";#N/A,#N/A,FALSE,"DEF2";#N/A,#N/A,FALSE,"DEF3"}</definedName>
    <definedName name="_________MOA2" localSheetId="1" hidden="1">{#N/A,#N/A,FALSE,"DEF1";#N/A,#N/A,FALSE,"DEF2";#N/A,#N/A,FALSE,"DEF3"}</definedName>
    <definedName name="_________MOA2" hidden="1">{#N/A,#N/A,FALSE,"DEF1";#N/A,#N/A,FALSE,"DEF2";#N/A,#N/A,FALSE,"DEF3"}</definedName>
    <definedName name="_________n2" localSheetId="1" hidden="1">{#N/A,#N/A,FALSE,"PCOL"}</definedName>
    <definedName name="_________n2" hidden="1">{#N/A,#N/A,FALSE,"PCOL"}</definedName>
    <definedName name="_________OUT98" localSheetId="1" hidden="1">{#N/A,#N/A,TRUE,"Serviços"}</definedName>
    <definedName name="_________OUT98" hidden="1">{#N/A,#N/A,TRUE,"Serviços"}</definedName>
    <definedName name="_________OUTT98" localSheetId="1" hidden="1">{#N/A,#N/A,TRUE,"Serviços"}</definedName>
    <definedName name="_________OUTT98" hidden="1">{#N/A,#N/A,TRUE,"Serviços"}</definedName>
    <definedName name="_________OUTT988" localSheetId="1" hidden="1">{#N/A,#N/A,TRUE,"Serviços"}</definedName>
    <definedName name="_________OUTT988" hidden="1">{#N/A,#N/A,TRUE,"Serviços"}</definedName>
    <definedName name="_________PA01" localSheetId="1" hidden="1">{"'teste'!$B$2:$R$49"}</definedName>
    <definedName name="_________PA01" hidden="1">{"'teste'!$B$2:$R$49"}</definedName>
    <definedName name="_________PAR1">#REF!</definedName>
    <definedName name="_________PAR2">#REF!</definedName>
    <definedName name="_________PAR3">#REF!</definedName>
    <definedName name="_________PAR4">#REF!</definedName>
    <definedName name="_________PN10" localSheetId="1" hidden="1">{"'gráf jan00'!$A$1:$AK$41"}</definedName>
    <definedName name="_________PN10" hidden="1">{"'gráf jan00'!$A$1:$AK$41"}</definedName>
    <definedName name="_________PRU2006">#REF!</definedName>
    <definedName name="_________r" localSheetId="1" hidden="1">{"'CptDifn'!$AA$32:$AG$32"}</definedName>
    <definedName name="_________r" hidden="1">{"'CptDifn'!$AA$32:$AG$32"}</definedName>
    <definedName name="_________RBC2006">#REF!</definedName>
    <definedName name="_________SE2">#REF!</definedName>
    <definedName name="_________WX2" localSheetId="1" hidden="1">{#N/A,#N/A,FALSE,"EXPORTAC";#N/A,#N/A,FALSE,"SUPEL94"}</definedName>
    <definedName name="_________WX2" hidden="1">{#N/A,#N/A,FALSE,"EXPORTAC";#N/A,#N/A,FALSE,"SUPEL94"}</definedName>
    <definedName name="_______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__x2" localSheetId="1" hidden="1">{#N/A,#N/A,FALSE,"GQGEMPRE"}</definedName>
    <definedName name="_________x2" hidden="1">{#N/A,#N/A,FALSE,"GQGEMPRE"}</definedName>
    <definedName name="_________xlnm.Print_Titles_2">#REF!</definedName>
    <definedName name="________ago1" localSheetId="1" hidden="1">{"'gráf jan00'!$A$1:$AK$41"}</definedName>
    <definedName name="________ago1" hidden="1">{"'gráf jan00'!$A$1:$AK$41"}</definedName>
    <definedName name="________ago10" localSheetId="1" hidden="1">{"'gráf jan00'!$A$1:$AK$41"}</definedName>
    <definedName name="________ago10" hidden="1">{"'gráf jan00'!$A$1:$AK$41"}</definedName>
    <definedName name="________ago2" localSheetId="1" hidden="1">{"'gráf jan00'!$A$1:$AK$41"}</definedName>
    <definedName name="________ago2" hidden="1">{"'gráf jan00'!$A$1:$AK$41"}</definedName>
    <definedName name="________ago3" localSheetId="1" hidden="1">{"'gráf jan00'!$A$1:$AK$41"}</definedName>
    <definedName name="________ago3" hidden="1">{"'gráf jan00'!$A$1:$AK$41"}</definedName>
    <definedName name="________ago4" localSheetId="1" hidden="1">{"'gráf jan00'!$A$1:$AK$41"}</definedName>
    <definedName name="________ago4" hidden="1">{"'gráf jan00'!$A$1:$AK$41"}</definedName>
    <definedName name="________ago5" localSheetId="1" hidden="1">{"'gráf jan00'!$A$1:$AK$41"}</definedName>
    <definedName name="________ago5" hidden="1">{"'gráf jan00'!$A$1:$AK$41"}</definedName>
    <definedName name="________ago6" localSheetId="1" hidden="1">{"'gráf jan00'!$A$1:$AK$41"}</definedName>
    <definedName name="________ago6" hidden="1">{"'gráf jan00'!$A$1:$AK$41"}</definedName>
    <definedName name="________ago7" localSheetId="1" hidden="1">{"'gráf jan00'!$A$1:$AK$41"}</definedName>
    <definedName name="________ago7" hidden="1">{"'gráf jan00'!$A$1:$AK$41"}</definedName>
    <definedName name="________ago8" localSheetId="1" hidden="1">{"'gráf jan00'!$A$1:$AK$41"}</definedName>
    <definedName name="________ago8" hidden="1">{"'gráf jan00'!$A$1:$AK$41"}</definedName>
    <definedName name="________ago9" localSheetId="1" hidden="1">{"'gráf jan00'!$A$1:$AK$41"}</definedName>
    <definedName name="________ago9" hidden="1">{"'gráf jan00'!$A$1:$AK$41"}</definedName>
    <definedName name="________ago99999" localSheetId="1" hidden="1">{"'gráf jan00'!$A$1:$AK$41"}</definedName>
    <definedName name="________ago99999" hidden="1">{"'gráf jan00'!$A$1:$AK$41"}</definedName>
    <definedName name="________AUX1">#REF!</definedName>
    <definedName name="________aux2">#REF!</definedName>
    <definedName name="________b1" localSheetId="1" hidden="1">{#N/A,#N/A,FALSE,"MO (2)"}</definedName>
    <definedName name="________b1" hidden="1">{#N/A,#N/A,FALSE,"MO (2)"}</definedName>
    <definedName name="________BUD1">#REF!</definedName>
    <definedName name="________BUD2">#REF!</definedName>
    <definedName name="________BUD3">#REF!</definedName>
    <definedName name="________BUD4">#REF!</definedName>
    <definedName name="________BUD5">#REF!</definedName>
    <definedName name="________BUD6">#REF!</definedName>
    <definedName name="________BUD7">#REF!</definedName>
    <definedName name="________BUD8">#REF!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IA1">#REF!</definedName>
    <definedName name="________DIA2">#REF!</definedName>
    <definedName name="________DIA3">#REF!</definedName>
    <definedName name="________DIA4">#REF!</definedName>
    <definedName name="________DIA5">#REF!</definedName>
    <definedName name="________DIA6">#REF!</definedName>
    <definedName name="________DIA7">#REF!</definedName>
    <definedName name="________DIA8">#REF!</definedName>
    <definedName name="________dre1">#REF!</definedName>
    <definedName name="________efc10" localSheetId="1" hidden="1">{"'RR'!$A$2:$E$81"}</definedName>
    <definedName name="________efc10" hidden="1">{"'RR'!$A$2:$E$81"}</definedName>
    <definedName name="________EFC2" localSheetId="1" hidden="1">{"'RR'!$A$2:$E$81"}</definedName>
    <definedName name="________EFC2" hidden="1">{"'RR'!$A$2:$E$81"}</definedName>
    <definedName name="________EFC3" localSheetId="1" hidden="1">{"'RR'!$A$2:$E$81"}</definedName>
    <definedName name="________EFC3" hidden="1">{"'RR'!$A$2:$E$81"}</definedName>
    <definedName name="________EFC4" localSheetId="1" hidden="1">{"'RR'!$A$2:$E$81"}</definedName>
    <definedName name="________EFC4" hidden="1">{"'RR'!$A$2:$E$81"}</definedName>
    <definedName name="________ffp16" localSheetId="1" hidden="1">{"'gráf jan00'!$A$1:$AK$41"}</definedName>
    <definedName name="________ffp16" hidden="1">{"'gráf jan00'!$A$1:$AK$41"}</definedName>
    <definedName name="________ffp4589" localSheetId="1" hidden="1">{"'gráf jan00'!$A$1:$AK$41"}</definedName>
    <definedName name="________ffp4589" hidden="1">{"'gráf jan00'!$A$1:$AK$41"}</definedName>
    <definedName name="________inv2">#REF!</definedName>
    <definedName name="________JAN02" localSheetId="12" hidden="1">{"VENTAS1",#N/A,FALSE,"VENTAS";"VENTAS2",#N/A,FALSE,"VENTAS";"VENTAS3",#N/A,FALSE,"VENTAS";"VENTAS4",#N/A,FALSE,"VENTAS";"VENTAS5",#N/A,FALSE,"VENTAS";"VENTAS6",#N/A,FALSE,"VENTAS";"VENTAS7",#N/A,FALSE,"VENTAS";"VENTAS8",#N/A,FALSE,"VENTAS"}</definedName>
    <definedName name="________JAN02" localSheetId="1" hidden="1">{"VENTAS1",#N/A,FALSE,"VENTAS";"VENTAS2",#N/A,FALSE,"VENTAS";"VENTAS3",#N/A,FALSE,"VENTAS";"VENTAS4",#N/A,FALSE,"VENTAS";"VENTAS5",#N/A,FALSE,"VENTAS";"VENTAS6",#N/A,FALSE,"VENTAS";"VENTAS7",#N/A,FALSE,"VENTAS";"VENTAS8",#N/A,FALSE,"VENTAS"}</definedName>
    <definedName name="________JAN02" hidden="1">{"VENTAS1",#N/A,FALSE,"VENTAS";"VENTAS2",#N/A,FALSE,"VENTAS";"VENTAS3",#N/A,FALSE,"VENTAS";"VENTAS4",#N/A,FALSE,"VENTAS";"VENTAS5",#N/A,FALSE,"VENTAS";"VENTAS6",#N/A,FALSE,"VENTAS";"VENTAS7",#N/A,FALSE,"VENTAS";"VENTAS8",#N/A,FALSE,"VENTAS"}</definedName>
    <definedName name="________jun04" localSheetId="1" hidden="1">{"'gráf jan00'!$A$1:$AK$41"}</definedName>
    <definedName name="________jun04" hidden="1">{"'gráf jan00'!$A$1:$AK$41"}</definedName>
    <definedName name="________LAB1">#REF!</definedName>
    <definedName name="________LAB2">#REF!</definedName>
    <definedName name="________LAB3">#REF!</definedName>
    <definedName name="________LOC10">#REF!</definedName>
    <definedName name="________LOC11">#REF!</definedName>
    <definedName name="________LOC12">#REF!</definedName>
    <definedName name="________LOC13">#REF!</definedName>
    <definedName name="________LOC14">#REF!</definedName>
    <definedName name="________LOC15">#REF!</definedName>
    <definedName name="________LOC16">#REF!</definedName>
    <definedName name="________LOC17">#REF!</definedName>
    <definedName name="________LOC18">#REF!</definedName>
    <definedName name="________LOC19">#REF!</definedName>
    <definedName name="________LOC2">#REF!</definedName>
    <definedName name="________LOC20">#REF!</definedName>
    <definedName name="________LOC21">#REF!</definedName>
    <definedName name="________LOC22">#REF!</definedName>
    <definedName name="________LOC23">#REF!</definedName>
    <definedName name="________LOC24">#REF!</definedName>
    <definedName name="________LOC25">#REF!</definedName>
    <definedName name="________LOC26">#REF!</definedName>
    <definedName name="________LOC27">#REF!</definedName>
    <definedName name="________LOC28">#REF!</definedName>
    <definedName name="________LOC29">#REF!</definedName>
    <definedName name="________LOC3">#REF!</definedName>
    <definedName name="________LOC30">#REF!</definedName>
    <definedName name="________LOC31">#REF!</definedName>
    <definedName name="________LOC32">#REF!</definedName>
    <definedName name="________LOC33">#REF!</definedName>
    <definedName name="________LOC34">#REF!</definedName>
    <definedName name="________LOC35">#REF!</definedName>
    <definedName name="________LOC36">#REF!</definedName>
    <definedName name="________LOC37">#REF!</definedName>
    <definedName name="________LOC38">#REF!</definedName>
    <definedName name="________LOC39">#REF!</definedName>
    <definedName name="________LOC4">#REF!</definedName>
    <definedName name="________LOC40">#REF!</definedName>
    <definedName name="________LOC41">#REF!</definedName>
    <definedName name="________LOC42">#REF!</definedName>
    <definedName name="________LOC5">#REF!</definedName>
    <definedName name="________LOC6">#REF!</definedName>
    <definedName name="________LOC7">#REF!</definedName>
    <definedName name="________LOC8">#REF!</definedName>
    <definedName name="________LOC9">#REF!</definedName>
    <definedName name="________n2" localSheetId="1" hidden="1">{#N/A,#N/A,FALSE,"PCOL"}</definedName>
    <definedName name="________n2" hidden="1">{#N/A,#N/A,FALSE,"PCOL"}</definedName>
    <definedName name="________oae1">#REF!</definedName>
    <definedName name="________OUT98" localSheetId="1" hidden="1">{#N/A,#N/A,TRUE,"Serviços"}</definedName>
    <definedName name="________OUT98" hidden="1">{#N/A,#N/A,TRUE,"Serviços"}</definedName>
    <definedName name="________out99" localSheetId="1" hidden="1">{#N/A,#N/A,TRUE,"Serviços"}</definedName>
    <definedName name="________out99" hidden="1">{#N/A,#N/A,TRUE,"Serviços"}</definedName>
    <definedName name="________OUTTT98" localSheetId="1" hidden="1">{#N/A,#N/A,TRUE,"Serviços"}</definedName>
    <definedName name="________OUTTT98" hidden="1">{#N/A,#N/A,TRUE,"Serviços"}</definedName>
    <definedName name="________PA01" localSheetId="1" hidden="1">{"'teste'!$B$2:$R$49"}</definedName>
    <definedName name="________PA01" hidden="1">{"'teste'!$B$2:$R$49"}</definedName>
    <definedName name="________PAR1">#REF!</definedName>
    <definedName name="________PAR2">#REF!</definedName>
    <definedName name="________PAR3">#REF!</definedName>
    <definedName name="________PAR4">#REF!</definedName>
    <definedName name="________pav1">#REF!</definedName>
    <definedName name="________PN10" localSheetId="1" hidden="1">{"'gráf jan00'!$A$1:$AK$41"}</definedName>
    <definedName name="________PN10" hidden="1">{"'gráf jan00'!$A$1:$AK$41"}</definedName>
    <definedName name="________pre1">#REF!</definedName>
    <definedName name="________PRU2006">#REF!</definedName>
    <definedName name="________PU1">#REF!</definedName>
    <definedName name="________r" localSheetId="1" hidden="1">{#N/A,#N/A,FALSE,"PCOL"}</definedName>
    <definedName name="________r" hidden="1">{#N/A,#N/A,FALSE,"PCOL"}</definedName>
    <definedName name="________RBC2006">#REF!</definedName>
    <definedName name="________REV1">#REF!</definedName>
    <definedName name="________SE2">#REF!</definedName>
    <definedName name="________SEG1">#REF!</definedName>
    <definedName name="________sih1">#REF!</definedName>
    <definedName name="________TA1">#REF!</definedName>
    <definedName name="________TA2">#REF!</definedName>
    <definedName name="________tab1">#REF!</definedName>
    <definedName name="________WX2" localSheetId="1" hidden="1">{#N/A,#N/A,FALSE,"EXPORTAC";#N/A,#N/A,FALSE,"SUPEL94"}</definedName>
    <definedName name="________WX2" hidden="1">{#N/A,#N/A,FALSE,"EXPORTAC";#N/A,#N/A,FALSE,"SUPEL94"}</definedName>
    <definedName name="________x1" localSheetId="1" hidden="1">{#N/A,#N/A,FALSE,"EXPORTAC";#N/A,#N/A,FALSE,"SUPEL94"}</definedName>
    <definedName name="________x1" hidden="1">{#N/A,#N/A,FALSE,"EXPORTAC";#N/A,#N/A,FALSE,"SUPEL94"}</definedName>
    <definedName name="________x2" localSheetId="1" hidden="1">{#N/A,#N/A,FALSE,"GQGEMPRE"}</definedName>
    <definedName name="________x2" hidden="1">{#N/A,#N/A,FALSE,"GQGEMPRE"}</definedName>
    <definedName name="________xlnm.Print_Titles_2">#REF!</definedName>
    <definedName name="_______ago1" localSheetId="1" hidden="1">{"'gráf jan00'!$A$1:$AK$41"}</definedName>
    <definedName name="_______ago1" hidden="1">{"'gráf jan00'!$A$1:$AK$41"}</definedName>
    <definedName name="_______ago10" localSheetId="1" hidden="1">{"'gráf jan00'!$A$1:$AK$41"}</definedName>
    <definedName name="_______ago10" hidden="1">{"'gráf jan00'!$A$1:$AK$41"}</definedName>
    <definedName name="_______ago2" localSheetId="1" hidden="1">{"'gráf jan00'!$A$1:$AK$41"}</definedName>
    <definedName name="_______ago2" hidden="1">{"'gráf jan00'!$A$1:$AK$41"}</definedName>
    <definedName name="_______ago3" localSheetId="1" hidden="1">{"'gráf jan00'!$A$1:$AK$41"}</definedName>
    <definedName name="_______ago3" hidden="1">{"'gráf jan00'!$A$1:$AK$41"}</definedName>
    <definedName name="_______ago4" localSheetId="1" hidden="1">{"'gráf jan00'!$A$1:$AK$41"}</definedName>
    <definedName name="_______ago4" hidden="1">{"'gráf jan00'!$A$1:$AK$41"}</definedName>
    <definedName name="_______ago5" localSheetId="1" hidden="1">{"'gráf jan00'!$A$1:$AK$41"}</definedName>
    <definedName name="_______ago5" hidden="1">{"'gráf jan00'!$A$1:$AK$41"}</definedName>
    <definedName name="_______ago6" localSheetId="1" hidden="1">{"'gráf jan00'!$A$1:$AK$41"}</definedName>
    <definedName name="_______ago6" hidden="1">{"'gráf jan00'!$A$1:$AK$41"}</definedName>
    <definedName name="_______ago7" localSheetId="1" hidden="1">{"'gráf jan00'!$A$1:$AK$41"}</definedName>
    <definedName name="_______ago7" hidden="1">{"'gráf jan00'!$A$1:$AK$41"}</definedName>
    <definedName name="_______ago8" localSheetId="1" hidden="1">{"'gráf jan00'!$A$1:$AK$41"}</definedName>
    <definedName name="_______ago8" hidden="1">{"'gráf jan00'!$A$1:$AK$41"}</definedName>
    <definedName name="_______ago9" localSheetId="1" hidden="1">{"'gráf jan00'!$A$1:$AK$41"}</definedName>
    <definedName name="_______ago9" hidden="1">{"'gráf jan00'!$A$1:$AK$41"}</definedName>
    <definedName name="_______ago99999" localSheetId="1" hidden="1">{"'gráf jan00'!$A$1:$AK$41"}</definedName>
    <definedName name="_______ago99999" hidden="1">{"'gráf jan00'!$A$1:$AK$41"}</definedName>
    <definedName name="_______AUX1">#REF!</definedName>
    <definedName name="_______aux2">#REF!</definedName>
    <definedName name="_______bdi1">#REF!</definedName>
    <definedName name="_______BUD1">#REF!</definedName>
    <definedName name="_______BUD2">#REF!</definedName>
    <definedName name="_______BUD3">#REF!</definedName>
    <definedName name="_______BUD4">#REF!</definedName>
    <definedName name="_______BUD5">#REF!</definedName>
    <definedName name="_______BUD6">#REF!</definedName>
    <definedName name="_______BUD7">#REF!</definedName>
    <definedName name="_______BUD8">#REF!</definedName>
    <definedName name="_______CMV1" localSheetId="1" hidden="1">{"'RELATÓRIO'!$A$1:$E$20","'RELATÓRIO'!$A$22:$D$34","'INTERNET'!$A$31:$G$58","'INTERNET'!$A$1:$G$28","'SÉRIE HISTÓRICA'!$A$167:$H$212","'SÉRIE HISTÓRICA'!$A$56:$H$101"}</definedName>
    <definedName name="_______CMV1" hidden="1">{"'RELATÓRIO'!$A$1:$E$20","'RELATÓRIO'!$A$22:$D$34","'INTERNET'!$A$31:$G$58","'INTERNET'!$A$1:$G$28","'SÉRIE HISTÓRICA'!$A$167:$H$212","'SÉRIE HISTÓRICA'!$A$56:$H$101"}</definedName>
    <definedName name="_______DAT1">#REF!</definedName>
    <definedName name="_______DAT10">#REF!</definedName>
    <definedName name="_______DAT100">#REF!</definedName>
    <definedName name="_______DAT101">#REF!</definedName>
    <definedName name="_______DAT102">#REF!</definedName>
    <definedName name="_______DAT103">#REF!</definedName>
    <definedName name="_______DAT104">#REF!</definedName>
    <definedName name="_______DAT105">#REF!</definedName>
    <definedName name="_______DAT106">#REF!</definedName>
    <definedName name="_______DAT107">#REF!</definedName>
    <definedName name="_______DAT108">#REF!</definedName>
    <definedName name="_______DAT109">#REF!</definedName>
    <definedName name="_______DAT11">#REF!</definedName>
    <definedName name="_______DAT110">#REF!</definedName>
    <definedName name="_______DAT111">#REF!</definedName>
    <definedName name="_______DAT112">#REF!</definedName>
    <definedName name="_______DAT113">#REF!</definedName>
    <definedName name="_______DAT114">#REF!</definedName>
    <definedName name="_______DAT115">#REF!</definedName>
    <definedName name="_______DAT116">#REF!</definedName>
    <definedName name="_______DAT117">#REF!</definedName>
    <definedName name="_______DAT118">#REF!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32">#REF!</definedName>
    <definedName name="_______DAT33">#REF!</definedName>
    <definedName name="_______DAT34">#REF!</definedName>
    <definedName name="_______DAT35">#REF!</definedName>
    <definedName name="_______DAT36">#REF!</definedName>
    <definedName name="_______DAT37">#REF!</definedName>
    <definedName name="_______DAT38">#REF!</definedName>
    <definedName name="_______DAT39">#REF!</definedName>
    <definedName name="_______DAT4">#REF!</definedName>
    <definedName name="_______DAT40">#REF!</definedName>
    <definedName name="_______DAT41">#REF!</definedName>
    <definedName name="_______DAT42">#REF!</definedName>
    <definedName name="_______DAT43">#REF!</definedName>
    <definedName name="_______DAT44">#REF!</definedName>
    <definedName name="_______DAT45">#REF!</definedName>
    <definedName name="_______DAT46">#REF!</definedName>
    <definedName name="_______DAT47">#REF!</definedName>
    <definedName name="_______DAT48">#REF!</definedName>
    <definedName name="_______DAT49">#REF!</definedName>
    <definedName name="_______DAT5">#REF!</definedName>
    <definedName name="_______DAT50">#REF!</definedName>
    <definedName name="_______DAT51">#REF!</definedName>
    <definedName name="_______DAT52">#REF!</definedName>
    <definedName name="_______DAT53">#REF!</definedName>
    <definedName name="_______DAT54">#REF!</definedName>
    <definedName name="_______DAT55">#REF!</definedName>
    <definedName name="_______DAT56">#REF!</definedName>
    <definedName name="_______DAT57">#REF!</definedName>
    <definedName name="_______DAT58">#REF!</definedName>
    <definedName name="_______DAT59">#REF!</definedName>
    <definedName name="_______DAT6">#REF!</definedName>
    <definedName name="_______DAT60">#REF!</definedName>
    <definedName name="_______DAT61">#REF!</definedName>
    <definedName name="_______DAT62">#REF!</definedName>
    <definedName name="_______DAT63">#REF!</definedName>
    <definedName name="_______DAT64">#REF!</definedName>
    <definedName name="_______DAT65">#REF!</definedName>
    <definedName name="_______DAT66">#REF!</definedName>
    <definedName name="_______DAT67">#REF!</definedName>
    <definedName name="_______DAT68">#REF!</definedName>
    <definedName name="_______DAT69">#REF!</definedName>
    <definedName name="_______DAT7">#REF!</definedName>
    <definedName name="_______DAT70">#REF!</definedName>
    <definedName name="_______DAT71">#REF!</definedName>
    <definedName name="_______DAT72">#REF!</definedName>
    <definedName name="_______DAT73">#REF!</definedName>
    <definedName name="_______DAT74">#REF!</definedName>
    <definedName name="_______DAT75">#REF!</definedName>
    <definedName name="_______DAT76">#REF!</definedName>
    <definedName name="_______DAT77">#REF!</definedName>
    <definedName name="_______DAT78">#REF!</definedName>
    <definedName name="_______DAT79">#REF!</definedName>
    <definedName name="_______DAT8">#REF!</definedName>
    <definedName name="_______DAT80">#REF!</definedName>
    <definedName name="_______DAT81">#REF!</definedName>
    <definedName name="_______DAT82">#REF!</definedName>
    <definedName name="_______DAT83">#REF!</definedName>
    <definedName name="_______DAT84">#REF!</definedName>
    <definedName name="_______DAT85">#REF!</definedName>
    <definedName name="_______DAT86">#REF!</definedName>
    <definedName name="_______DAT87">#REF!</definedName>
    <definedName name="_______DAT88">#REF!</definedName>
    <definedName name="_______DAT89">#REF!</definedName>
    <definedName name="_______DAT9">#REF!</definedName>
    <definedName name="_______DAT90">#REF!</definedName>
    <definedName name="_______DAT91">#REF!</definedName>
    <definedName name="_______DAT92">#REF!</definedName>
    <definedName name="_______DAT93">#REF!</definedName>
    <definedName name="_______DAT94">#REF!</definedName>
    <definedName name="_______DAT95">#REF!</definedName>
    <definedName name="_______DAT96">#REF!</definedName>
    <definedName name="_______DAT97">#REF!</definedName>
    <definedName name="_______DAT98">#REF!</definedName>
    <definedName name="_______DAT99">#REF!</definedName>
    <definedName name="_______DDD3">#REF!</definedName>
    <definedName name="_______DEF2" localSheetId="1" hidden="1">{#N/A,#N/A,FALSE,"DEF1";#N/A,#N/A,FALSE,"DEF2";#N/A,#N/A,FALSE,"DEF3"}</definedName>
    <definedName name="_______DEF2" hidden="1">{#N/A,#N/A,FALSE,"DEF1";#N/A,#N/A,FALSE,"DEF2";#N/A,#N/A,FALSE,"DEF3"}</definedName>
    <definedName name="_______DEF3" localSheetId="1" hidden="1">{#N/A,#N/A,FALSE,"DEF1";#N/A,#N/A,FALSE,"DEF2";#N/A,#N/A,FALSE,"DEF3"}</definedName>
    <definedName name="_______DEF3" hidden="1">{#N/A,#N/A,FALSE,"DEF1";#N/A,#N/A,FALSE,"DEF2";#N/A,#N/A,FALSE,"DEF3"}</definedName>
    <definedName name="_______DIA1">#REF!</definedName>
    <definedName name="_______DIA2">#REF!</definedName>
    <definedName name="_______DIA3">#REF!</definedName>
    <definedName name="_______DIA4">#REF!</definedName>
    <definedName name="_______DIA5">#REF!</definedName>
    <definedName name="_______DIA6">#REF!</definedName>
    <definedName name="_______DIA7">#REF!</definedName>
    <definedName name="_______DIA8">#REF!</definedName>
    <definedName name="_______dre1">#REF!</definedName>
    <definedName name="_______EBA01">#REF!</definedName>
    <definedName name="_______EBA02">#REF!</definedName>
    <definedName name="_______EBA03">#REF!</definedName>
    <definedName name="_______EBA04">#REF!</definedName>
    <definedName name="_______EBA05">#REF!</definedName>
    <definedName name="_______EBA06">#REF!</definedName>
    <definedName name="_______efc10" localSheetId="1" hidden="1">{"'RR'!$A$2:$E$81"}</definedName>
    <definedName name="_______efc10" hidden="1">{"'RR'!$A$2:$E$81"}</definedName>
    <definedName name="_______EFC2" localSheetId="1" hidden="1">{"'RR'!$A$2:$E$81"}</definedName>
    <definedName name="_______EFC2" hidden="1">{"'RR'!$A$2:$E$81"}</definedName>
    <definedName name="_______EFC3" localSheetId="1" hidden="1">{"'RR'!$A$2:$E$81"}</definedName>
    <definedName name="_______EFC3" hidden="1">{"'RR'!$A$2:$E$81"}</definedName>
    <definedName name="_______EFC4" localSheetId="1" hidden="1">{"'RR'!$A$2:$E$81"}</definedName>
    <definedName name="_______EFC4" hidden="1">{"'RR'!$A$2:$E$81"}</definedName>
    <definedName name="_______ffp16" localSheetId="1" hidden="1">{"'gráf jan00'!$A$1:$AK$41"}</definedName>
    <definedName name="_______ffp16" hidden="1">{"'gráf jan00'!$A$1:$AK$41"}</definedName>
    <definedName name="_______ffp4589" localSheetId="1" hidden="1">{"'gráf jan00'!$A$1:$AK$41"}</definedName>
    <definedName name="_______ffp4589" hidden="1">{"'gráf jan00'!$A$1:$AK$41"}</definedName>
    <definedName name="_______inv2">#REF!</definedName>
    <definedName name="_______jun04" localSheetId="1" hidden="1">{"'gráf jan00'!$A$1:$AK$41"}</definedName>
    <definedName name="_______jun04" hidden="1">{"'gráf jan00'!$A$1:$AK$41"}</definedName>
    <definedName name="_______LAB1">#REF!</definedName>
    <definedName name="_______LAB2">#REF!</definedName>
    <definedName name="_______LAB3">#REF!</definedName>
    <definedName name="_______MB01">#REF!</definedName>
    <definedName name="_______MB02">#REF!</definedName>
    <definedName name="_______MB03">#REF!</definedName>
    <definedName name="_______MB04">#REF!</definedName>
    <definedName name="_______MB05">#REF!</definedName>
    <definedName name="_______MB06">#REF!</definedName>
    <definedName name="_______MOA1" localSheetId="1" hidden="1">{#N/A,#N/A,FALSE,"DEF1";#N/A,#N/A,FALSE,"DEF2";#N/A,#N/A,FALSE,"DEF3"}</definedName>
    <definedName name="_______MOA1" hidden="1">{#N/A,#N/A,FALSE,"DEF1";#N/A,#N/A,FALSE,"DEF2";#N/A,#N/A,FALSE,"DEF3"}</definedName>
    <definedName name="_______MOA2" localSheetId="1" hidden="1">{#N/A,#N/A,FALSE,"DEF1";#N/A,#N/A,FALSE,"DEF2";#N/A,#N/A,FALSE,"DEF3"}</definedName>
    <definedName name="_______MOA2" hidden="1">{#N/A,#N/A,FALSE,"DEF1";#N/A,#N/A,FALSE,"DEF2";#N/A,#N/A,FALSE,"DEF3"}</definedName>
    <definedName name="_______n2" localSheetId="1" hidden="1">{#N/A,#N/A,FALSE,"PCOL"}</definedName>
    <definedName name="_______n2" hidden="1">{#N/A,#N/A,FALSE,"PCOL"}</definedName>
    <definedName name="_______oae1">#REF!</definedName>
    <definedName name="_______OUT98" localSheetId="1" hidden="1">{#N/A,#N/A,TRUE,"Serviços"}</definedName>
    <definedName name="_______OUT98" hidden="1">{#N/A,#N/A,TRUE,"Serviços"}</definedName>
    <definedName name="_______OUT9888" localSheetId="1" hidden="1">{#N/A,#N/A,TRUE,"Serviços"}</definedName>
    <definedName name="_______OUT9888" hidden="1">{#N/A,#N/A,TRUE,"Serviços"}</definedName>
    <definedName name="_______out99" localSheetId="1" hidden="1">{#N/A,#N/A,TRUE,"Serviços"}</definedName>
    <definedName name="_______out99" hidden="1">{#N/A,#N/A,TRUE,"Serviços"}</definedName>
    <definedName name="_______PA01" localSheetId="1" hidden="1">{"'teste'!$B$2:$R$49"}</definedName>
    <definedName name="_______PA01" hidden="1">{"'teste'!$B$2:$R$49"}</definedName>
    <definedName name="_______PAR1">#REF!</definedName>
    <definedName name="_______PAR2">#REF!</definedName>
    <definedName name="_______PAR3">#REF!</definedName>
    <definedName name="_______PAR4">#REF!</definedName>
    <definedName name="_______Pav1">#REF!</definedName>
    <definedName name="_______PMB01">#REF!</definedName>
    <definedName name="_______PMB02">#REF!</definedName>
    <definedName name="_______PMB03">#REF!</definedName>
    <definedName name="_______PMB04">#REF!</definedName>
    <definedName name="_______PMB05">#REF!</definedName>
    <definedName name="_______PMB06">#REF!</definedName>
    <definedName name="_______PN10" localSheetId="1" hidden="1">{"'gráf jan00'!$A$1:$AK$41"}</definedName>
    <definedName name="_______PN10" hidden="1">{"'gráf jan00'!$A$1:$AK$41"}</definedName>
    <definedName name="_______pre1">#REF!</definedName>
    <definedName name="_______PRO01">#REF!</definedName>
    <definedName name="_______PRO02">#REF!</definedName>
    <definedName name="_______PRO03">#REF!</definedName>
    <definedName name="_______PRO04">#REF!</definedName>
    <definedName name="_______PRO05">#REF!</definedName>
    <definedName name="_______PRO06">#REF!</definedName>
    <definedName name="_______PRU2006">#REF!</definedName>
    <definedName name="_______r" localSheetId="1" hidden="1">{"'CptDifn'!$AA$32:$AG$32"}</definedName>
    <definedName name="_______r" hidden="1">{"'CptDifn'!$AA$32:$AG$32"}</definedName>
    <definedName name="_______RB01">#REF!</definedName>
    <definedName name="_______RB02">#REF!</definedName>
    <definedName name="_______RB03">#REF!</definedName>
    <definedName name="_______RB04">#REF!</definedName>
    <definedName name="_______RB05">#REF!</definedName>
    <definedName name="_______RB06">#REF!</definedName>
    <definedName name="_______RBC2006">#REF!</definedName>
    <definedName name="_______rev1">#REF!</definedName>
    <definedName name="_______RL01">#REF!</definedName>
    <definedName name="_______RL02">#REF!</definedName>
    <definedName name="_______RL03">#REF!</definedName>
    <definedName name="_______RL04">#REF!</definedName>
    <definedName name="_______RL05">#REF!</definedName>
    <definedName name="_______RL06">#REF!</definedName>
    <definedName name="_______RO01">#REF!</definedName>
    <definedName name="_______RO02">#REF!</definedName>
    <definedName name="_______RO03">#REF!</definedName>
    <definedName name="_______RO04">#REF!</definedName>
    <definedName name="_______RO05">#REF!</definedName>
    <definedName name="_______RO06">#REF!</definedName>
    <definedName name="_______RSL01">#REF!</definedName>
    <definedName name="_______RSL02">#REF!</definedName>
    <definedName name="_______RSL03">#REF!</definedName>
    <definedName name="_______RSL04">#REF!</definedName>
    <definedName name="_______RSL05">#REF!</definedName>
    <definedName name="_______RSL06">#REF!</definedName>
    <definedName name="_______SE2">#REF!</definedName>
    <definedName name="_______seg1">#REF!</definedName>
    <definedName name="_______sih1">#REF!</definedName>
    <definedName name="_______tab1">#REF!</definedName>
    <definedName name="_______VE01">#REF!</definedName>
    <definedName name="_______VE02">#REF!</definedName>
    <definedName name="_______VE03">#REF!</definedName>
    <definedName name="_______VE04">#REF!</definedName>
    <definedName name="_______VE05">#REF!</definedName>
    <definedName name="_______VE06">#REF!</definedName>
    <definedName name="_______WX2" localSheetId="1" hidden="1">{#N/A,#N/A,FALSE,"EXPORTAC";#N/A,#N/A,FALSE,"SUPEL94"}</definedName>
    <definedName name="_______WX2" hidden="1">{#N/A,#N/A,FALSE,"EXPORTAC";#N/A,#N/A,FALSE,"SUPEL94"}</definedName>
    <definedName name="_____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__x2" localSheetId="1" hidden="1">{#N/A,#N/A,FALSE,"GQGEMPRE"}</definedName>
    <definedName name="_______x2" hidden="1">{#N/A,#N/A,FALSE,"GQGEMPRE"}</definedName>
    <definedName name="_______xlnm.Print_Titles_2">#REF!</definedName>
    <definedName name="______ago1" localSheetId="1" hidden="1">{"'gráf jan00'!$A$1:$AK$41"}</definedName>
    <definedName name="______ago1" hidden="1">{"'gráf jan00'!$A$1:$AK$41"}</definedName>
    <definedName name="______ago10" localSheetId="1" hidden="1">{"'gráf jan00'!$A$1:$AK$41"}</definedName>
    <definedName name="______ago10" hidden="1">{"'gráf jan00'!$A$1:$AK$41"}</definedName>
    <definedName name="______ago2" localSheetId="1" hidden="1">{"'gráf jan00'!$A$1:$AK$41"}</definedName>
    <definedName name="______ago2" hidden="1">{"'gráf jan00'!$A$1:$AK$41"}</definedName>
    <definedName name="______ago3" localSheetId="1" hidden="1">{"'gráf jan00'!$A$1:$AK$41"}</definedName>
    <definedName name="______ago3" hidden="1">{"'gráf jan00'!$A$1:$AK$41"}</definedName>
    <definedName name="______ago4" localSheetId="1" hidden="1">{"'gráf jan00'!$A$1:$AK$41"}</definedName>
    <definedName name="______ago4" hidden="1">{"'gráf jan00'!$A$1:$AK$41"}</definedName>
    <definedName name="______ago5" localSheetId="1" hidden="1">{"'gráf jan00'!$A$1:$AK$41"}</definedName>
    <definedName name="______ago5" hidden="1">{"'gráf jan00'!$A$1:$AK$41"}</definedName>
    <definedName name="______ago6" localSheetId="1" hidden="1">{"'gráf jan00'!$A$1:$AK$41"}</definedName>
    <definedName name="______ago6" hidden="1">{"'gráf jan00'!$A$1:$AK$41"}</definedName>
    <definedName name="______ago7" localSheetId="1" hidden="1">{"'gráf jan00'!$A$1:$AK$41"}</definedName>
    <definedName name="______ago7" hidden="1">{"'gráf jan00'!$A$1:$AK$41"}</definedName>
    <definedName name="______ago8" localSheetId="1" hidden="1">{"'gráf jan00'!$A$1:$AK$41"}</definedName>
    <definedName name="______ago8" hidden="1">{"'gráf jan00'!$A$1:$AK$41"}</definedName>
    <definedName name="______ago9" localSheetId="1" hidden="1">{"'gráf jan00'!$A$1:$AK$41"}</definedName>
    <definedName name="______ago9" hidden="1">{"'gráf jan00'!$A$1:$AK$41"}</definedName>
    <definedName name="______ago99999" localSheetId="1" hidden="1">{"'gráf jan00'!$A$1:$AK$41"}</definedName>
    <definedName name="______ago99999" hidden="1">{"'gráf jan00'!$A$1:$AK$41"}</definedName>
    <definedName name="______AUX1">#REF!</definedName>
    <definedName name="______aux2">#REF!</definedName>
    <definedName name="______b1" localSheetId="1" hidden="1">{#N/A,#N/A,FALSE,"MO (2)"}</definedName>
    <definedName name="______b1" hidden="1">{#N/A,#N/A,FALSE,"MO (2)"}</definedName>
    <definedName name="______bdi1">#REF!</definedName>
    <definedName name="______bdi2">#REF!</definedName>
    <definedName name="______BUD1">#REF!</definedName>
    <definedName name="______BUD2">#REF!</definedName>
    <definedName name="______BUD3">#REF!</definedName>
    <definedName name="______BUD4">#REF!</definedName>
    <definedName name="______BUD5">#REF!</definedName>
    <definedName name="______BUD6">#REF!</definedName>
    <definedName name="______BUD7">#REF!</definedName>
    <definedName name="______BUD8">#REF!</definedName>
    <definedName name="______CMV1" localSheetId="1" hidden="1">{"'RELATÓRIO'!$A$1:$E$20","'RELATÓRIO'!$A$22:$D$34","'INTERNET'!$A$31:$G$58","'INTERNET'!$A$1:$G$28","'SÉRIE HISTÓRICA'!$A$167:$H$212","'SÉRIE HISTÓRICA'!$A$56:$H$101"}</definedName>
    <definedName name="______CMV1" hidden="1">{"'RELATÓRIO'!$A$1:$E$20","'RELATÓRIO'!$A$22:$D$34","'INTERNET'!$A$31:$G$58","'INTERNET'!$A$1:$G$28","'SÉRIE HISTÓRICA'!$A$167:$H$212","'SÉRIE HISTÓRICA'!$A$56:$H$101"}</definedName>
    <definedName name="______CTD1">#REF!</definedName>
    <definedName name="______DAT1">#REF!</definedName>
    <definedName name="______DAT10">#REF!</definedName>
    <definedName name="______DAT100">#REF!</definedName>
    <definedName name="______DAT101">#REF!</definedName>
    <definedName name="______DAT102">#REF!</definedName>
    <definedName name="______DAT103">#REF!</definedName>
    <definedName name="______DAT104">#REF!</definedName>
    <definedName name="______DAT105">#REF!</definedName>
    <definedName name="______DAT106">#REF!</definedName>
    <definedName name="______DAT107">#REF!</definedName>
    <definedName name="______DAT108">#REF!</definedName>
    <definedName name="______DAT109">#REF!</definedName>
    <definedName name="______DAT11">#REF!</definedName>
    <definedName name="______DAT110">#REF!</definedName>
    <definedName name="______DAT111">#REF!</definedName>
    <definedName name="______DAT112">#REF!</definedName>
    <definedName name="______DAT113">#REF!</definedName>
    <definedName name="______DAT114">#REF!</definedName>
    <definedName name="______DAT115">#REF!</definedName>
    <definedName name="______DAT116">#REF!</definedName>
    <definedName name="______DAT117">#REF!</definedName>
    <definedName name="______DAT118">#REF!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32">#REF!</definedName>
    <definedName name="______DAT33">#REF!</definedName>
    <definedName name="______DAT34">#REF!</definedName>
    <definedName name="______DAT35">#REF!</definedName>
    <definedName name="______DAT36">#REF!</definedName>
    <definedName name="______DAT37">#REF!</definedName>
    <definedName name="______DAT38">#REF!</definedName>
    <definedName name="______DAT39">#REF!</definedName>
    <definedName name="______DAT4">#REF!</definedName>
    <definedName name="______DAT40">#REF!</definedName>
    <definedName name="______DAT41">#REF!</definedName>
    <definedName name="______DAT42">#REF!</definedName>
    <definedName name="______DAT43">#REF!</definedName>
    <definedName name="______DAT44">#REF!</definedName>
    <definedName name="______DAT45">#REF!</definedName>
    <definedName name="______DAT46">#REF!</definedName>
    <definedName name="______DAT47">#REF!</definedName>
    <definedName name="______DAT48">#REF!</definedName>
    <definedName name="______DAT49">#REF!</definedName>
    <definedName name="______DAT5">#REF!</definedName>
    <definedName name="______DAT50">#REF!</definedName>
    <definedName name="______DAT51">#REF!</definedName>
    <definedName name="______DAT52">#REF!</definedName>
    <definedName name="______DAT53">#REF!</definedName>
    <definedName name="______DAT54">#REF!</definedName>
    <definedName name="______DAT55">#REF!</definedName>
    <definedName name="______DAT56">#REF!</definedName>
    <definedName name="______DAT57">#REF!</definedName>
    <definedName name="______DAT58">#REF!</definedName>
    <definedName name="______DAT59">#REF!</definedName>
    <definedName name="______DAT6">#REF!</definedName>
    <definedName name="______DAT60">#REF!</definedName>
    <definedName name="______DAT61">#REF!</definedName>
    <definedName name="______DAT62">#REF!</definedName>
    <definedName name="______DAT63">#REF!</definedName>
    <definedName name="______DAT64">#REF!</definedName>
    <definedName name="______DAT65">#REF!</definedName>
    <definedName name="______DAT66">#REF!</definedName>
    <definedName name="______DAT67">#REF!</definedName>
    <definedName name="______DAT68">#REF!</definedName>
    <definedName name="______DAT69">#REF!</definedName>
    <definedName name="______DAT7">#REF!</definedName>
    <definedName name="______DAT70">#REF!</definedName>
    <definedName name="______DAT71">#REF!</definedName>
    <definedName name="______DAT72">#REF!</definedName>
    <definedName name="______DAT73">#REF!</definedName>
    <definedName name="______DAT74">#REF!</definedName>
    <definedName name="______DAT75">#REF!</definedName>
    <definedName name="______DAT76">#REF!</definedName>
    <definedName name="______DAT77">#REF!</definedName>
    <definedName name="______DAT78">#REF!</definedName>
    <definedName name="______DAT79">#REF!</definedName>
    <definedName name="______DAT8">#REF!</definedName>
    <definedName name="______DAT80">#REF!</definedName>
    <definedName name="______DAT81">#REF!</definedName>
    <definedName name="______DAT82">#REF!</definedName>
    <definedName name="______DAT83">#REF!</definedName>
    <definedName name="______DAT84">#REF!</definedName>
    <definedName name="______DAT85">#REF!</definedName>
    <definedName name="______DAT86">#REF!</definedName>
    <definedName name="______DAT87">#REF!</definedName>
    <definedName name="______DAT88">#REF!</definedName>
    <definedName name="______DAT89">#REF!</definedName>
    <definedName name="______DAT9">#REF!</definedName>
    <definedName name="______DAT90">#REF!</definedName>
    <definedName name="______DAT91">#REF!</definedName>
    <definedName name="______DAT92">#REF!</definedName>
    <definedName name="______DAT93">#REF!</definedName>
    <definedName name="______DAT94">#REF!</definedName>
    <definedName name="______DAT95">#REF!</definedName>
    <definedName name="______DAT96">#REF!</definedName>
    <definedName name="______DAT97">#REF!</definedName>
    <definedName name="______DAT98">#REF!</definedName>
    <definedName name="______DAT99">#REF!</definedName>
    <definedName name="______DDD3">#REF!</definedName>
    <definedName name="______DEF2" localSheetId="1" hidden="1">{#N/A,#N/A,FALSE,"DEF1";#N/A,#N/A,FALSE,"DEF2";#N/A,#N/A,FALSE,"DEF3"}</definedName>
    <definedName name="______DEF2" hidden="1">{#N/A,#N/A,FALSE,"DEF1";#N/A,#N/A,FALSE,"DEF2";#N/A,#N/A,FALSE,"DEF3"}</definedName>
    <definedName name="______DEF3" localSheetId="1" hidden="1">{#N/A,#N/A,FALSE,"DEF1";#N/A,#N/A,FALSE,"DEF2";#N/A,#N/A,FALSE,"DEF3"}</definedName>
    <definedName name="______DEF3" hidden="1">{#N/A,#N/A,FALSE,"DEF1";#N/A,#N/A,FALSE,"DEF2";#N/A,#N/A,FALSE,"DEF3"}</definedName>
    <definedName name="______DIA1">#REF!</definedName>
    <definedName name="______DIA2">#REF!</definedName>
    <definedName name="______DIA3">#REF!</definedName>
    <definedName name="______DIA4">#REF!</definedName>
    <definedName name="______DIA5">#REF!</definedName>
    <definedName name="______DIA6">#REF!</definedName>
    <definedName name="______DIA7">#REF!</definedName>
    <definedName name="______DIA8">#REF!</definedName>
    <definedName name="______dre1">#REF!</definedName>
    <definedName name="______EBA01">#REF!</definedName>
    <definedName name="______EBA02">#REF!</definedName>
    <definedName name="______EBA03">#REF!</definedName>
    <definedName name="______EBA04">#REF!</definedName>
    <definedName name="______EBA05">#REF!</definedName>
    <definedName name="______EBA06">#REF!</definedName>
    <definedName name="______efc10" localSheetId="1" hidden="1">{"'RR'!$A$2:$E$81"}</definedName>
    <definedName name="______efc10" hidden="1">{"'RR'!$A$2:$E$81"}</definedName>
    <definedName name="______EFC2" localSheetId="1" hidden="1">{"'RR'!$A$2:$E$81"}</definedName>
    <definedName name="______EFC2" hidden="1">{"'RR'!$A$2:$E$81"}</definedName>
    <definedName name="______EFC3" localSheetId="1" hidden="1">{"'RR'!$A$2:$E$81"}</definedName>
    <definedName name="______EFC3" hidden="1">{"'RR'!$A$2:$E$81"}</definedName>
    <definedName name="______EFC4" localSheetId="1" hidden="1">{"'RR'!$A$2:$E$81"}</definedName>
    <definedName name="______EFC4" hidden="1">{"'RR'!$A$2:$E$81"}</definedName>
    <definedName name="______ffp16" localSheetId="1" hidden="1">{"'gráf jan00'!$A$1:$AK$41"}</definedName>
    <definedName name="______ffp16" hidden="1">{"'gráf jan00'!$A$1:$AK$41"}</definedName>
    <definedName name="______ffp4589" localSheetId="1" hidden="1">{"'gráf jan00'!$A$1:$AK$41"}</definedName>
    <definedName name="______ffp4589" hidden="1">{"'gráf jan00'!$A$1:$AK$41"}</definedName>
    <definedName name="______inv2">#REF!</definedName>
    <definedName name="______JAN02" localSheetId="12" hidden="1">{"VENTAS1",#N/A,FALSE,"VENTAS";"VENTAS2",#N/A,FALSE,"VENTAS";"VENTAS3",#N/A,FALSE,"VENTAS";"VENTAS4",#N/A,FALSE,"VENTAS";"VENTAS5",#N/A,FALSE,"VENTAS";"VENTAS6",#N/A,FALSE,"VENTAS";"VENTAS7",#N/A,FALSE,"VENTAS";"VENTAS8",#N/A,FALSE,"VENTAS"}</definedName>
    <definedName name="______JAN02" localSheetId="1" hidden="1">{"VENTAS1",#N/A,FALSE,"VENTAS";"VENTAS2",#N/A,FALSE,"VENTAS";"VENTAS3",#N/A,FALSE,"VENTAS";"VENTAS4",#N/A,FALSE,"VENTAS";"VENTAS5",#N/A,FALSE,"VENTAS";"VENTAS6",#N/A,FALSE,"VENTAS";"VENTAS7",#N/A,FALSE,"VENTAS";"VENTAS8",#N/A,FALSE,"VENTAS"}</definedName>
    <definedName name="______JAN02" hidden="1">{"VENTAS1",#N/A,FALSE,"VENTAS";"VENTAS2",#N/A,FALSE,"VENTAS";"VENTAS3",#N/A,FALSE,"VENTAS";"VENTAS4",#N/A,FALSE,"VENTAS";"VENTAS5",#N/A,FALSE,"VENTAS";"VENTAS6",#N/A,FALSE,"VENTAS";"VENTAS7",#N/A,FALSE,"VENTAS";"VENTAS8",#N/A,FALSE,"VENTAS"}</definedName>
    <definedName name="______jun04" localSheetId="1" hidden="1">{"'gráf jan00'!$A$1:$AK$41"}</definedName>
    <definedName name="______jun04" hidden="1">{"'gráf jan00'!$A$1:$AK$41"}</definedName>
    <definedName name="______LAB1">#REF!</definedName>
    <definedName name="______LAB2">#REF!</definedName>
    <definedName name="______LAB3">#REF!</definedName>
    <definedName name="______LOC10">#REF!</definedName>
    <definedName name="______LOC11">#REF!</definedName>
    <definedName name="______LOC12">#REF!</definedName>
    <definedName name="______LOC13">#REF!</definedName>
    <definedName name="______LOC14">#REF!</definedName>
    <definedName name="______LOC15">#REF!</definedName>
    <definedName name="______LOC16">#REF!</definedName>
    <definedName name="______LOC17">#REF!</definedName>
    <definedName name="______LOC18">#REF!</definedName>
    <definedName name="______LOC19">#REF!</definedName>
    <definedName name="______LOC2">#REF!</definedName>
    <definedName name="______LOC20">#REF!</definedName>
    <definedName name="______LOC21">#REF!</definedName>
    <definedName name="______LOC22">#REF!</definedName>
    <definedName name="______LOC23">#REF!</definedName>
    <definedName name="______LOC24">#REF!</definedName>
    <definedName name="______LOC25">#REF!</definedName>
    <definedName name="______LOC26">#REF!</definedName>
    <definedName name="______LOC27">#REF!</definedName>
    <definedName name="______LOC28">#REF!</definedName>
    <definedName name="______LOC29">#REF!</definedName>
    <definedName name="______LOC3">#REF!</definedName>
    <definedName name="______LOC30">#REF!</definedName>
    <definedName name="______LOC31">#REF!</definedName>
    <definedName name="______LOC32">#REF!</definedName>
    <definedName name="______LOC33">#REF!</definedName>
    <definedName name="______LOC34">#REF!</definedName>
    <definedName name="______LOC35">#REF!</definedName>
    <definedName name="______LOC36">#REF!</definedName>
    <definedName name="______LOC37">#REF!</definedName>
    <definedName name="______LOC38">#REF!</definedName>
    <definedName name="______LOC39">#REF!</definedName>
    <definedName name="______LOC4">#REF!</definedName>
    <definedName name="______LOC40">#REF!</definedName>
    <definedName name="______LOC41">#REF!</definedName>
    <definedName name="______LOC42">#REF!</definedName>
    <definedName name="______LOC5">#REF!</definedName>
    <definedName name="______LOC6">#REF!</definedName>
    <definedName name="______LOC7">#REF!</definedName>
    <definedName name="______LOC8">#REF!</definedName>
    <definedName name="______LOC9">#REF!</definedName>
    <definedName name="______MB01">#REF!</definedName>
    <definedName name="______MB02">#REF!</definedName>
    <definedName name="______MB03">#REF!</definedName>
    <definedName name="______MB04">#REF!</definedName>
    <definedName name="______MB05">#REF!</definedName>
    <definedName name="______MB06">#REF!</definedName>
    <definedName name="______MLH1">#REF!</definedName>
    <definedName name="______MLH2">#REF!</definedName>
    <definedName name="______MLH3">#REF!</definedName>
    <definedName name="______MOA1" localSheetId="1" hidden="1">{#N/A,#N/A,FALSE,"DEF1";#N/A,#N/A,FALSE,"DEF2";#N/A,#N/A,FALSE,"DEF3"}</definedName>
    <definedName name="______MOA1" hidden="1">{#N/A,#N/A,FALSE,"DEF1";#N/A,#N/A,FALSE,"DEF2";#N/A,#N/A,FALSE,"DEF3"}</definedName>
    <definedName name="______MOA2" localSheetId="1" hidden="1">{#N/A,#N/A,FALSE,"DEF1";#N/A,#N/A,FALSE,"DEF2";#N/A,#N/A,FALSE,"DEF3"}</definedName>
    <definedName name="______MOA2" hidden="1">{#N/A,#N/A,FALSE,"DEF1";#N/A,#N/A,FALSE,"DEF2";#N/A,#N/A,FALSE,"DEF3"}</definedName>
    <definedName name="______n2" localSheetId="1" hidden="1">{#N/A,#N/A,FALSE,"PCOL"}</definedName>
    <definedName name="______n2" hidden="1">{#N/A,#N/A,FALSE,"PCOL"}</definedName>
    <definedName name="______oae1">#REF!</definedName>
    <definedName name="______OUT98" localSheetId="1" hidden="1">{#N/A,#N/A,TRUE,"Serviços"}</definedName>
    <definedName name="______OUT98" hidden="1">{#N/A,#N/A,TRUE,"Serviços"}</definedName>
    <definedName name="______out99" localSheetId="1" hidden="1">{#N/A,#N/A,TRUE,"Serviços"}</definedName>
    <definedName name="______out99" hidden="1">{#N/A,#N/A,TRUE,"Serviços"}</definedName>
    <definedName name="______OUTT98888" localSheetId="1" hidden="1">{#N/A,#N/A,TRUE,"Serviços"}</definedName>
    <definedName name="______OUTT98888" hidden="1">{#N/A,#N/A,TRUE,"Serviços"}</definedName>
    <definedName name="______PA01" localSheetId="1" hidden="1">{"'teste'!$B$2:$R$49"}</definedName>
    <definedName name="______PA01" hidden="1">{"'teste'!$B$2:$R$49"}</definedName>
    <definedName name="______PAR1">#REF!</definedName>
    <definedName name="______PAR2">#REF!</definedName>
    <definedName name="______PAR3">#REF!</definedName>
    <definedName name="______PAR4">#REF!</definedName>
    <definedName name="______pav1">#REF!</definedName>
    <definedName name="______PMB01">#REF!</definedName>
    <definedName name="______PMB02">#REF!</definedName>
    <definedName name="______PMB03">#REF!</definedName>
    <definedName name="______PMB04">#REF!</definedName>
    <definedName name="______PMB05">#REF!</definedName>
    <definedName name="______PMB06">#REF!</definedName>
    <definedName name="______PN10" localSheetId="1" hidden="1">{"'gráf jan00'!$A$1:$AK$41"}</definedName>
    <definedName name="______PN10" hidden="1">{"'gráf jan00'!$A$1:$AK$41"}</definedName>
    <definedName name="______pre1">#REF!</definedName>
    <definedName name="______PRO01">#REF!</definedName>
    <definedName name="______PRO02">#REF!</definedName>
    <definedName name="______PRO03">#REF!</definedName>
    <definedName name="______PRO04">#REF!</definedName>
    <definedName name="______PRO05">#REF!</definedName>
    <definedName name="______PRO06">#REF!</definedName>
    <definedName name="______PRU2006">#REF!</definedName>
    <definedName name="______PU1">#REF!</definedName>
    <definedName name="______QEC2" localSheetId="1" hidden="1">{#N/A,#N/A,FALSE,"GERAL";#N/A,#N/A,FALSE,"012-96";#N/A,#N/A,FALSE,"018-96";#N/A,#N/A,FALSE,"027-96";#N/A,#N/A,FALSE,"059-96";#N/A,#N/A,FALSE,"076-96";#N/A,#N/A,FALSE,"019-97";#N/A,#N/A,FALSE,"021-97";#N/A,#N/A,FALSE,"022-97";#N/A,#N/A,FALSE,"028-97"}</definedName>
    <definedName name="______QEC2" hidden="1">{#N/A,#N/A,FALSE,"GERAL";#N/A,#N/A,FALSE,"012-96";#N/A,#N/A,FALSE,"018-96";#N/A,#N/A,FALSE,"027-96";#N/A,#N/A,FALSE,"059-96";#N/A,#N/A,FALSE,"076-96";#N/A,#N/A,FALSE,"019-97";#N/A,#N/A,FALSE,"021-97";#N/A,#N/A,FALSE,"022-97";#N/A,#N/A,FALSE,"028-97"}</definedName>
    <definedName name="______r" localSheetId="1" hidden="1">{"'CptDifn'!$AA$32:$AG$32"}</definedName>
    <definedName name="______r" hidden="1">{"'CptDifn'!$AA$32:$AG$32"}</definedName>
    <definedName name="______RB01">#REF!</definedName>
    <definedName name="______RB02">#REF!</definedName>
    <definedName name="______RB03">#REF!</definedName>
    <definedName name="______RB04">#REF!</definedName>
    <definedName name="______RB05">#REF!</definedName>
    <definedName name="______RB06">#REF!</definedName>
    <definedName name="______RBC2006">#REF!</definedName>
    <definedName name="______REC3">#REF!</definedName>
    <definedName name="______REC35">#REF!</definedName>
    <definedName name="______REC4">#REF!</definedName>
    <definedName name="______REP1">#REF!</definedName>
    <definedName name="______REP15">#REF!</definedName>
    <definedName name="______REP2">#REF!</definedName>
    <definedName name="______rev1">#REF!</definedName>
    <definedName name="______RL01">#REF!</definedName>
    <definedName name="______RL02">#REF!</definedName>
    <definedName name="______RL03">#REF!</definedName>
    <definedName name="______RL04">#REF!</definedName>
    <definedName name="______RL05">#REF!</definedName>
    <definedName name="______RL06">#REF!</definedName>
    <definedName name="______RO01">#REF!</definedName>
    <definedName name="______RO02">#REF!</definedName>
    <definedName name="______RO03">#REF!</definedName>
    <definedName name="______RO04">#REF!</definedName>
    <definedName name="______RO05">#REF!</definedName>
    <definedName name="______RO06">#REF!</definedName>
    <definedName name="______RSL01">#REF!</definedName>
    <definedName name="______RSL02">#REF!</definedName>
    <definedName name="______RSL03">#REF!</definedName>
    <definedName name="______RSL04">#REF!</definedName>
    <definedName name="______RSL05">#REF!</definedName>
    <definedName name="______RSL06">#REF!</definedName>
    <definedName name="______SE2">#REF!</definedName>
    <definedName name="______seg1">#REF!</definedName>
    <definedName name="______sih1">#REF!</definedName>
    <definedName name="______TA1">#REF!</definedName>
    <definedName name="______TA2">#REF!</definedName>
    <definedName name="______tab1">#REF!</definedName>
    <definedName name="______VAX1">#REF!</definedName>
    <definedName name="______VAX2">#REF!</definedName>
    <definedName name="______VE01">#REF!</definedName>
    <definedName name="______VE02">#REF!</definedName>
    <definedName name="______VE03">#REF!</definedName>
    <definedName name="______VE04">#REF!</definedName>
    <definedName name="______VE05">#REF!</definedName>
    <definedName name="______VE06">#REF!</definedName>
    <definedName name="______VRL1">#REF!</definedName>
    <definedName name="______VRL2">#REF!</definedName>
    <definedName name="______VRL3">#REF!</definedName>
    <definedName name="______WX2" localSheetId="1" hidden="1">{#N/A,#N/A,FALSE,"EXPORTAC";#N/A,#N/A,FALSE,"SUPEL94"}</definedName>
    <definedName name="______WX2" hidden="1">{#N/A,#N/A,FALSE,"EXPORTAC";#N/A,#N/A,FALSE,"SUPEL94"}</definedName>
    <definedName name="______x1" localSheetId="1" hidden="1">{#N/A,#N/A,FALSE,"EXPORTAC";#N/A,#N/A,FALSE,"SUPEL94"}</definedName>
    <definedName name="______x1" hidden="1">{#N/A,#N/A,FALSE,"EXPORTAC";#N/A,#N/A,FALSE,"SUPEL94"}</definedName>
    <definedName name="______x2" localSheetId="1" hidden="1">{#N/A,#N/A,FALSE,"GQGEMPRE"}</definedName>
    <definedName name="______x2" hidden="1">{#N/A,#N/A,FALSE,"GQGEMPRE"}</definedName>
    <definedName name="______xlnm.Print_Titles_2">#REF!</definedName>
    <definedName name="_____ago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_ago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_ago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_ago10" localSheetId="1" hidden="1">{"'gráf jan00'!$A$1:$AK$41"}</definedName>
    <definedName name="_____ago10" hidden="1">{"'gráf jan00'!$A$1:$AK$41"}</definedName>
    <definedName name="_____ago2" localSheetId="1" hidden="1">{"'gráf jan00'!$A$1:$AK$41"}</definedName>
    <definedName name="_____ago2" hidden="1">{"'gráf jan00'!$A$1:$AK$41"}</definedName>
    <definedName name="_____ago3" localSheetId="1" hidden="1">{"'gráf jan00'!$A$1:$AK$41"}</definedName>
    <definedName name="_____ago3" hidden="1">{"'gráf jan00'!$A$1:$AK$41"}</definedName>
    <definedName name="_____ago4" localSheetId="1" hidden="1">{"'gráf jan00'!$A$1:$AK$41"}</definedName>
    <definedName name="_____ago4" hidden="1">{"'gráf jan00'!$A$1:$AK$41"}</definedName>
    <definedName name="_____ago5" localSheetId="1" hidden="1">{"'gráf jan00'!$A$1:$AK$41"}</definedName>
    <definedName name="_____ago5" hidden="1">{"'gráf jan00'!$A$1:$AK$41"}</definedName>
    <definedName name="_____ago6" localSheetId="1" hidden="1">{"'gráf jan00'!$A$1:$AK$41"}</definedName>
    <definedName name="_____ago6" hidden="1">{"'gráf jan00'!$A$1:$AK$41"}</definedName>
    <definedName name="_____ago7" localSheetId="1" hidden="1">{"'gráf jan00'!$A$1:$AK$41"}</definedName>
    <definedName name="_____ago7" hidden="1">{"'gráf jan00'!$A$1:$AK$41"}</definedName>
    <definedName name="_____ago8" localSheetId="1" hidden="1">{"'gráf jan00'!$A$1:$AK$41"}</definedName>
    <definedName name="_____ago8" hidden="1">{"'gráf jan00'!$A$1:$AK$41"}</definedName>
    <definedName name="_____ago9" localSheetId="1" hidden="1">{"'gráf jan00'!$A$1:$AK$41"}</definedName>
    <definedName name="_____ago9" hidden="1">{"'gráf jan00'!$A$1:$AK$41"}</definedName>
    <definedName name="_____ago99999" localSheetId="1" hidden="1">{"'gráf jan00'!$A$1:$AK$41"}</definedName>
    <definedName name="_____ago99999" hidden="1">{"'gráf jan00'!$A$1:$AK$41"}</definedName>
    <definedName name="_____AUX1">#REF!</definedName>
    <definedName name="_____aux2">#REF!</definedName>
    <definedName name="_____b1" localSheetId="1" hidden="1">{#N/A,#N/A,FALSE,"MO (2)"}</definedName>
    <definedName name="_____b1" hidden="1">{#N/A,#N/A,FALSE,"MO (2)"}</definedName>
    <definedName name="_____bdi1">#REF!</definedName>
    <definedName name="_____bdi2">#REF!</definedName>
    <definedName name="_____BUD1">#REF!</definedName>
    <definedName name="_____BUD2">#REF!</definedName>
    <definedName name="_____BUD3">#REF!</definedName>
    <definedName name="_____BUD4">#REF!</definedName>
    <definedName name="_____BUD5">#REF!</definedName>
    <definedName name="_____BUD6">#REF!</definedName>
    <definedName name="_____BUD7">#REF!</definedName>
    <definedName name="_____BUD8">#REF!</definedName>
    <definedName name="_____CMV1" localSheetId="1" hidden="1">{"'RELATÓRIO'!$A$1:$E$20","'RELATÓRIO'!$A$22:$D$34","'INTERNET'!$A$31:$G$58","'INTERNET'!$A$1:$G$28","'SÉRIE HISTÓRICA'!$A$167:$H$212","'SÉRIE HISTÓRICA'!$A$56:$H$101"}</definedName>
    <definedName name="_____CMV1" hidden="1">{"'RELATÓRIO'!$A$1:$E$20","'RELATÓRIO'!$A$22:$D$34","'INTERNET'!$A$31:$G$58","'INTERNET'!$A$1:$G$28","'SÉRIE HISTÓRICA'!$A$167:$H$212","'SÉRIE HISTÓRICA'!$A$56:$H$101"}</definedName>
    <definedName name="_____cmv12" localSheetId="1" hidden="1">{"'RELATÓRIO'!$A$1:$E$20","'RELATÓRIO'!$A$22:$D$34","'INTERNET'!$A$31:$G$58","'INTERNET'!$A$1:$G$28","'SÉRIE HISTÓRICA'!$A$167:$H$212","'SÉRIE HISTÓRICA'!$A$56:$H$101"}</definedName>
    <definedName name="_____cmv12" hidden="1">{"'RELATÓRIO'!$A$1:$E$20","'RELATÓRIO'!$A$22:$D$34","'INTERNET'!$A$31:$G$58","'INTERNET'!$A$1:$G$28","'SÉRIE HISTÓRICA'!$A$167:$H$212","'SÉRIE HISTÓRICA'!$A$56:$H$101"}</definedName>
    <definedName name="_____cmv2" localSheetId="1" hidden="1">{"'RELATÓRIO'!$A$1:$E$20","'RELATÓRIO'!$A$22:$D$34","'INTERNET'!$A$31:$G$58","'INTERNET'!$A$1:$G$28","'SÉRIE HISTÓRICA'!$A$167:$H$212","'SÉRIE HISTÓRICA'!$A$56:$H$101"}</definedName>
    <definedName name="_____cmv2" hidden="1">{"'RELATÓRIO'!$A$1:$E$20","'RELATÓRIO'!$A$22:$D$34","'INTERNET'!$A$31:$G$58","'INTERNET'!$A$1:$G$28","'SÉRIE HISTÓRICA'!$A$167:$H$212","'SÉRIE HISTÓRICA'!$A$56:$H$101"}</definedName>
    <definedName name="_____CTD1">#REF!</definedName>
    <definedName name="_____DAT1">#REF!</definedName>
    <definedName name="_____DAT10">#REF!</definedName>
    <definedName name="_____DAT100">#REF!</definedName>
    <definedName name="_____DAT101">#REF!</definedName>
    <definedName name="_____DAT102">#REF!</definedName>
    <definedName name="_____DAT103">#REF!</definedName>
    <definedName name="_____DAT104">#REF!</definedName>
    <definedName name="_____DAT105">#REF!</definedName>
    <definedName name="_____DAT106">#REF!</definedName>
    <definedName name="_____DAT107">#REF!</definedName>
    <definedName name="_____DAT108">#REF!</definedName>
    <definedName name="_____DAT109">#REF!</definedName>
    <definedName name="_____DAT11">#REF!</definedName>
    <definedName name="_____DAT110">#REF!</definedName>
    <definedName name="_____DAT111">#REF!</definedName>
    <definedName name="_____DAT112">#REF!</definedName>
    <definedName name="_____DAT113">#REF!</definedName>
    <definedName name="_____DAT114">#REF!</definedName>
    <definedName name="_____DAT115">#REF!</definedName>
    <definedName name="_____DAT116">#REF!</definedName>
    <definedName name="_____DAT117">#REF!</definedName>
    <definedName name="_____DAT118">#REF!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32">#REF!</definedName>
    <definedName name="_____DAT33">#REF!</definedName>
    <definedName name="_____DAT34">#REF!</definedName>
    <definedName name="_____DAT35">#REF!</definedName>
    <definedName name="_____DAT36">#REF!</definedName>
    <definedName name="_____DAT37">#REF!</definedName>
    <definedName name="_____DAT38">#REF!</definedName>
    <definedName name="_____DAT39">#REF!</definedName>
    <definedName name="_____DAT4">#REF!</definedName>
    <definedName name="_____DAT40">#REF!</definedName>
    <definedName name="_____DAT41">#REF!</definedName>
    <definedName name="_____DAT42">#REF!</definedName>
    <definedName name="_____DAT43">#REF!</definedName>
    <definedName name="_____DAT44">#REF!</definedName>
    <definedName name="_____DAT45">#REF!</definedName>
    <definedName name="_____DAT46">#REF!</definedName>
    <definedName name="_____DAT47">#REF!</definedName>
    <definedName name="_____DAT48">#REF!</definedName>
    <definedName name="_____DAT49">#REF!</definedName>
    <definedName name="_____DAT5">#REF!</definedName>
    <definedName name="_____DAT50">#REF!</definedName>
    <definedName name="_____DAT51">#REF!</definedName>
    <definedName name="_____DAT52">#REF!</definedName>
    <definedName name="_____DAT53">#REF!</definedName>
    <definedName name="_____DAT54">#REF!</definedName>
    <definedName name="_____DAT55">#REF!</definedName>
    <definedName name="_____DAT56">#REF!</definedName>
    <definedName name="_____DAT57">#REF!</definedName>
    <definedName name="_____DAT58">#REF!</definedName>
    <definedName name="_____DAT59">#REF!</definedName>
    <definedName name="_____DAT6">#REF!</definedName>
    <definedName name="_____DAT60">#REF!</definedName>
    <definedName name="_____DAT61">#REF!</definedName>
    <definedName name="_____DAT62">#REF!</definedName>
    <definedName name="_____DAT63">#REF!</definedName>
    <definedName name="_____DAT64">#REF!</definedName>
    <definedName name="_____DAT65">#REF!</definedName>
    <definedName name="_____DAT66">#REF!</definedName>
    <definedName name="_____DAT67">#REF!</definedName>
    <definedName name="_____DAT68">#REF!</definedName>
    <definedName name="_____DAT69">#REF!</definedName>
    <definedName name="_____DAT7">#REF!</definedName>
    <definedName name="_____DAT70">#REF!</definedName>
    <definedName name="_____DAT71">#REF!</definedName>
    <definedName name="_____DAT72">#REF!</definedName>
    <definedName name="_____DAT73">#REF!</definedName>
    <definedName name="_____DAT74">#REF!</definedName>
    <definedName name="_____DAT75">#REF!</definedName>
    <definedName name="_____DAT76">#REF!</definedName>
    <definedName name="_____DAT77">#REF!</definedName>
    <definedName name="_____DAT78">#REF!</definedName>
    <definedName name="_____DAT79">#REF!</definedName>
    <definedName name="_____DAT8">#REF!</definedName>
    <definedName name="_____DAT80">#REF!</definedName>
    <definedName name="_____DAT81">#REF!</definedName>
    <definedName name="_____DAT82">#REF!</definedName>
    <definedName name="_____DAT83">#REF!</definedName>
    <definedName name="_____DAT84">#REF!</definedName>
    <definedName name="_____DAT85">#REF!</definedName>
    <definedName name="_____DAT86">#REF!</definedName>
    <definedName name="_____DAT87">#REF!</definedName>
    <definedName name="_____DAT88">#REF!</definedName>
    <definedName name="_____DAT89">#REF!</definedName>
    <definedName name="_____DAT9">#REF!</definedName>
    <definedName name="_____DAT90">#REF!</definedName>
    <definedName name="_____DAT91">#REF!</definedName>
    <definedName name="_____DAT92">#REF!</definedName>
    <definedName name="_____DAT93">#REF!</definedName>
    <definedName name="_____DAT94">#REF!</definedName>
    <definedName name="_____DAT95">#REF!</definedName>
    <definedName name="_____DAT96">#REF!</definedName>
    <definedName name="_____DAT97">#REF!</definedName>
    <definedName name="_____DAT98">#REF!</definedName>
    <definedName name="_____DAT99">#REF!</definedName>
    <definedName name="_____DDD3">#REF!</definedName>
    <definedName name="_____DEF2" localSheetId="1" hidden="1">{#N/A,#N/A,FALSE,"DEF1";#N/A,#N/A,FALSE,"DEF2";#N/A,#N/A,FALSE,"DEF3"}</definedName>
    <definedName name="_____DEF2" hidden="1">{#N/A,#N/A,FALSE,"DEF1";#N/A,#N/A,FALSE,"DEF2";#N/A,#N/A,FALSE,"DEF3"}</definedName>
    <definedName name="_____DEF3" localSheetId="1" hidden="1">{#N/A,#N/A,FALSE,"DEF1";#N/A,#N/A,FALSE,"DEF2";#N/A,#N/A,FALSE,"DEF3"}</definedName>
    <definedName name="_____DEF3" hidden="1">{#N/A,#N/A,FALSE,"DEF1";#N/A,#N/A,FALSE,"DEF2";#N/A,#N/A,FALSE,"DEF3"}</definedName>
    <definedName name="_____DIA1">#REF!</definedName>
    <definedName name="_____DIA2">#REF!</definedName>
    <definedName name="_____DIA3">#REF!</definedName>
    <definedName name="_____DIA4">#REF!</definedName>
    <definedName name="_____DIA5">#REF!</definedName>
    <definedName name="_____DIA6">#REF!</definedName>
    <definedName name="_____DIA7">#REF!</definedName>
    <definedName name="_____DIA8">#REF!</definedName>
    <definedName name="_____dre1">#REF!</definedName>
    <definedName name="_____EBA01">#REF!</definedName>
    <definedName name="_____EBA02">#REF!</definedName>
    <definedName name="_____EBA03">#REF!</definedName>
    <definedName name="_____EBA04">#REF!</definedName>
    <definedName name="_____EBA05">#REF!</definedName>
    <definedName name="_____EBA06">#REF!</definedName>
    <definedName name="_____efc10" localSheetId="1" hidden="1">{"'RR'!$A$2:$E$81"}</definedName>
    <definedName name="_____efc10" hidden="1">{"'RR'!$A$2:$E$81"}</definedName>
    <definedName name="_____EFC2" localSheetId="1" hidden="1">{"'RR'!$A$2:$E$81"}</definedName>
    <definedName name="_____EFC2" hidden="1">{"'RR'!$A$2:$E$81"}</definedName>
    <definedName name="_____EFC3" localSheetId="1" hidden="1">{"'RR'!$A$2:$E$81"}</definedName>
    <definedName name="_____EFC3" hidden="1">{"'RR'!$A$2:$E$81"}</definedName>
    <definedName name="_____EFC4" localSheetId="1" hidden="1">{"'RR'!$A$2:$E$81"}</definedName>
    <definedName name="_____EFC4" hidden="1">{"'RR'!$A$2:$E$81"}</definedName>
    <definedName name="_____ffp16" localSheetId="1" hidden="1">{"'gráf jan00'!$A$1:$AK$41"}</definedName>
    <definedName name="_____ffp16" hidden="1">{"'gráf jan00'!$A$1:$AK$41"}</definedName>
    <definedName name="_____ffp4589" localSheetId="1" hidden="1">{"'gráf jan00'!$A$1:$AK$41"}</definedName>
    <definedName name="_____ffp4589" hidden="1">{"'gráf jan00'!$A$1:$AK$41"}</definedName>
    <definedName name="_____inv2">#REF!</definedName>
    <definedName name="_____JAN02" localSheetId="12" hidden="1">{"VENTAS1",#N/A,FALSE,"VENTAS";"VENTAS2",#N/A,FALSE,"VENTAS";"VENTAS3",#N/A,FALSE,"VENTAS";"VENTAS4",#N/A,FALSE,"VENTAS";"VENTAS5",#N/A,FALSE,"VENTAS";"VENTAS6",#N/A,FALSE,"VENTAS";"VENTAS7",#N/A,FALSE,"VENTAS";"VENTAS8",#N/A,FALSE,"VENTAS"}</definedName>
    <definedName name="_____JAN02" localSheetId="1" hidden="1">{"VENTAS1",#N/A,FALSE,"VENTAS";"VENTAS2",#N/A,FALSE,"VENTAS";"VENTAS3",#N/A,FALSE,"VENTAS";"VENTAS4",#N/A,FALSE,"VENTAS";"VENTAS5",#N/A,FALSE,"VENTAS";"VENTAS6",#N/A,FALSE,"VENTAS";"VENTAS7",#N/A,FALSE,"VENTAS";"VENTAS8",#N/A,FALSE,"VENTAS"}</definedName>
    <definedName name="_____JAN02" hidden="1">{"VENTAS1",#N/A,FALSE,"VENTAS";"VENTAS2",#N/A,FALSE,"VENTAS";"VENTAS3",#N/A,FALSE,"VENTAS";"VENTAS4",#N/A,FALSE,"VENTAS";"VENTAS5",#N/A,FALSE,"VENTAS";"VENTAS6",#N/A,FALSE,"VENTAS";"VENTAS7",#N/A,FALSE,"VENTAS";"VENTAS8",#N/A,FALSE,"VENTAS"}</definedName>
    <definedName name="_____JAN02_1" localSheetId="12" hidden="1">{"VENTAS1",#N/A,FALSE,"VENTAS";"VENTAS2",#N/A,FALSE,"VENTAS";"VENTAS3",#N/A,FALSE,"VENTAS";"VENTAS4",#N/A,FALSE,"VENTAS";"VENTAS5",#N/A,FALSE,"VENTAS";"VENTAS6",#N/A,FALSE,"VENTAS";"VENTAS7",#N/A,FALSE,"VENTAS";"VENTAS8",#N/A,FALSE,"VENTAS"}</definedName>
    <definedName name="_____JAN02_1" localSheetId="1" hidden="1">{"VENTAS1",#N/A,FALSE,"VENTAS";"VENTAS2",#N/A,FALSE,"VENTAS";"VENTAS3",#N/A,FALSE,"VENTAS";"VENTAS4",#N/A,FALSE,"VENTAS";"VENTAS5",#N/A,FALSE,"VENTAS";"VENTAS6",#N/A,FALSE,"VENTAS";"VENTAS7",#N/A,FALSE,"VENTAS";"VENTAS8",#N/A,FALSE,"VENTAS"}</definedName>
    <definedName name="_____JAN02_1" hidden="1">{"VENTAS1",#N/A,FALSE,"VENTAS";"VENTAS2",#N/A,FALSE,"VENTAS";"VENTAS3",#N/A,FALSE,"VENTAS";"VENTAS4",#N/A,FALSE,"VENTAS";"VENTAS5",#N/A,FALSE,"VENTAS";"VENTAS6",#N/A,FALSE,"VENTAS";"VENTAS7",#N/A,FALSE,"VENTAS";"VENTAS8",#N/A,FALSE,"VENTAS"}</definedName>
    <definedName name="_____JAN02_1_1" localSheetId="12" hidden="1">{"VENTAS1",#N/A,FALSE,"VENTAS";"VENTAS2",#N/A,FALSE,"VENTAS";"VENTAS3",#N/A,FALSE,"VENTAS";"VENTAS4",#N/A,FALSE,"VENTAS";"VENTAS5",#N/A,FALSE,"VENTAS";"VENTAS6",#N/A,FALSE,"VENTAS";"VENTAS7",#N/A,FALSE,"VENTAS";"VENTAS8",#N/A,FALSE,"VENTAS"}</definedName>
    <definedName name="_____JAN02_1_1" localSheetId="1" hidden="1">{"VENTAS1",#N/A,FALSE,"VENTAS";"VENTAS2",#N/A,FALSE,"VENTAS";"VENTAS3",#N/A,FALSE,"VENTAS";"VENTAS4",#N/A,FALSE,"VENTAS";"VENTAS5",#N/A,FALSE,"VENTAS";"VENTAS6",#N/A,FALSE,"VENTAS";"VENTAS7",#N/A,FALSE,"VENTAS";"VENTAS8",#N/A,FALSE,"VENTAS"}</definedName>
    <definedName name="_____JAN02_1_1" hidden="1">{"VENTAS1",#N/A,FALSE,"VENTAS";"VENTAS2",#N/A,FALSE,"VENTAS";"VENTAS3",#N/A,FALSE,"VENTAS";"VENTAS4",#N/A,FALSE,"VENTAS";"VENTAS5",#N/A,FALSE,"VENTAS";"VENTAS6",#N/A,FALSE,"VENTAS";"VENTAS7",#N/A,FALSE,"VENTAS";"VENTAS8",#N/A,FALSE,"VENTAS"}</definedName>
    <definedName name="_____JAN02_1_1_1" localSheetId="12" hidden="1">{"VENTAS1",#N/A,FALSE,"VENTAS";"VENTAS2",#N/A,FALSE,"VENTAS";"VENTAS3",#N/A,FALSE,"VENTAS";"VENTAS4",#N/A,FALSE,"VENTAS";"VENTAS5",#N/A,FALSE,"VENTAS";"VENTAS6",#N/A,FALSE,"VENTAS";"VENTAS7",#N/A,FALSE,"VENTAS";"VENTAS8",#N/A,FALSE,"VENTAS"}</definedName>
    <definedName name="_____JAN02_1_1_1" localSheetId="1" hidden="1">{"VENTAS1",#N/A,FALSE,"VENTAS";"VENTAS2",#N/A,FALSE,"VENTAS";"VENTAS3",#N/A,FALSE,"VENTAS";"VENTAS4",#N/A,FALSE,"VENTAS";"VENTAS5",#N/A,FALSE,"VENTAS";"VENTAS6",#N/A,FALSE,"VENTAS";"VENTAS7",#N/A,FALSE,"VENTAS";"VENTAS8",#N/A,FALSE,"VENTAS"}</definedName>
    <definedName name="_____JAN02_1_1_1" hidden="1">{"VENTAS1",#N/A,FALSE,"VENTAS";"VENTAS2",#N/A,FALSE,"VENTAS";"VENTAS3",#N/A,FALSE,"VENTAS";"VENTAS4",#N/A,FALSE,"VENTAS";"VENTAS5",#N/A,FALSE,"VENTAS";"VENTAS6",#N/A,FALSE,"VENTAS";"VENTAS7",#N/A,FALSE,"VENTAS";"VENTAS8",#N/A,FALSE,"VENTAS"}</definedName>
    <definedName name="_____JAN02_1_1_1_1" localSheetId="12" hidden="1">{"VENTAS1",#N/A,FALSE,"VENTAS";"VENTAS2",#N/A,FALSE,"VENTAS";"VENTAS3",#N/A,FALSE,"VENTAS";"VENTAS4",#N/A,FALSE,"VENTAS";"VENTAS5",#N/A,FALSE,"VENTAS";"VENTAS6",#N/A,FALSE,"VENTAS";"VENTAS7",#N/A,FALSE,"VENTAS";"VENTAS8",#N/A,FALSE,"VENTAS"}</definedName>
    <definedName name="_____JAN02_1_1_1_1" localSheetId="1" hidden="1">{"VENTAS1",#N/A,FALSE,"VENTAS";"VENTAS2",#N/A,FALSE,"VENTAS";"VENTAS3",#N/A,FALSE,"VENTAS";"VENTAS4",#N/A,FALSE,"VENTAS";"VENTAS5",#N/A,FALSE,"VENTAS";"VENTAS6",#N/A,FALSE,"VENTAS";"VENTAS7",#N/A,FALSE,"VENTAS";"VENTAS8",#N/A,FALSE,"VENTAS"}</definedName>
    <definedName name="_____JAN02_1_1_1_1" hidden="1">{"VENTAS1",#N/A,FALSE,"VENTAS";"VENTAS2",#N/A,FALSE,"VENTAS";"VENTAS3",#N/A,FALSE,"VENTAS";"VENTAS4",#N/A,FALSE,"VENTAS";"VENTAS5",#N/A,FALSE,"VENTAS";"VENTAS6",#N/A,FALSE,"VENTAS";"VENTAS7",#N/A,FALSE,"VENTAS";"VENTAS8",#N/A,FALSE,"VENTAS"}</definedName>
    <definedName name="_____JAN02_1_1_1_1_1" localSheetId="12" hidden="1">{"VENTAS1",#N/A,FALSE,"VENTAS";"VENTAS2",#N/A,FALSE,"VENTAS";"VENTAS3",#N/A,FALSE,"VENTAS";"VENTAS4",#N/A,FALSE,"VENTAS";"VENTAS5",#N/A,FALSE,"VENTAS";"VENTAS6",#N/A,FALSE,"VENTAS";"VENTAS7",#N/A,FALSE,"VENTAS";"VENTAS8",#N/A,FALSE,"VENTAS"}</definedName>
    <definedName name="_____JAN02_1_1_1_1_1" localSheetId="1" hidden="1">{"VENTAS1",#N/A,FALSE,"VENTAS";"VENTAS2",#N/A,FALSE,"VENTAS";"VENTAS3",#N/A,FALSE,"VENTAS";"VENTAS4",#N/A,FALSE,"VENTAS";"VENTAS5",#N/A,FALSE,"VENTAS";"VENTAS6",#N/A,FALSE,"VENTAS";"VENTAS7",#N/A,FALSE,"VENTAS";"VENTAS8",#N/A,FALSE,"VENTAS"}</definedName>
    <definedName name="_____JAN02_1_1_1_1_1" hidden="1">{"VENTAS1",#N/A,FALSE,"VENTAS";"VENTAS2",#N/A,FALSE,"VENTAS";"VENTAS3",#N/A,FALSE,"VENTAS";"VENTAS4",#N/A,FALSE,"VENTAS";"VENTAS5",#N/A,FALSE,"VENTAS";"VENTAS6",#N/A,FALSE,"VENTAS";"VENTAS7",#N/A,FALSE,"VENTAS";"VENTAS8",#N/A,FALSE,"VENTAS"}</definedName>
    <definedName name="_____JAN02_1_1_1_1_1_1" localSheetId="12" hidden="1">{"VENTAS1",#N/A,FALSE,"VENTAS";"VENTAS2",#N/A,FALSE,"VENTAS";"VENTAS3",#N/A,FALSE,"VENTAS";"VENTAS4",#N/A,FALSE,"VENTAS";"VENTAS5",#N/A,FALSE,"VENTAS";"VENTAS6",#N/A,FALSE,"VENTAS";"VENTAS7",#N/A,FALSE,"VENTAS";"VENTAS8",#N/A,FALSE,"VENTAS"}</definedName>
    <definedName name="_____JAN02_1_1_1_1_1_1" localSheetId="1" hidden="1">{"VENTAS1",#N/A,FALSE,"VENTAS";"VENTAS2",#N/A,FALSE,"VENTAS";"VENTAS3",#N/A,FALSE,"VENTAS";"VENTAS4",#N/A,FALSE,"VENTAS";"VENTAS5",#N/A,FALSE,"VENTAS";"VENTAS6",#N/A,FALSE,"VENTAS";"VENTAS7",#N/A,FALSE,"VENTAS";"VENTAS8",#N/A,FALSE,"VENTAS"}</definedName>
    <definedName name="_____JAN02_1_1_1_1_1_1" hidden="1">{"VENTAS1",#N/A,FALSE,"VENTAS";"VENTAS2",#N/A,FALSE,"VENTAS";"VENTAS3",#N/A,FALSE,"VENTAS";"VENTAS4",#N/A,FALSE,"VENTAS";"VENTAS5",#N/A,FALSE,"VENTAS";"VENTAS6",#N/A,FALSE,"VENTAS";"VENTAS7",#N/A,FALSE,"VENTAS";"VENTAS8",#N/A,FALSE,"VENTAS"}</definedName>
    <definedName name="_____JAN02_1_1_1_1_2" localSheetId="12" hidden="1">{"VENTAS1",#N/A,FALSE,"VENTAS";"VENTAS2",#N/A,FALSE,"VENTAS";"VENTAS3",#N/A,FALSE,"VENTAS";"VENTAS4",#N/A,FALSE,"VENTAS";"VENTAS5",#N/A,FALSE,"VENTAS";"VENTAS6",#N/A,FALSE,"VENTAS";"VENTAS7",#N/A,FALSE,"VENTAS";"VENTAS8",#N/A,FALSE,"VENTAS"}</definedName>
    <definedName name="_____JAN02_1_1_1_1_2" localSheetId="1" hidden="1">{"VENTAS1",#N/A,FALSE,"VENTAS";"VENTAS2",#N/A,FALSE,"VENTAS";"VENTAS3",#N/A,FALSE,"VENTAS";"VENTAS4",#N/A,FALSE,"VENTAS";"VENTAS5",#N/A,FALSE,"VENTAS";"VENTAS6",#N/A,FALSE,"VENTAS";"VENTAS7",#N/A,FALSE,"VENTAS";"VENTAS8",#N/A,FALSE,"VENTAS"}</definedName>
    <definedName name="_____JAN02_1_1_1_1_2" hidden="1">{"VENTAS1",#N/A,FALSE,"VENTAS";"VENTAS2",#N/A,FALSE,"VENTAS";"VENTAS3",#N/A,FALSE,"VENTAS";"VENTAS4",#N/A,FALSE,"VENTAS";"VENTAS5",#N/A,FALSE,"VENTAS";"VENTAS6",#N/A,FALSE,"VENTAS";"VENTAS7",#N/A,FALSE,"VENTAS";"VENTAS8",#N/A,FALSE,"VENTAS"}</definedName>
    <definedName name="_____JAN02_1_1_1_2" localSheetId="12" hidden="1">{"VENTAS1",#N/A,FALSE,"VENTAS";"VENTAS2",#N/A,FALSE,"VENTAS";"VENTAS3",#N/A,FALSE,"VENTAS";"VENTAS4",#N/A,FALSE,"VENTAS";"VENTAS5",#N/A,FALSE,"VENTAS";"VENTAS6",#N/A,FALSE,"VENTAS";"VENTAS7",#N/A,FALSE,"VENTAS";"VENTAS8",#N/A,FALSE,"VENTAS"}</definedName>
    <definedName name="_____JAN02_1_1_1_2" localSheetId="1" hidden="1">{"VENTAS1",#N/A,FALSE,"VENTAS";"VENTAS2",#N/A,FALSE,"VENTAS";"VENTAS3",#N/A,FALSE,"VENTAS";"VENTAS4",#N/A,FALSE,"VENTAS";"VENTAS5",#N/A,FALSE,"VENTAS";"VENTAS6",#N/A,FALSE,"VENTAS";"VENTAS7",#N/A,FALSE,"VENTAS";"VENTAS8",#N/A,FALSE,"VENTAS"}</definedName>
    <definedName name="_____JAN02_1_1_1_2" hidden="1">{"VENTAS1",#N/A,FALSE,"VENTAS";"VENTAS2",#N/A,FALSE,"VENTAS";"VENTAS3",#N/A,FALSE,"VENTAS";"VENTAS4",#N/A,FALSE,"VENTAS";"VENTAS5",#N/A,FALSE,"VENTAS";"VENTAS6",#N/A,FALSE,"VENTAS";"VENTAS7",#N/A,FALSE,"VENTAS";"VENTAS8",#N/A,FALSE,"VENTAS"}</definedName>
    <definedName name="_____JAN02_1_1_1_2_1" localSheetId="12" hidden="1">{"VENTAS1",#N/A,FALSE,"VENTAS";"VENTAS2",#N/A,FALSE,"VENTAS";"VENTAS3",#N/A,FALSE,"VENTAS";"VENTAS4",#N/A,FALSE,"VENTAS";"VENTAS5",#N/A,FALSE,"VENTAS";"VENTAS6",#N/A,FALSE,"VENTAS";"VENTAS7",#N/A,FALSE,"VENTAS";"VENTAS8",#N/A,FALSE,"VENTAS"}</definedName>
    <definedName name="_____JAN02_1_1_1_2_1" localSheetId="1" hidden="1">{"VENTAS1",#N/A,FALSE,"VENTAS";"VENTAS2",#N/A,FALSE,"VENTAS";"VENTAS3",#N/A,FALSE,"VENTAS";"VENTAS4",#N/A,FALSE,"VENTAS";"VENTAS5",#N/A,FALSE,"VENTAS";"VENTAS6",#N/A,FALSE,"VENTAS";"VENTAS7",#N/A,FALSE,"VENTAS";"VENTAS8",#N/A,FALSE,"VENTAS"}</definedName>
    <definedName name="_____JAN02_1_1_1_2_1" hidden="1">{"VENTAS1",#N/A,FALSE,"VENTAS";"VENTAS2",#N/A,FALSE,"VENTAS";"VENTAS3",#N/A,FALSE,"VENTAS";"VENTAS4",#N/A,FALSE,"VENTAS";"VENTAS5",#N/A,FALSE,"VENTAS";"VENTAS6",#N/A,FALSE,"VENTAS";"VENTAS7",#N/A,FALSE,"VENTAS";"VENTAS8",#N/A,FALSE,"VENTAS"}</definedName>
    <definedName name="_____JAN02_1_1_1_3" localSheetId="12" hidden="1">{"VENTAS1",#N/A,FALSE,"VENTAS";"VENTAS2",#N/A,FALSE,"VENTAS";"VENTAS3",#N/A,FALSE,"VENTAS";"VENTAS4",#N/A,FALSE,"VENTAS";"VENTAS5",#N/A,FALSE,"VENTAS";"VENTAS6",#N/A,FALSE,"VENTAS";"VENTAS7",#N/A,FALSE,"VENTAS";"VENTAS8",#N/A,FALSE,"VENTAS"}</definedName>
    <definedName name="_____JAN02_1_1_1_3" localSheetId="1" hidden="1">{"VENTAS1",#N/A,FALSE,"VENTAS";"VENTAS2",#N/A,FALSE,"VENTAS";"VENTAS3",#N/A,FALSE,"VENTAS";"VENTAS4",#N/A,FALSE,"VENTAS";"VENTAS5",#N/A,FALSE,"VENTAS";"VENTAS6",#N/A,FALSE,"VENTAS";"VENTAS7",#N/A,FALSE,"VENTAS";"VENTAS8",#N/A,FALSE,"VENTAS"}</definedName>
    <definedName name="_____JAN02_1_1_1_3" hidden="1">{"VENTAS1",#N/A,FALSE,"VENTAS";"VENTAS2",#N/A,FALSE,"VENTAS";"VENTAS3",#N/A,FALSE,"VENTAS";"VENTAS4",#N/A,FALSE,"VENTAS";"VENTAS5",#N/A,FALSE,"VENTAS";"VENTAS6",#N/A,FALSE,"VENTAS";"VENTAS7",#N/A,FALSE,"VENTAS";"VENTAS8",#N/A,FALSE,"VENTAS"}</definedName>
    <definedName name="_____JAN02_1_1_1_3_1" localSheetId="12" hidden="1">{"VENTAS1",#N/A,FALSE,"VENTAS";"VENTAS2",#N/A,FALSE,"VENTAS";"VENTAS3",#N/A,FALSE,"VENTAS";"VENTAS4",#N/A,FALSE,"VENTAS";"VENTAS5",#N/A,FALSE,"VENTAS";"VENTAS6",#N/A,FALSE,"VENTAS";"VENTAS7",#N/A,FALSE,"VENTAS";"VENTAS8",#N/A,FALSE,"VENTAS"}</definedName>
    <definedName name="_____JAN02_1_1_1_3_1" localSheetId="1" hidden="1">{"VENTAS1",#N/A,FALSE,"VENTAS";"VENTAS2",#N/A,FALSE,"VENTAS";"VENTAS3",#N/A,FALSE,"VENTAS";"VENTAS4",#N/A,FALSE,"VENTAS";"VENTAS5",#N/A,FALSE,"VENTAS";"VENTAS6",#N/A,FALSE,"VENTAS";"VENTAS7",#N/A,FALSE,"VENTAS";"VENTAS8",#N/A,FALSE,"VENTAS"}</definedName>
    <definedName name="_____JAN02_1_1_1_3_1" hidden="1">{"VENTAS1",#N/A,FALSE,"VENTAS";"VENTAS2",#N/A,FALSE,"VENTAS";"VENTAS3",#N/A,FALSE,"VENTAS";"VENTAS4",#N/A,FALSE,"VENTAS";"VENTAS5",#N/A,FALSE,"VENTAS";"VENTAS6",#N/A,FALSE,"VENTAS";"VENTAS7",#N/A,FALSE,"VENTAS";"VENTAS8",#N/A,FALSE,"VENTAS"}</definedName>
    <definedName name="_____JAN02_1_1_1_4" localSheetId="12" hidden="1">{"VENTAS1",#N/A,FALSE,"VENTAS";"VENTAS2",#N/A,FALSE,"VENTAS";"VENTAS3",#N/A,FALSE,"VENTAS";"VENTAS4",#N/A,FALSE,"VENTAS";"VENTAS5",#N/A,FALSE,"VENTAS";"VENTAS6",#N/A,FALSE,"VENTAS";"VENTAS7",#N/A,FALSE,"VENTAS";"VENTAS8",#N/A,FALSE,"VENTAS"}</definedName>
    <definedName name="_____JAN02_1_1_1_4" localSheetId="1" hidden="1">{"VENTAS1",#N/A,FALSE,"VENTAS";"VENTAS2",#N/A,FALSE,"VENTAS";"VENTAS3",#N/A,FALSE,"VENTAS";"VENTAS4",#N/A,FALSE,"VENTAS";"VENTAS5",#N/A,FALSE,"VENTAS";"VENTAS6",#N/A,FALSE,"VENTAS";"VENTAS7",#N/A,FALSE,"VENTAS";"VENTAS8",#N/A,FALSE,"VENTAS"}</definedName>
    <definedName name="_____JAN02_1_1_1_4" hidden="1">{"VENTAS1",#N/A,FALSE,"VENTAS";"VENTAS2",#N/A,FALSE,"VENTAS";"VENTAS3",#N/A,FALSE,"VENTAS";"VENTAS4",#N/A,FALSE,"VENTAS";"VENTAS5",#N/A,FALSE,"VENTAS";"VENTAS6",#N/A,FALSE,"VENTAS";"VENTAS7",#N/A,FALSE,"VENTAS";"VENTAS8",#N/A,FALSE,"VENTAS"}</definedName>
    <definedName name="_____JAN02_1_1_1_5" localSheetId="12" hidden="1">{"VENTAS1",#N/A,FALSE,"VENTAS";"VENTAS2",#N/A,FALSE,"VENTAS";"VENTAS3",#N/A,FALSE,"VENTAS";"VENTAS4",#N/A,FALSE,"VENTAS";"VENTAS5",#N/A,FALSE,"VENTAS";"VENTAS6",#N/A,FALSE,"VENTAS";"VENTAS7",#N/A,FALSE,"VENTAS";"VENTAS8",#N/A,FALSE,"VENTAS"}</definedName>
    <definedName name="_____JAN02_1_1_1_5" localSheetId="1" hidden="1">{"VENTAS1",#N/A,FALSE,"VENTAS";"VENTAS2",#N/A,FALSE,"VENTAS";"VENTAS3",#N/A,FALSE,"VENTAS";"VENTAS4",#N/A,FALSE,"VENTAS";"VENTAS5",#N/A,FALSE,"VENTAS";"VENTAS6",#N/A,FALSE,"VENTAS";"VENTAS7",#N/A,FALSE,"VENTAS";"VENTAS8",#N/A,FALSE,"VENTAS"}</definedName>
    <definedName name="_____JAN02_1_1_1_5" hidden="1">{"VENTAS1",#N/A,FALSE,"VENTAS";"VENTAS2",#N/A,FALSE,"VENTAS";"VENTAS3",#N/A,FALSE,"VENTAS";"VENTAS4",#N/A,FALSE,"VENTAS";"VENTAS5",#N/A,FALSE,"VENTAS";"VENTAS6",#N/A,FALSE,"VENTAS";"VENTAS7",#N/A,FALSE,"VENTAS";"VENTAS8",#N/A,FALSE,"VENTAS"}</definedName>
    <definedName name="_____JAN02_1_1_2" localSheetId="12" hidden="1">{"VENTAS1",#N/A,FALSE,"VENTAS";"VENTAS2",#N/A,FALSE,"VENTAS";"VENTAS3",#N/A,FALSE,"VENTAS";"VENTAS4",#N/A,FALSE,"VENTAS";"VENTAS5",#N/A,FALSE,"VENTAS";"VENTAS6",#N/A,FALSE,"VENTAS";"VENTAS7",#N/A,FALSE,"VENTAS";"VENTAS8",#N/A,FALSE,"VENTAS"}</definedName>
    <definedName name="_____JAN02_1_1_2" localSheetId="1" hidden="1">{"VENTAS1",#N/A,FALSE,"VENTAS";"VENTAS2",#N/A,FALSE,"VENTAS";"VENTAS3",#N/A,FALSE,"VENTAS";"VENTAS4",#N/A,FALSE,"VENTAS";"VENTAS5",#N/A,FALSE,"VENTAS";"VENTAS6",#N/A,FALSE,"VENTAS";"VENTAS7",#N/A,FALSE,"VENTAS";"VENTAS8",#N/A,FALSE,"VENTAS"}</definedName>
    <definedName name="_____JAN02_1_1_2" hidden="1">{"VENTAS1",#N/A,FALSE,"VENTAS";"VENTAS2",#N/A,FALSE,"VENTAS";"VENTAS3",#N/A,FALSE,"VENTAS";"VENTAS4",#N/A,FALSE,"VENTAS";"VENTAS5",#N/A,FALSE,"VENTAS";"VENTAS6",#N/A,FALSE,"VENTAS";"VENTAS7",#N/A,FALSE,"VENTAS";"VENTAS8",#N/A,FALSE,"VENTAS"}</definedName>
    <definedName name="_____JAN02_1_1_2_1" localSheetId="12" hidden="1">{"VENTAS1",#N/A,FALSE,"VENTAS";"VENTAS2",#N/A,FALSE,"VENTAS";"VENTAS3",#N/A,FALSE,"VENTAS";"VENTAS4",#N/A,FALSE,"VENTAS";"VENTAS5",#N/A,FALSE,"VENTAS";"VENTAS6",#N/A,FALSE,"VENTAS";"VENTAS7",#N/A,FALSE,"VENTAS";"VENTAS8",#N/A,FALSE,"VENTAS"}</definedName>
    <definedName name="_____JAN02_1_1_2_1" localSheetId="1" hidden="1">{"VENTAS1",#N/A,FALSE,"VENTAS";"VENTAS2",#N/A,FALSE,"VENTAS";"VENTAS3",#N/A,FALSE,"VENTAS";"VENTAS4",#N/A,FALSE,"VENTAS";"VENTAS5",#N/A,FALSE,"VENTAS";"VENTAS6",#N/A,FALSE,"VENTAS";"VENTAS7",#N/A,FALSE,"VENTAS";"VENTAS8",#N/A,FALSE,"VENTAS"}</definedName>
    <definedName name="_____JAN02_1_1_2_1" hidden="1">{"VENTAS1",#N/A,FALSE,"VENTAS";"VENTAS2",#N/A,FALSE,"VENTAS";"VENTAS3",#N/A,FALSE,"VENTAS";"VENTAS4",#N/A,FALSE,"VENTAS";"VENTAS5",#N/A,FALSE,"VENTAS";"VENTAS6",#N/A,FALSE,"VENTAS";"VENTAS7",#N/A,FALSE,"VENTAS";"VENTAS8",#N/A,FALSE,"VENTAS"}</definedName>
    <definedName name="_____JAN02_1_1_3" localSheetId="12" hidden="1">{"VENTAS1",#N/A,FALSE,"VENTAS";"VENTAS2",#N/A,FALSE,"VENTAS";"VENTAS3",#N/A,FALSE,"VENTAS";"VENTAS4",#N/A,FALSE,"VENTAS";"VENTAS5",#N/A,FALSE,"VENTAS";"VENTAS6",#N/A,FALSE,"VENTAS";"VENTAS7",#N/A,FALSE,"VENTAS";"VENTAS8",#N/A,FALSE,"VENTAS"}</definedName>
    <definedName name="_____JAN02_1_1_3" localSheetId="1" hidden="1">{"VENTAS1",#N/A,FALSE,"VENTAS";"VENTAS2",#N/A,FALSE,"VENTAS";"VENTAS3",#N/A,FALSE,"VENTAS";"VENTAS4",#N/A,FALSE,"VENTAS";"VENTAS5",#N/A,FALSE,"VENTAS";"VENTAS6",#N/A,FALSE,"VENTAS";"VENTAS7",#N/A,FALSE,"VENTAS";"VENTAS8",#N/A,FALSE,"VENTAS"}</definedName>
    <definedName name="_____JAN02_1_1_3" hidden="1">{"VENTAS1",#N/A,FALSE,"VENTAS";"VENTAS2",#N/A,FALSE,"VENTAS";"VENTAS3",#N/A,FALSE,"VENTAS";"VENTAS4",#N/A,FALSE,"VENTAS";"VENTAS5",#N/A,FALSE,"VENTAS";"VENTAS6",#N/A,FALSE,"VENTAS";"VENTAS7",#N/A,FALSE,"VENTAS";"VENTAS8",#N/A,FALSE,"VENTAS"}</definedName>
    <definedName name="_____JAN02_1_1_3_1" localSheetId="12" hidden="1">{"VENTAS1",#N/A,FALSE,"VENTAS";"VENTAS2",#N/A,FALSE,"VENTAS";"VENTAS3",#N/A,FALSE,"VENTAS";"VENTAS4",#N/A,FALSE,"VENTAS";"VENTAS5",#N/A,FALSE,"VENTAS";"VENTAS6",#N/A,FALSE,"VENTAS";"VENTAS7",#N/A,FALSE,"VENTAS";"VENTAS8",#N/A,FALSE,"VENTAS"}</definedName>
    <definedName name="_____JAN02_1_1_3_1" localSheetId="1" hidden="1">{"VENTAS1",#N/A,FALSE,"VENTAS";"VENTAS2",#N/A,FALSE,"VENTAS";"VENTAS3",#N/A,FALSE,"VENTAS";"VENTAS4",#N/A,FALSE,"VENTAS";"VENTAS5",#N/A,FALSE,"VENTAS";"VENTAS6",#N/A,FALSE,"VENTAS";"VENTAS7",#N/A,FALSE,"VENTAS";"VENTAS8",#N/A,FALSE,"VENTAS"}</definedName>
    <definedName name="_____JAN02_1_1_3_1" hidden="1">{"VENTAS1",#N/A,FALSE,"VENTAS";"VENTAS2",#N/A,FALSE,"VENTAS";"VENTAS3",#N/A,FALSE,"VENTAS";"VENTAS4",#N/A,FALSE,"VENTAS";"VENTAS5",#N/A,FALSE,"VENTAS";"VENTAS6",#N/A,FALSE,"VENTAS";"VENTAS7",#N/A,FALSE,"VENTAS";"VENTAS8",#N/A,FALSE,"VENTAS"}</definedName>
    <definedName name="_____JAN02_1_1_4" localSheetId="12" hidden="1">{"VENTAS1",#N/A,FALSE,"VENTAS";"VENTAS2",#N/A,FALSE,"VENTAS";"VENTAS3",#N/A,FALSE,"VENTAS";"VENTAS4",#N/A,FALSE,"VENTAS";"VENTAS5",#N/A,FALSE,"VENTAS";"VENTAS6",#N/A,FALSE,"VENTAS";"VENTAS7",#N/A,FALSE,"VENTAS";"VENTAS8",#N/A,FALSE,"VENTAS"}</definedName>
    <definedName name="_____JAN02_1_1_4" localSheetId="1" hidden="1">{"VENTAS1",#N/A,FALSE,"VENTAS";"VENTAS2",#N/A,FALSE,"VENTAS";"VENTAS3",#N/A,FALSE,"VENTAS";"VENTAS4",#N/A,FALSE,"VENTAS";"VENTAS5",#N/A,FALSE,"VENTAS";"VENTAS6",#N/A,FALSE,"VENTAS";"VENTAS7",#N/A,FALSE,"VENTAS";"VENTAS8",#N/A,FALSE,"VENTAS"}</definedName>
    <definedName name="_____JAN02_1_1_4" hidden="1">{"VENTAS1",#N/A,FALSE,"VENTAS";"VENTAS2",#N/A,FALSE,"VENTAS";"VENTAS3",#N/A,FALSE,"VENTAS";"VENTAS4",#N/A,FALSE,"VENTAS";"VENTAS5",#N/A,FALSE,"VENTAS";"VENTAS6",#N/A,FALSE,"VENTAS";"VENTAS7",#N/A,FALSE,"VENTAS";"VENTAS8",#N/A,FALSE,"VENTAS"}</definedName>
    <definedName name="_____JAN02_1_1_5" localSheetId="12" hidden="1">{"VENTAS1",#N/A,FALSE,"VENTAS";"VENTAS2",#N/A,FALSE,"VENTAS";"VENTAS3",#N/A,FALSE,"VENTAS";"VENTAS4",#N/A,FALSE,"VENTAS";"VENTAS5",#N/A,FALSE,"VENTAS";"VENTAS6",#N/A,FALSE,"VENTAS";"VENTAS7",#N/A,FALSE,"VENTAS";"VENTAS8",#N/A,FALSE,"VENTAS"}</definedName>
    <definedName name="_____JAN02_1_1_5" localSheetId="1" hidden="1">{"VENTAS1",#N/A,FALSE,"VENTAS";"VENTAS2",#N/A,FALSE,"VENTAS";"VENTAS3",#N/A,FALSE,"VENTAS";"VENTAS4",#N/A,FALSE,"VENTAS";"VENTAS5",#N/A,FALSE,"VENTAS";"VENTAS6",#N/A,FALSE,"VENTAS";"VENTAS7",#N/A,FALSE,"VENTAS";"VENTAS8",#N/A,FALSE,"VENTAS"}</definedName>
    <definedName name="_____JAN02_1_1_5" hidden="1">{"VENTAS1",#N/A,FALSE,"VENTAS";"VENTAS2",#N/A,FALSE,"VENTAS";"VENTAS3",#N/A,FALSE,"VENTAS";"VENTAS4",#N/A,FALSE,"VENTAS";"VENTAS5",#N/A,FALSE,"VENTAS";"VENTAS6",#N/A,FALSE,"VENTAS";"VENTAS7",#N/A,FALSE,"VENTAS";"VENTAS8",#N/A,FALSE,"VENTAS"}</definedName>
    <definedName name="_____JAN02_1_2" localSheetId="12" hidden="1">{"VENTAS1",#N/A,FALSE,"VENTAS";"VENTAS2",#N/A,FALSE,"VENTAS";"VENTAS3",#N/A,FALSE,"VENTAS";"VENTAS4",#N/A,FALSE,"VENTAS";"VENTAS5",#N/A,FALSE,"VENTAS";"VENTAS6",#N/A,FALSE,"VENTAS";"VENTAS7",#N/A,FALSE,"VENTAS";"VENTAS8",#N/A,FALSE,"VENTAS"}</definedName>
    <definedName name="_____JAN02_1_2" localSheetId="1" hidden="1">{"VENTAS1",#N/A,FALSE,"VENTAS";"VENTAS2",#N/A,FALSE,"VENTAS";"VENTAS3",#N/A,FALSE,"VENTAS";"VENTAS4",#N/A,FALSE,"VENTAS";"VENTAS5",#N/A,FALSE,"VENTAS";"VENTAS6",#N/A,FALSE,"VENTAS";"VENTAS7",#N/A,FALSE,"VENTAS";"VENTAS8",#N/A,FALSE,"VENTAS"}</definedName>
    <definedName name="_____JAN02_1_2" hidden="1">{"VENTAS1",#N/A,FALSE,"VENTAS";"VENTAS2",#N/A,FALSE,"VENTAS";"VENTAS3",#N/A,FALSE,"VENTAS";"VENTAS4",#N/A,FALSE,"VENTAS";"VENTAS5",#N/A,FALSE,"VENTAS";"VENTAS6",#N/A,FALSE,"VENTAS";"VENTAS7",#N/A,FALSE,"VENTAS";"VENTAS8",#N/A,FALSE,"VENTAS"}</definedName>
    <definedName name="_____JAN02_1_2_1" localSheetId="12" hidden="1">{"VENTAS1",#N/A,FALSE,"VENTAS";"VENTAS2",#N/A,FALSE,"VENTAS";"VENTAS3",#N/A,FALSE,"VENTAS";"VENTAS4",#N/A,FALSE,"VENTAS";"VENTAS5",#N/A,FALSE,"VENTAS";"VENTAS6",#N/A,FALSE,"VENTAS";"VENTAS7",#N/A,FALSE,"VENTAS";"VENTAS8",#N/A,FALSE,"VENTAS"}</definedName>
    <definedName name="_____JAN02_1_2_1" localSheetId="1" hidden="1">{"VENTAS1",#N/A,FALSE,"VENTAS";"VENTAS2",#N/A,FALSE,"VENTAS";"VENTAS3",#N/A,FALSE,"VENTAS";"VENTAS4",#N/A,FALSE,"VENTAS";"VENTAS5",#N/A,FALSE,"VENTAS";"VENTAS6",#N/A,FALSE,"VENTAS";"VENTAS7",#N/A,FALSE,"VENTAS";"VENTAS8",#N/A,FALSE,"VENTAS"}</definedName>
    <definedName name="_____JAN02_1_2_1" hidden="1">{"VENTAS1",#N/A,FALSE,"VENTAS";"VENTAS2",#N/A,FALSE,"VENTAS";"VENTAS3",#N/A,FALSE,"VENTAS";"VENTAS4",#N/A,FALSE,"VENTAS";"VENTAS5",#N/A,FALSE,"VENTAS";"VENTAS6",#N/A,FALSE,"VENTAS";"VENTAS7",#N/A,FALSE,"VENTAS";"VENTAS8",#N/A,FALSE,"VENTAS"}</definedName>
    <definedName name="_____JAN02_1_3" localSheetId="12" hidden="1">{"VENTAS1",#N/A,FALSE,"VENTAS";"VENTAS2",#N/A,FALSE,"VENTAS";"VENTAS3",#N/A,FALSE,"VENTAS";"VENTAS4",#N/A,FALSE,"VENTAS";"VENTAS5",#N/A,FALSE,"VENTAS";"VENTAS6",#N/A,FALSE,"VENTAS";"VENTAS7",#N/A,FALSE,"VENTAS";"VENTAS8",#N/A,FALSE,"VENTAS"}</definedName>
    <definedName name="_____JAN02_1_3" localSheetId="1" hidden="1">{"VENTAS1",#N/A,FALSE,"VENTAS";"VENTAS2",#N/A,FALSE,"VENTAS";"VENTAS3",#N/A,FALSE,"VENTAS";"VENTAS4",#N/A,FALSE,"VENTAS";"VENTAS5",#N/A,FALSE,"VENTAS";"VENTAS6",#N/A,FALSE,"VENTAS";"VENTAS7",#N/A,FALSE,"VENTAS";"VENTAS8",#N/A,FALSE,"VENTAS"}</definedName>
    <definedName name="_____JAN02_1_3" hidden="1">{"VENTAS1",#N/A,FALSE,"VENTAS";"VENTAS2",#N/A,FALSE,"VENTAS";"VENTAS3",#N/A,FALSE,"VENTAS";"VENTAS4",#N/A,FALSE,"VENTAS";"VENTAS5",#N/A,FALSE,"VENTAS";"VENTAS6",#N/A,FALSE,"VENTAS";"VENTAS7",#N/A,FALSE,"VENTAS";"VENTAS8",#N/A,FALSE,"VENTAS"}</definedName>
    <definedName name="_____JAN02_1_4" localSheetId="12" hidden="1">{"VENTAS1",#N/A,FALSE,"VENTAS";"VENTAS2",#N/A,FALSE,"VENTAS";"VENTAS3",#N/A,FALSE,"VENTAS";"VENTAS4",#N/A,FALSE,"VENTAS";"VENTAS5",#N/A,FALSE,"VENTAS";"VENTAS6",#N/A,FALSE,"VENTAS";"VENTAS7",#N/A,FALSE,"VENTAS";"VENTAS8",#N/A,FALSE,"VENTAS"}</definedName>
    <definedName name="_____JAN02_1_4" localSheetId="1" hidden="1">{"VENTAS1",#N/A,FALSE,"VENTAS";"VENTAS2",#N/A,FALSE,"VENTAS";"VENTAS3",#N/A,FALSE,"VENTAS";"VENTAS4",#N/A,FALSE,"VENTAS";"VENTAS5",#N/A,FALSE,"VENTAS";"VENTAS6",#N/A,FALSE,"VENTAS";"VENTAS7",#N/A,FALSE,"VENTAS";"VENTAS8",#N/A,FALSE,"VENTAS"}</definedName>
    <definedName name="_____JAN02_1_4" hidden="1">{"VENTAS1",#N/A,FALSE,"VENTAS";"VENTAS2",#N/A,FALSE,"VENTAS";"VENTAS3",#N/A,FALSE,"VENTAS";"VENTAS4",#N/A,FALSE,"VENTAS";"VENTAS5",#N/A,FALSE,"VENTAS";"VENTAS6",#N/A,FALSE,"VENTAS";"VENTAS7",#N/A,FALSE,"VENTAS";"VENTAS8",#N/A,FALSE,"VENTAS"}</definedName>
    <definedName name="_____JAN02_1_5" localSheetId="12" hidden="1">{"VENTAS1",#N/A,FALSE,"VENTAS";"VENTAS2",#N/A,FALSE,"VENTAS";"VENTAS3",#N/A,FALSE,"VENTAS";"VENTAS4",#N/A,FALSE,"VENTAS";"VENTAS5",#N/A,FALSE,"VENTAS";"VENTAS6",#N/A,FALSE,"VENTAS";"VENTAS7",#N/A,FALSE,"VENTAS";"VENTAS8",#N/A,FALSE,"VENTAS"}</definedName>
    <definedName name="_____JAN02_1_5" localSheetId="1" hidden="1">{"VENTAS1",#N/A,FALSE,"VENTAS";"VENTAS2",#N/A,FALSE,"VENTAS";"VENTAS3",#N/A,FALSE,"VENTAS";"VENTAS4",#N/A,FALSE,"VENTAS";"VENTAS5",#N/A,FALSE,"VENTAS";"VENTAS6",#N/A,FALSE,"VENTAS";"VENTAS7",#N/A,FALSE,"VENTAS";"VENTAS8",#N/A,FALSE,"VENTAS"}</definedName>
    <definedName name="_____JAN02_1_5" hidden="1">{"VENTAS1",#N/A,FALSE,"VENTAS";"VENTAS2",#N/A,FALSE,"VENTAS";"VENTAS3",#N/A,FALSE,"VENTAS";"VENTAS4",#N/A,FALSE,"VENTAS";"VENTAS5",#N/A,FALSE,"VENTAS";"VENTAS6",#N/A,FALSE,"VENTAS";"VENTAS7",#N/A,FALSE,"VENTAS";"VENTAS8",#N/A,FALSE,"VENTAS"}</definedName>
    <definedName name="_____JAN02_2" localSheetId="12" hidden="1">{"VENTAS1",#N/A,FALSE,"VENTAS";"VENTAS2",#N/A,FALSE,"VENTAS";"VENTAS3",#N/A,FALSE,"VENTAS";"VENTAS4",#N/A,FALSE,"VENTAS";"VENTAS5",#N/A,FALSE,"VENTAS";"VENTAS6",#N/A,FALSE,"VENTAS";"VENTAS7",#N/A,FALSE,"VENTAS";"VENTAS8",#N/A,FALSE,"VENTAS"}</definedName>
    <definedName name="_____JAN02_2" localSheetId="1" hidden="1">{"VENTAS1",#N/A,FALSE,"VENTAS";"VENTAS2",#N/A,FALSE,"VENTAS";"VENTAS3",#N/A,FALSE,"VENTAS";"VENTAS4",#N/A,FALSE,"VENTAS";"VENTAS5",#N/A,FALSE,"VENTAS";"VENTAS6",#N/A,FALSE,"VENTAS";"VENTAS7",#N/A,FALSE,"VENTAS";"VENTAS8",#N/A,FALSE,"VENTAS"}</definedName>
    <definedName name="_____JAN02_2" hidden="1">{"VENTAS1",#N/A,FALSE,"VENTAS";"VENTAS2",#N/A,FALSE,"VENTAS";"VENTAS3",#N/A,FALSE,"VENTAS";"VENTAS4",#N/A,FALSE,"VENTAS";"VENTAS5",#N/A,FALSE,"VENTAS";"VENTAS6",#N/A,FALSE,"VENTAS";"VENTAS7",#N/A,FALSE,"VENTAS";"VENTAS8",#N/A,FALSE,"VENTAS"}</definedName>
    <definedName name="_____JAN02_2_1" localSheetId="12" hidden="1">{"VENTAS1",#N/A,FALSE,"VENTAS";"VENTAS2",#N/A,FALSE,"VENTAS";"VENTAS3",#N/A,FALSE,"VENTAS";"VENTAS4",#N/A,FALSE,"VENTAS";"VENTAS5",#N/A,FALSE,"VENTAS";"VENTAS6",#N/A,FALSE,"VENTAS";"VENTAS7",#N/A,FALSE,"VENTAS";"VENTAS8",#N/A,FALSE,"VENTAS"}</definedName>
    <definedName name="_____JAN02_2_1" localSheetId="1" hidden="1">{"VENTAS1",#N/A,FALSE,"VENTAS";"VENTAS2",#N/A,FALSE,"VENTAS";"VENTAS3",#N/A,FALSE,"VENTAS";"VENTAS4",#N/A,FALSE,"VENTAS";"VENTAS5",#N/A,FALSE,"VENTAS";"VENTAS6",#N/A,FALSE,"VENTAS";"VENTAS7",#N/A,FALSE,"VENTAS";"VENTAS8",#N/A,FALSE,"VENTAS"}</definedName>
    <definedName name="_____JAN02_2_1" hidden="1">{"VENTAS1",#N/A,FALSE,"VENTAS";"VENTAS2",#N/A,FALSE,"VENTAS";"VENTAS3",#N/A,FALSE,"VENTAS";"VENTAS4",#N/A,FALSE,"VENTAS";"VENTAS5",#N/A,FALSE,"VENTAS";"VENTAS6",#N/A,FALSE,"VENTAS";"VENTAS7",#N/A,FALSE,"VENTAS";"VENTAS8",#N/A,FALSE,"VENTAS"}</definedName>
    <definedName name="_____JAN02_3" localSheetId="12" hidden="1">{"VENTAS1",#N/A,FALSE,"VENTAS";"VENTAS2",#N/A,FALSE,"VENTAS";"VENTAS3",#N/A,FALSE,"VENTAS";"VENTAS4",#N/A,FALSE,"VENTAS";"VENTAS5",#N/A,FALSE,"VENTAS";"VENTAS6",#N/A,FALSE,"VENTAS";"VENTAS7",#N/A,FALSE,"VENTAS";"VENTAS8",#N/A,FALSE,"VENTAS"}</definedName>
    <definedName name="_____JAN02_3" localSheetId="1" hidden="1">{"VENTAS1",#N/A,FALSE,"VENTAS";"VENTAS2",#N/A,FALSE,"VENTAS";"VENTAS3",#N/A,FALSE,"VENTAS";"VENTAS4",#N/A,FALSE,"VENTAS";"VENTAS5",#N/A,FALSE,"VENTAS";"VENTAS6",#N/A,FALSE,"VENTAS";"VENTAS7",#N/A,FALSE,"VENTAS";"VENTAS8",#N/A,FALSE,"VENTAS"}</definedName>
    <definedName name="_____JAN02_3" hidden="1">{"VENTAS1",#N/A,FALSE,"VENTAS";"VENTAS2",#N/A,FALSE,"VENTAS";"VENTAS3",#N/A,FALSE,"VENTAS";"VENTAS4",#N/A,FALSE,"VENTAS";"VENTAS5",#N/A,FALSE,"VENTAS";"VENTAS6",#N/A,FALSE,"VENTAS";"VENTAS7",#N/A,FALSE,"VENTAS";"VENTAS8",#N/A,FALSE,"VENTAS"}</definedName>
    <definedName name="_____JAN02_4" localSheetId="12" hidden="1">{"VENTAS1",#N/A,FALSE,"VENTAS";"VENTAS2",#N/A,FALSE,"VENTAS";"VENTAS3",#N/A,FALSE,"VENTAS";"VENTAS4",#N/A,FALSE,"VENTAS";"VENTAS5",#N/A,FALSE,"VENTAS";"VENTAS6",#N/A,FALSE,"VENTAS";"VENTAS7",#N/A,FALSE,"VENTAS";"VENTAS8",#N/A,FALSE,"VENTAS"}</definedName>
    <definedName name="_____JAN02_4" localSheetId="1" hidden="1">{"VENTAS1",#N/A,FALSE,"VENTAS";"VENTAS2",#N/A,FALSE,"VENTAS";"VENTAS3",#N/A,FALSE,"VENTAS";"VENTAS4",#N/A,FALSE,"VENTAS";"VENTAS5",#N/A,FALSE,"VENTAS";"VENTAS6",#N/A,FALSE,"VENTAS";"VENTAS7",#N/A,FALSE,"VENTAS";"VENTAS8",#N/A,FALSE,"VENTAS"}</definedName>
    <definedName name="_____JAN02_4" hidden="1">{"VENTAS1",#N/A,FALSE,"VENTAS";"VENTAS2",#N/A,FALSE,"VENTAS";"VENTAS3",#N/A,FALSE,"VENTAS";"VENTAS4",#N/A,FALSE,"VENTAS";"VENTAS5",#N/A,FALSE,"VENTAS";"VENTAS6",#N/A,FALSE,"VENTAS";"VENTAS7",#N/A,FALSE,"VENTAS";"VENTAS8",#N/A,FALSE,"VENTAS"}</definedName>
    <definedName name="_____JAN02_5" localSheetId="12" hidden="1">{"VENTAS1",#N/A,FALSE,"VENTAS";"VENTAS2",#N/A,FALSE,"VENTAS";"VENTAS3",#N/A,FALSE,"VENTAS";"VENTAS4",#N/A,FALSE,"VENTAS";"VENTAS5",#N/A,FALSE,"VENTAS";"VENTAS6",#N/A,FALSE,"VENTAS";"VENTAS7",#N/A,FALSE,"VENTAS";"VENTAS8",#N/A,FALSE,"VENTAS"}</definedName>
    <definedName name="_____JAN02_5" localSheetId="1" hidden="1">{"VENTAS1",#N/A,FALSE,"VENTAS";"VENTAS2",#N/A,FALSE,"VENTAS";"VENTAS3",#N/A,FALSE,"VENTAS";"VENTAS4",#N/A,FALSE,"VENTAS";"VENTAS5",#N/A,FALSE,"VENTAS";"VENTAS6",#N/A,FALSE,"VENTAS";"VENTAS7",#N/A,FALSE,"VENTAS";"VENTAS8",#N/A,FALSE,"VENTAS"}</definedName>
    <definedName name="_____JAN02_5" hidden="1">{"VENTAS1",#N/A,FALSE,"VENTAS";"VENTAS2",#N/A,FALSE,"VENTAS";"VENTAS3",#N/A,FALSE,"VENTAS";"VENTAS4",#N/A,FALSE,"VENTAS";"VENTAS5",#N/A,FALSE,"VENTAS";"VENTAS6",#N/A,FALSE,"VENTAS";"VENTAS7",#N/A,FALSE,"VENTAS";"VENTAS8",#N/A,FALSE,"VENTAS"}</definedName>
    <definedName name="_____jun04" localSheetId="1" hidden="1">{"'gráf jan00'!$A$1:$AK$41"}</definedName>
    <definedName name="_____jun04" hidden="1">{"'gráf jan00'!$A$1:$AK$41"}</definedName>
    <definedName name="_____LAB1">#REF!</definedName>
    <definedName name="_____LAB2">#REF!</definedName>
    <definedName name="_____LAB3">#REF!</definedName>
    <definedName name="_____MAR3" localSheetId="1" hidden="1">{"'RELATÓRIO'!$A$1:$E$20","'RELATÓRIO'!$A$22:$D$34","'INTERNET'!$A$31:$G$58","'INTERNET'!$A$1:$G$28","'SÉRIE HISTÓRICA'!$A$167:$H$212","'SÉRIE HISTÓRICA'!$A$56:$H$101"}</definedName>
    <definedName name="_____MAR3" hidden="1">{"'RELATÓRIO'!$A$1:$E$20","'RELATÓRIO'!$A$22:$D$34","'INTERNET'!$A$31:$G$58","'INTERNET'!$A$1:$G$28","'SÉRIE HISTÓRICA'!$A$167:$H$212","'SÉRIE HISTÓRICA'!$A$56:$H$101"}</definedName>
    <definedName name="_____MB01">#REF!</definedName>
    <definedName name="_____MB02">#REF!</definedName>
    <definedName name="_____MB03">#REF!</definedName>
    <definedName name="_____MB04">#REF!</definedName>
    <definedName name="_____MB05">#REF!</definedName>
    <definedName name="_____MB06">#REF!</definedName>
    <definedName name="_____MLH1">#REF!</definedName>
    <definedName name="_____MLH2">#REF!</definedName>
    <definedName name="_____MLH3">#REF!</definedName>
    <definedName name="_____MOA1" localSheetId="1" hidden="1">{#N/A,#N/A,FALSE,"DEF1";#N/A,#N/A,FALSE,"DEF2";#N/A,#N/A,FALSE,"DEF3"}</definedName>
    <definedName name="_____MOA1" hidden="1">{#N/A,#N/A,FALSE,"DEF1";#N/A,#N/A,FALSE,"DEF2";#N/A,#N/A,FALSE,"DEF3"}</definedName>
    <definedName name="_____MOA2" localSheetId="1" hidden="1">{#N/A,#N/A,FALSE,"DEF1";#N/A,#N/A,FALSE,"DEF2";#N/A,#N/A,FALSE,"DEF3"}</definedName>
    <definedName name="_____MOA2" hidden="1">{#N/A,#N/A,FALSE,"DEF1";#N/A,#N/A,FALSE,"DEF2";#N/A,#N/A,FALSE,"DEF3"}</definedName>
    <definedName name="_____MP100">#REF!</definedName>
    <definedName name="_____n2" localSheetId="1" hidden="1">{#N/A,#N/A,FALSE,"PCOL"}</definedName>
    <definedName name="_____n2" hidden="1">{#N/A,#N/A,FALSE,"PCOL"}</definedName>
    <definedName name="_____oae1">#REF!</definedName>
    <definedName name="_____orc2">#REF!</definedName>
    <definedName name="_____OUT98" localSheetId="1" hidden="1">{#N/A,#N/A,TRUE,"Serviços"}</definedName>
    <definedName name="_____OUT98" hidden="1">{#N/A,#N/A,TRUE,"Serviços"}</definedName>
    <definedName name="_____out99" localSheetId="1" hidden="1">{#N/A,#N/A,TRUE,"Serviços"}</definedName>
    <definedName name="_____out99" hidden="1">{#N/A,#N/A,TRUE,"Serviços"}</definedName>
    <definedName name="_____OUTTT988" localSheetId="1" hidden="1">{#N/A,#N/A,TRUE,"Serviços"}</definedName>
    <definedName name="_____OUTTT988" hidden="1">{#N/A,#N/A,TRUE,"Serviços"}</definedName>
    <definedName name="_____p" localSheetId="12" hidden="1">{"VENTAS1",#N/A,FALSE,"VENTAS";"VENTAS2",#N/A,FALSE,"VENTAS";"VENTAS3",#N/A,FALSE,"VENTAS";"VENTAS4",#N/A,FALSE,"VENTAS";"VENTAS5",#N/A,FALSE,"VENTAS";"VENTAS6",#N/A,FALSE,"VENTAS";"VENTAS7",#N/A,FALSE,"VENTAS";"VENTAS8",#N/A,FALSE,"VENTAS"}</definedName>
    <definedName name="_____p" localSheetId="1" hidden="1">{"VENTAS1",#N/A,FALSE,"VENTAS";"VENTAS2",#N/A,FALSE,"VENTAS";"VENTAS3",#N/A,FALSE,"VENTAS";"VENTAS4",#N/A,FALSE,"VENTAS";"VENTAS5",#N/A,FALSE,"VENTAS";"VENTAS6",#N/A,FALSE,"VENTAS";"VENTAS7",#N/A,FALSE,"VENTAS";"VENTAS8",#N/A,FALSE,"VENTAS"}</definedName>
    <definedName name="_____p" hidden="1">{"VENTAS1",#N/A,FALSE,"VENTAS";"VENTAS2",#N/A,FALSE,"VENTAS";"VENTAS3",#N/A,FALSE,"VENTAS";"VENTAS4",#N/A,FALSE,"VENTAS";"VENTAS5",#N/A,FALSE,"VENTAS";"VENTAS6",#N/A,FALSE,"VENTAS";"VENTAS7",#N/A,FALSE,"VENTAS";"VENTAS8",#N/A,FALSE,"VENTAS"}</definedName>
    <definedName name="_____PA01" localSheetId="1" hidden="1">{"'teste'!$B$2:$R$49"}</definedName>
    <definedName name="_____PA01" hidden="1">{"'teste'!$B$2:$R$49"}</definedName>
    <definedName name="_____PAR1">#REF!</definedName>
    <definedName name="_____PAR2">#REF!</definedName>
    <definedName name="_____PAR3">#REF!</definedName>
    <definedName name="_____PAR4">#REF!</definedName>
    <definedName name="_____pav1">#REF!</definedName>
    <definedName name="_____PL1">#REF!</definedName>
    <definedName name="_____PMB01">#REF!</definedName>
    <definedName name="_____PMB02">#REF!</definedName>
    <definedName name="_____PMB03">#REF!</definedName>
    <definedName name="_____PMB04">#REF!</definedName>
    <definedName name="_____PMB05">#REF!</definedName>
    <definedName name="_____PMB06">#REF!</definedName>
    <definedName name="_____PN10" localSheetId="1" hidden="1">{"'gráf jan00'!$A$1:$AK$41"}</definedName>
    <definedName name="_____PN10" hidden="1">{"'gráf jan00'!$A$1:$AK$41"}</definedName>
    <definedName name="_____pre1">#REF!</definedName>
    <definedName name="_____PRO01">#REF!</definedName>
    <definedName name="_____PRO02">#REF!</definedName>
    <definedName name="_____PRO03">#REF!</definedName>
    <definedName name="_____PRO04">#REF!</definedName>
    <definedName name="_____PRO05">#REF!</definedName>
    <definedName name="_____PRO06">#REF!</definedName>
    <definedName name="_____PRU2006">#REF!</definedName>
    <definedName name="_____QW21" localSheetId="1" hidden="1">{"'RELATÓRIO'!$A$1:$E$20","'RELATÓRIO'!$A$22:$D$34","'INTERNET'!$A$31:$G$58","'INTERNET'!$A$1:$G$28","'SÉRIE HISTÓRICA'!$A$167:$H$212","'SÉRIE HISTÓRICA'!$A$56:$H$101"}</definedName>
    <definedName name="_____QW21" hidden="1">{"'RELATÓRIO'!$A$1:$E$20","'RELATÓRIO'!$A$22:$D$34","'INTERNET'!$A$31:$G$58","'INTERNET'!$A$1:$G$28","'SÉRIE HISTÓRICA'!$A$167:$H$212","'SÉRIE HISTÓRICA'!$A$56:$H$101"}</definedName>
    <definedName name="_____r" localSheetId="1" hidden="1">{"'CptDifn'!$AA$32:$AG$32"}</definedName>
    <definedName name="_____r" hidden="1">{"'CptDifn'!$AA$32:$AG$32"}</definedName>
    <definedName name="_____RB01">#REF!</definedName>
    <definedName name="_____RB02">#REF!</definedName>
    <definedName name="_____RB03">#REF!</definedName>
    <definedName name="_____RB04">#REF!</definedName>
    <definedName name="_____RB05">#REF!</definedName>
    <definedName name="_____RB06">#REF!</definedName>
    <definedName name="_____RBC2006">#REF!</definedName>
    <definedName name="_____REC3">#REF!</definedName>
    <definedName name="_____REC35">#REF!</definedName>
    <definedName name="_____REC4">#REF!</definedName>
    <definedName name="_____REP1">#REF!</definedName>
    <definedName name="_____REP15">#REF!</definedName>
    <definedName name="_____REP2">#REF!</definedName>
    <definedName name="_____rev1">#REF!</definedName>
    <definedName name="_____RL01">#REF!</definedName>
    <definedName name="_____RL02">#REF!</definedName>
    <definedName name="_____RL03">#REF!</definedName>
    <definedName name="_____RL04">#REF!</definedName>
    <definedName name="_____RL05">#REF!</definedName>
    <definedName name="_____RL06">#REF!</definedName>
    <definedName name="_____RO01">#REF!</definedName>
    <definedName name="_____RO02">#REF!</definedName>
    <definedName name="_____RO03">#REF!</definedName>
    <definedName name="_____RO04">#REF!</definedName>
    <definedName name="_____RO05">#REF!</definedName>
    <definedName name="_____RO06">#REF!</definedName>
    <definedName name="_____RSL01">#REF!</definedName>
    <definedName name="_____RSL02">#REF!</definedName>
    <definedName name="_____RSL03">#REF!</definedName>
    <definedName name="_____RSL04">#REF!</definedName>
    <definedName name="_____RSL05">#REF!</definedName>
    <definedName name="_____RSL06">#REF!</definedName>
    <definedName name="_____SE2">#REF!</definedName>
    <definedName name="_____seg1">#REF!</definedName>
    <definedName name="_____sih1">#REF!</definedName>
    <definedName name="_____tab0198">#REF!</definedName>
    <definedName name="_____tab1">#REF!</definedName>
    <definedName name="_____VAX1">#REF!</definedName>
    <definedName name="_____VAX2">#REF!</definedName>
    <definedName name="_____VE01">#REF!</definedName>
    <definedName name="_____VE02">#REF!</definedName>
    <definedName name="_____VE03">#REF!</definedName>
    <definedName name="_____VE04">#REF!</definedName>
    <definedName name="_____VE05">#REF!</definedName>
    <definedName name="_____VE06">#REF!</definedName>
    <definedName name="_____VRL1">#REF!</definedName>
    <definedName name="_____VRL2">#REF!</definedName>
    <definedName name="_____VRL3">#REF!</definedName>
    <definedName name="_____WX2" localSheetId="1" hidden="1">{#N/A,#N/A,FALSE,"EXPORTAC";#N/A,#N/A,FALSE,"SUPEL94"}</definedName>
    <definedName name="_____WX2" hidden="1">{#N/A,#N/A,FALSE,"EXPORTAC";#N/A,#N/A,FALSE,"SUPEL94"}</definedName>
    <definedName name="___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_x2" localSheetId="1" hidden="1">{#N/A,#N/A,FALSE,"GQGEMPRE"}</definedName>
    <definedName name="_____x2" hidden="1">{#N/A,#N/A,FALSE,"GQGEMPRE"}</definedName>
    <definedName name="_____xlnm.Print_Titles_2">#REF!</definedName>
    <definedName name="____23">#REF!</definedName>
    <definedName name="____adm1" localSheetId="12" hidden="1">{"'Índice'!$A$1:$K$49"}</definedName>
    <definedName name="____adm1" localSheetId="1" hidden="1">{"'Índice'!$A$1:$K$49"}</definedName>
    <definedName name="____adm1" hidden="1">{"'Índice'!$A$1:$K$49"}</definedName>
    <definedName name="____adm2" localSheetId="12" hidden="1">{"VENTAS1",#N/A,FALSE,"VENTAS";"VENTAS2",#N/A,FALSE,"VENTAS";"VENTAS3",#N/A,FALSE,"VENTAS";"VENTAS4",#N/A,FALSE,"VENTAS";"VENTAS5",#N/A,FALSE,"VENTAS";"VENTAS6",#N/A,FALSE,"VENTAS";"VENTAS7",#N/A,FALSE,"VENTAS";"VENTAS8",#N/A,FALSE,"VENTAS"}</definedName>
    <definedName name="____adm2" localSheetId="1" hidden="1">{"VENTAS1",#N/A,FALSE,"VENTAS";"VENTAS2",#N/A,FALSE,"VENTAS";"VENTAS3",#N/A,FALSE,"VENTAS";"VENTAS4",#N/A,FALSE,"VENTAS";"VENTAS5",#N/A,FALSE,"VENTAS";"VENTAS6",#N/A,FALSE,"VENTAS";"VENTAS7",#N/A,FALSE,"VENTAS";"VENTAS8",#N/A,FALSE,"VENTAS"}</definedName>
    <definedName name="____adm2" hidden="1">{"VENTAS1",#N/A,FALSE,"VENTAS";"VENTAS2",#N/A,FALSE,"VENTAS";"VENTAS3",#N/A,FALSE,"VENTAS";"VENTAS4",#N/A,FALSE,"VENTAS";"VENTAS5",#N/A,FALSE,"VENTAS";"VENTAS6",#N/A,FALSE,"VENTAS";"VENTAS7",#N/A,FALSE,"VENTAS";"VENTAS8",#N/A,FALSE,"VENTAS"}</definedName>
    <definedName name="____ago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ago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ago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_ago10" localSheetId="1" hidden="1">{"'gráf jan00'!$A$1:$AK$41"}</definedName>
    <definedName name="____ago10" hidden="1">{"'gráf jan00'!$A$1:$AK$41"}</definedName>
    <definedName name="____ago2" localSheetId="1" hidden="1">{"'gráf jan00'!$A$1:$AK$41"}</definedName>
    <definedName name="____ago2" hidden="1">{"'gráf jan00'!$A$1:$AK$41"}</definedName>
    <definedName name="____ago3" localSheetId="1" hidden="1">{"'gráf jan00'!$A$1:$AK$41"}</definedName>
    <definedName name="____ago3" hidden="1">{"'gráf jan00'!$A$1:$AK$41"}</definedName>
    <definedName name="____ago4" localSheetId="1" hidden="1">{"'gráf jan00'!$A$1:$AK$41"}</definedName>
    <definedName name="____ago4" hidden="1">{"'gráf jan00'!$A$1:$AK$41"}</definedName>
    <definedName name="____ago5" localSheetId="1" hidden="1">{"'gráf jan00'!$A$1:$AK$41"}</definedName>
    <definedName name="____ago5" hidden="1">{"'gráf jan00'!$A$1:$AK$41"}</definedName>
    <definedName name="____ago6" localSheetId="1" hidden="1">{"'gráf jan00'!$A$1:$AK$41"}</definedName>
    <definedName name="____ago6" hidden="1">{"'gráf jan00'!$A$1:$AK$41"}</definedName>
    <definedName name="____ago7" localSheetId="1" hidden="1">{"'gráf jan00'!$A$1:$AK$41"}</definedName>
    <definedName name="____ago7" hidden="1">{"'gráf jan00'!$A$1:$AK$41"}</definedName>
    <definedName name="____ago8" localSheetId="1" hidden="1">{"'gráf jan00'!$A$1:$AK$41"}</definedName>
    <definedName name="____ago8" hidden="1">{"'gráf jan00'!$A$1:$AK$41"}</definedName>
    <definedName name="____ago9" localSheetId="1" hidden="1">{"'gráf jan00'!$A$1:$AK$41"}</definedName>
    <definedName name="____ago9" hidden="1">{"'gráf jan00'!$A$1:$AK$41"}</definedName>
    <definedName name="____ago99999" localSheetId="1" hidden="1">{"'gráf jan00'!$A$1:$AK$41"}</definedName>
    <definedName name="____ago99999" hidden="1">{"'gráf jan00'!$A$1:$AK$41"}</definedName>
    <definedName name="____AUX1">#REF!</definedName>
    <definedName name="____aux2">#REF!</definedName>
    <definedName name="____b1" localSheetId="1" hidden="1">{#N/A,#N/A,FALSE,"MO (2)"}</definedName>
    <definedName name="____b1" hidden="1">{#N/A,#N/A,FALSE,"MO (2)"}</definedName>
    <definedName name="____bdi1">#REF!</definedName>
    <definedName name="____bdi2">#REF!</definedName>
    <definedName name="____BUD1">#REF!</definedName>
    <definedName name="____BUD2">#REF!</definedName>
    <definedName name="____BUD3">#REF!</definedName>
    <definedName name="____BUD4">#REF!</definedName>
    <definedName name="____BUD5">#REF!</definedName>
    <definedName name="____BUD6">#REF!</definedName>
    <definedName name="____BUD7">#REF!</definedName>
    <definedName name="____BUD8">#REF!</definedName>
    <definedName name="____CAB1">#REF!</definedName>
    <definedName name="____CMV1" localSheetId="1" hidden="1">{"'RELATÓRIO'!$A$1:$E$20","'RELATÓRIO'!$A$22:$D$34","'INTERNET'!$A$31:$G$58","'INTERNET'!$A$1:$G$28","'SÉRIE HISTÓRICA'!$A$167:$H$212","'SÉRIE HISTÓRICA'!$A$56:$H$101"}</definedName>
    <definedName name="____CMV1" hidden="1">{"'RELATÓRIO'!$A$1:$E$20","'RELATÓRIO'!$A$22:$D$34","'INTERNET'!$A$31:$G$58","'INTERNET'!$A$1:$G$28","'SÉRIE HISTÓRICA'!$A$167:$H$212","'SÉRIE HISTÓRICA'!$A$56:$H$101"}</definedName>
    <definedName name="____cmv12" localSheetId="1" hidden="1">{"'RELATÓRIO'!$A$1:$E$20","'RELATÓRIO'!$A$22:$D$34","'INTERNET'!$A$31:$G$58","'INTERNET'!$A$1:$G$28","'SÉRIE HISTÓRICA'!$A$167:$H$212","'SÉRIE HISTÓRICA'!$A$56:$H$101"}</definedName>
    <definedName name="____cmv12" hidden="1">{"'RELATÓRIO'!$A$1:$E$20","'RELATÓRIO'!$A$22:$D$34","'INTERNET'!$A$31:$G$58","'INTERNET'!$A$1:$G$28","'SÉRIE HISTÓRICA'!$A$167:$H$212","'SÉRIE HISTÓRICA'!$A$56:$H$101"}</definedName>
    <definedName name="____cmv2" localSheetId="1" hidden="1">{"'RELATÓRIO'!$A$1:$E$20","'RELATÓRIO'!$A$22:$D$34","'INTERNET'!$A$31:$G$58","'INTERNET'!$A$1:$G$28","'SÉRIE HISTÓRICA'!$A$167:$H$212","'SÉRIE HISTÓRICA'!$A$56:$H$101"}</definedName>
    <definedName name="____cmv2" hidden="1">{"'RELATÓRIO'!$A$1:$E$20","'RELATÓRIO'!$A$22:$D$34","'INTERNET'!$A$31:$G$58","'INTERNET'!$A$1:$G$28","'SÉRIE HISTÓRICA'!$A$167:$H$212","'SÉRIE HISTÓRICA'!$A$56:$H$101"}</definedName>
    <definedName name="____CTD1">#REF!</definedName>
    <definedName name="____DAT1">#REF!</definedName>
    <definedName name="____DAT10">#REF!</definedName>
    <definedName name="____DAT100">#REF!</definedName>
    <definedName name="____DAT101">#REF!</definedName>
    <definedName name="____DAT102">#REF!</definedName>
    <definedName name="____DAT103">#REF!</definedName>
    <definedName name="____DAT104">#REF!</definedName>
    <definedName name="____DAT105">#REF!</definedName>
    <definedName name="____DAT106">#REF!</definedName>
    <definedName name="____DAT107">#REF!</definedName>
    <definedName name="____DAT108">#REF!</definedName>
    <definedName name="____DAT109">#REF!</definedName>
    <definedName name="____DAT11">#REF!</definedName>
    <definedName name="____DAT110">#REF!</definedName>
    <definedName name="____DAT111">#REF!</definedName>
    <definedName name="____DAT112">#REF!</definedName>
    <definedName name="____DAT113">#REF!</definedName>
    <definedName name="____DAT114">#REF!</definedName>
    <definedName name="____DAT115">#REF!</definedName>
    <definedName name="____DAT116">#REF!</definedName>
    <definedName name="____DAT117">#REF!</definedName>
    <definedName name="____DAT118">#REF!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35">#REF!</definedName>
    <definedName name="____DAT36">#REF!</definedName>
    <definedName name="____DAT37">#REF!</definedName>
    <definedName name="____DAT38">#REF!</definedName>
    <definedName name="____DAT39">#REF!</definedName>
    <definedName name="____DAT4">#REF!</definedName>
    <definedName name="____DAT40">#REF!</definedName>
    <definedName name="____DAT41">#REF!</definedName>
    <definedName name="____DAT42">#REF!</definedName>
    <definedName name="____DAT43">#REF!</definedName>
    <definedName name="____DAT44">#REF!</definedName>
    <definedName name="____DAT45">#REF!</definedName>
    <definedName name="____DAT46">#REF!</definedName>
    <definedName name="____DAT47">#REF!</definedName>
    <definedName name="____DAT48">#REF!</definedName>
    <definedName name="____DAT49">#REF!</definedName>
    <definedName name="____DAT5">#REF!</definedName>
    <definedName name="____DAT50">#REF!</definedName>
    <definedName name="____DAT51">#REF!</definedName>
    <definedName name="____DAT52">#REF!</definedName>
    <definedName name="____DAT53">#REF!</definedName>
    <definedName name="____DAT54">#REF!</definedName>
    <definedName name="____DAT55">#REF!</definedName>
    <definedName name="____DAT56">#REF!</definedName>
    <definedName name="____DAT57">#REF!</definedName>
    <definedName name="____DAT58">#REF!</definedName>
    <definedName name="____DAT59">#REF!</definedName>
    <definedName name="____DAT6">#REF!</definedName>
    <definedName name="____DAT60">#REF!</definedName>
    <definedName name="____DAT61">#REF!</definedName>
    <definedName name="____DAT62">#REF!</definedName>
    <definedName name="____DAT63">#REF!</definedName>
    <definedName name="____DAT64">#REF!</definedName>
    <definedName name="____DAT65">#REF!</definedName>
    <definedName name="____DAT66">#REF!</definedName>
    <definedName name="____DAT67">#REF!</definedName>
    <definedName name="____DAT68">#REF!</definedName>
    <definedName name="____DAT69">#REF!</definedName>
    <definedName name="____DAT7">#REF!</definedName>
    <definedName name="____DAT70">#REF!</definedName>
    <definedName name="____DAT71">#REF!</definedName>
    <definedName name="____DAT72">#REF!</definedName>
    <definedName name="____DAT73">#REF!</definedName>
    <definedName name="____DAT74">#REF!</definedName>
    <definedName name="____DAT75">#REF!</definedName>
    <definedName name="____DAT76">#REF!</definedName>
    <definedName name="____DAT77">#REF!</definedName>
    <definedName name="____DAT78">#REF!</definedName>
    <definedName name="____DAT79">#REF!</definedName>
    <definedName name="____DAT8">#REF!</definedName>
    <definedName name="____DAT80">#REF!</definedName>
    <definedName name="____DAT81">#REF!</definedName>
    <definedName name="____DAT82">#REF!</definedName>
    <definedName name="____DAT83">#REF!</definedName>
    <definedName name="____DAT84">#REF!</definedName>
    <definedName name="____DAT85">#REF!</definedName>
    <definedName name="____DAT86">#REF!</definedName>
    <definedName name="____DAT87">#REF!</definedName>
    <definedName name="____DAT88">#REF!</definedName>
    <definedName name="____DAT89">#REF!</definedName>
    <definedName name="____DAT9">#REF!</definedName>
    <definedName name="____DAT90">#REF!</definedName>
    <definedName name="____DAT91">#REF!</definedName>
    <definedName name="____DAT92">#REF!</definedName>
    <definedName name="____DAT93">#REF!</definedName>
    <definedName name="____DAT94">#REF!</definedName>
    <definedName name="____DAT95">#REF!</definedName>
    <definedName name="____DAT96">#REF!</definedName>
    <definedName name="____DAT97">#REF!</definedName>
    <definedName name="____DAT98">#REF!</definedName>
    <definedName name="____DAT99">#REF!</definedName>
    <definedName name="____DDD3">#REF!</definedName>
    <definedName name="____DEF2" localSheetId="1" hidden="1">{#N/A,#N/A,FALSE,"DEF1";#N/A,#N/A,FALSE,"DEF2";#N/A,#N/A,FALSE,"DEF3"}</definedName>
    <definedName name="____DEF2" hidden="1">{#N/A,#N/A,FALSE,"DEF1";#N/A,#N/A,FALSE,"DEF2";#N/A,#N/A,FALSE,"DEF3"}</definedName>
    <definedName name="____DEF3" localSheetId="1" hidden="1">{#N/A,#N/A,FALSE,"DEF1";#N/A,#N/A,FALSE,"DEF2";#N/A,#N/A,FALSE,"DEF3"}</definedName>
    <definedName name="____DEF3" hidden="1">{#N/A,#N/A,FALSE,"DEF1";#N/A,#N/A,FALSE,"DEF2";#N/A,#N/A,FALSE,"DEF3"}</definedName>
    <definedName name="____DIA1">#REF!</definedName>
    <definedName name="____DIA2">#REF!</definedName>
    <definedName name="____DIA3">#REF!</definedName>
    <definedName name="____DIA4">#REF!</definedName>
    <definedName name="____DIA5">#REF!</definedName>
    <definedName name="____DIA6">#REF!</definedName>
    <definedName name="____DIA7">#REF!</definedName>
    <definedName name="____DIA8">#REF!</definedName>
    <definedName name="____dre1">#REF!</definedName>
    <definedName name="____EBA01">#REF!</definedName>
    <definedName name="____EBA02">#REF!</definedName>
    <definedName name="____EBA03">#REF!</definedName>
    <definedName name="____EBA04">#REF!</definedName>
    <definedName name="____EBA05">#REF!</definedName>
    <definedName name="____EBA06">#REF!</definedName>
    <definedName name="____efc10" localSheetId="1" hidden="1">{"'RR'!$A$2:$E$81"}</definedName>
    <definedName name="____efc10" hidden="1">{"'RR'!$A$2:$E$81"}</definedName>
    <definedName name="____EFC2" localSheetId="1" hidden="1">{"'RR'!$A$2:$E$81"}</definedName>
    <definedName name="____EFC2" hidden="1">{"'RR'!$A$2:$E$81"}</definedName>
    <definedName name="____efc23" localSheetId="1" hidden="1">{"'RR'!$A$2:$E$81"}</definedName>
    <definedName name="____efc23" hidden="1">{"'RR'!$A$2:$E$81"}</definedName>
    <definedName name="____EFC3" localSheetId="1" hidden="1">{"'RR'!$A$2:$E$81"}</definedName>
    <definedName name="____EFC3" hidden="1">{"'RR'!$A$2:$E$81"}</definedName>
    <definedName name="____EFC4" localSheetId="1" hidden="1">{"'RR'!$A$2:$E$81"}</definedName>
    <definedName name="____EFC4" hidden="1">{"'RR'!$A$2:$E$81"}</definedName>
    <definedName name="____ffp16" localSheetId="1" hidden="1">{"'gráf jan00'!$A$1:$AK$41"}</definedName>
    <definedName name="____ffp16" hidden="1">{"'gráf jan00'!$A$1:$AK$41"}</definedName>
    <definedName name="____ffp4589" localSheetId="1" hidden="1">{"'gráf jan00'!$A$1:$AK$41"}</definedName>
    <definedName name="____ffp4589" hidden="1">{"'gráf jan00'!$A$1:$AK$41"}</definedName>
    <definedName name="____inv2">#REF!</definedName>
    <definedName name="____JAN02" localSheetId="12" hidden="1">{"VENTAS1",#N/A,FALSE,"VENTAS";"VENTAS2",#N/A,FALSE,"VENTAS";"VENTAS3",#N/A,FALSE,"VENTAS";"VENTAS4",#N/A,FALSE,"VENTAS";"VENTAS5",#N/A,FALSE,"VENTAS";"VENTAS6",#N/A,FALSE,"VENTAS";"VENTAS7",#N/A,FALSE,"VENTAS";"VENTAS8",#N/A,FALSE,"VENTAS"}</definedName>
    <definedName name="____JAN02" localSheetId="1" hidden="1">{"VENTAS1",#N/A,FALSE,"VENTAS";"VENTAS2",#N/A,FALSE,"VENTAS";"VENTAS3",#N/A,FALSE,"VENTAS";"VENTAS4",#N/A,FALSE,"VENTAS";"VENTAS5",#N/A,FALSE,"VENTAS";"VENTAS6",#N/A,FALSE,"VENTAS";"VENTAS7",#N/A,FALSE,"VENTAS";"VENTAS8",#N/A,FALSE,"VENTAS"}</definedName>
    <definedName name="____JAN02" hidden="1">{"VENTAS1",#N/A,FALSE,"VENTAS";"VENTAS2",#N/A,FALSE,"VENTAS";"VENTAS3",#N/A,FALSE,"VENTAS";"VENTAS4",#N/A,FALSE,"VENTAS";"VENTAS5",#N/A,FALSE,"VENTAS";"VENTAS6",#N/A,FALSE,"VENTAS";"VENTAS7",#N/A,FALSE,"VENTAS";"VENTAS8",#N/A,FALSE,"VENTAS"}</definedName>
    <definedName name="____jun04" localSheetId="1" hidden="1">{"'gráf jan00'!$A$1:$AK$41"}</definedName>
    <definedName name="____jun04" hidden="1">{"'gráf jan00'!$A$1:$AK$41"}</definedName>
    <definedName name="____la29" hidden="1">#REF!</definedName>
    <definedName name="____la3" hidden="1">#REF!</definedName>
    <definedName name="____la31" hidden="1">#REF!</definedName>
    <definedName name="____la32" hidden="1">#REF!</definedName>
    <definedName name="____la4" hidden="1">#REF!</definedName>
    <definedName name="____la5" hidden="1">#REF!</definedName>
    <definedName name="____la6" hidden="1">#REF!</definedName>
    <definedName name="____la7" hidden="1">#REF!</definedName>
    <definedName name="____la8" hidden="1">#REF!</definedName>
    <definedName name="____la9" hidden="1">#REF!</definedName>
    <definedName name="____LAB1">#REF!</definedName>
    <definedName name="____LAB2">#REF!</definedName>
    <definedName name="____LAB3">#REF!</definedName>
    <definedName name="____lb1" hidden="1">#REF!</definedName>
    <definedName name="____lb10" hidden="1">#REF!</definedName>
    <definedName name="____lb11" hidden="1">#REF!</definedName>
    <definedName name="____lb12" hidden="1">#REF!</definedName>
    <definedName name="____lb13" hidden="1">#REF!</definedName>
    <definedName name="____lb14" hidden="1">#REF!</definedName>
    <definedName name="____lb15" hidden="1">#REF!</definedName>
    <definedName name="____lb16" hidden="1">#REF!</definedName>
    <definedName name="____lb17" hidden="1">#REF!</definedName>
    <definedName name="____lb18" hidden="1">#REF!</definedName>
    <definedName name="____lb19" hidden="1">#REF!</definedName>
    <definedName name="____lb2" hidden="1">#REF!</definedName>
    <definedName name="____lb20" hidden="1">#REF!</definedName>
    <definedName name="____lb21" hidden="1">#REF!</definedName>
    <definedName name="____lb22" hidden="1">#REF!</definedName>
    <definedName name="____lb23" hidden="1">#REF!</definedName>
    <definedName name="____lb24" hidden="1">#REF!</definedName>
    <definedName name="____lb25" hidden="1">#REF!</definedName>
    <definedName name="____lb27" hidden="1">#REF!</definedName>
    <definedName name="____lb28" hidden="1">#REF!</definedName>
    <definedName name="____lb29" hidden="1">#REF!</definedName>
    <definedName name="____lb3" hidden="1">#REF!</definedName>
    <definedName name="____lb30" hidden="1">#REF!</definedName>
    <definedName name="____lb31" hidden="1">#REF!</definedName>
    <definedName name="____lb32" hidden="1">#REF!</definedName>
    <definedName name="____lb4" hidden="1">#REF!</definedName>
    <definedName name="____lb5" hidden="1">#REF!</definedName>
    <definedName name="____lb6" hidden="1">#REF!</definedName>
    <definedName name="____lb7" hidden="1">#REF!</definedName>
    <definedName name="____lb8" hidden="1">#REF!</definedName>
    <definedName name="____lb9" hidden="1">#REF!</definedName>
    <definedName name="____lbc1" hidden="1">#REF!</definedName>
    <definedName name="____lbc10" hidden="1">#REF!</definedName>
    <definedName name="____lbc11" hidden="1">#REF!</definedName>
    <definedName name="____lbc12" hidden="1">#REF!</definedName>
    <definedName name="____lbc13" hidden="1">#REF!</definedName>
    <definedName name="____lbc14" hidden="1">#REF!</definedName>
    <definedName name="____lbc15" hidden="1">#REF!</definedName>
    <definedName name="____lbc16" hidden="1">#REF!</definedName>
    <definedName name="____lbc17" hidden="1">#REF!</definedName>
    <definedName name="____lbc18" hidden="1">#REF!</definedName>
    <definedName name="____lbc19" hidden="1">#REF!</definedName>
    <definedName name="____lbc2" hidden="1">#REF!</definedName>
    <definedName name="____lbc20" hidden="1">#REF!</definedName>
    <definedName name="____lbc21" hidden="1">#REF!</definedName>
    <definedName name="____lbc22" hidden="1">#REF!</definedName>
    <definedName name="____lbc23" hidden="1">#REF!</definedName>
    <definedName name="____lbc24" hidden="1">#REF!</definedName>
    <definedName name="____lbc25" hidden="1">#REF!</definedName>
    <definedName name="____lbc26" hidden="1">#REF!</definedName>
    <definedName name="____lbc27" hidden="1">#REF!</definedName>
    <definedName name="____lbc28" hidden="1">#REF!</definedName>
    <definedName name="____lbc29" hidden="1">#REF!</definedName>
    <definedName name="____lbc3" hidden="1">#REF!</definedName>
    <definedName name="____lbc31" hidden="1">#REF!</definedName>
    <definedName name="____lbc32" hidden="1">#REF!</definedName>
    <definedName name="____lbc4" hidden="1">#REF!</definedName>
    <definedName name="____lbc5" hidden="1">#REF!</definedName>
    <definedName name="____lbc6" hidden="1">#REF!</definedName>
    <definedName name="____lbc7" hidden="1">#REF!</definedName>
    <definedName name="____lbc8" hidden="1">#REF!</definedName>
    <definedName name="____lbc9" hidden="1">#REF!</definedName>
    <definedName name="____ld26" hidden="1">#REF!</definedName>
    <definedName name="____ld31" hidden="1">#REF!</definedName>
    <definedName name="____le31" hidden="1">#REF!</definedName>
    <definedName name="____lf31" hidden="1">#REF!</definedName>
    <definedName name="____LOC1">#REF!</definedName>
    <definedName name="____LOC10">#REF!</definedName>
    <definedName name="____LOC11">#REF!</definedName>
    <definedName name="____LOC12">#REF!</definedName>
    <definedName name="____LOC13">#REF!</definedName>
    <definedName name="____LOC14">#REF!</definedName>
    <definedName name="____LOC15">#REF!</definedName>
    <definedName name="____LOC16">#REF!</definedName>
    <definedName name="____LOC17">#REF!</definedName>
    <definedName name="____LOC18">#REF!</definedName>
    <definedName name="____LOC19">#REF!</definedName>
    <definedName name="____LOC2">#REF!</definedName>
    <definedName name="____LOC20">#REF!</definedName>
    <definedName name="____LOC21">#REF!</definedName>
    <definedName name="____LOC22">#REF!</definedName>
    <definedName name="____LOC23">#REF!</definedName>
    <definedName name="____LOC24">#REF!</definedName>
    <definedName name="____LOC25">#REF!</definedName>
    <definedName name="____LOC26">#REF!</definedName>
    <definedName name="____LOC27">#REF!</definedName>
    <definedName name="____LOC28">#REF!</definedName>
    <definedName name="____LOC29">#REF!</definedName>
    <definedName name="____LOC3">#REF!</definedName>
    <definedName name="____LOC30">#REF!</definedName>
    <definedName name="____LOC31">#REF!</definedName>
    <definedName name="____LOC32">#REF!</definedName>
    <definedName name="____LOC33">#REF!</definedName>
    <definedName name="____LOC34">#REF!</definedName>
    <definedName name="____LOC35">#REF!</definedName>
    <definedName name="____LOC36">#REF!</definedName>
    <definedName name="____LOC37">#REF!</definedName>
    <definedName name="____LOC38">#REF!</definedName>
    <definedName name="____LOC39">#REF!</definedName>
    <definedName name="____LOC4">#REF!</definedName>
    <definedName name="____LOC40">#REF!</definedName>
    <definedName name="____LOC41">#REF!</definedName>
    <definedName name="____LOC42">#REF!</definedName>
    <definedName name="____LOC5">#REF!</definedName>
    <definedName name="____LOC6">#REF!</definedName>
    <definedName name="____LOC7">#REF!</definedName>
    <definedName name="____LOC8">#REF!</definedName>
    <definedName name="____LOC9">#REF!</definedName>
    <definedName name="____MAR3" localSheetId="1" hidden="1">{"'RELATÓRIO'!$A$1:$E$20","'RELATÓRIO'!$A$22:$D$34","'INTERNET'!$A$31:$G$58","'INTERNET'!$A$1:$G$28","'SÉRIE HISTÓRICA'!$A$167:$H$212","'SÉRIE HISTÓRICA'!$A$56:$H$101"}</definedName>
    <definedName name="____MAR3" hidden="1">{"'RELATÓRIO'!$A$1:$E$20","'RELATÓRIO'!$A$22:$D$34","'INTERNET'!$A$31:$G$58","'INTERNET'!$A$1:$G$28","'SÉRIE HISTÓRICA'!$A$167:$H$212","'SÉRIE HISTÓRICA'!$A$56:$H$101"}</definedName>
    <definedName name="____MB01">#REF!</definedName>
    <definedName name="____MB02">#REF!</definedName>
    <definedName name="____MB03">#REF!</definedName>
    <definedName name="____MB04">#REF!</definedName>
    <definedName name="____MB05">#REF!</definedName>
    <definedName name="____MB06">#REF!</definedName>
    <definedName name="____MLH1">#REF!</definedName>
    <definedName name="____MLH2">#REF!</definedName>
    <definedName name="____MLH3">#REF!</definedName>
    <definedName name="____MO1">#REF!</definedName>
    <definedName name="____MO2">#REF!</definedName>
    <definedName name="____MO3">#REF!</definedName>
    <definedName name="____MOA1" localSheetId="1" hidden="1">{#N/A,#N/A,FALSE,"DEF1";#N/A,#N/A,FALSE,"DEF2";#N/A,#N/A,FALSE,"DEF3"}</definedName>
    <definedName name="____MOA1" hidden="1">{#N/A,#N/A,FALSE,"DEF1";#N/A,#N/A,FALSE,"DEF2";#N/A,#N/A,FALSE,"DEF3"}</definedName>
    <definedName name="____MOA2" localSheetId="1" hidden="1">{#N/A,#N/A,FALSE,"DEF1";#N/A,#N/A,FALSE,"DEF2";#N/A,#N/A,FALSE,"DEF3"}</definedName>
    <definedName name="____MOA2" hidden="1">{#N/A,#N/A,FALSE,"DEF1";#N/A,#N/A,FALSE,"DEF2";#N/A,#N/A,FALSE,"DEF3"}</definedName>
    <definedName name="____MP100">#REF!</definedName>
    <definedName name="____n2" localSheetId="1" hidden="1">{#N/A,#N/A,FALSE,"PCOL"}</definedName>
    <definedName name="____n2" hidden="1">{#N/A,#N/A,FALSE,"PCOL"}</definedName>
    <definedName name="____NUM1">#REF!</definedName>
    <definedName name="____NUM2">#REF!</definedName>
    <definedName name="____NUM3">#REF!</definedName>
    <definedName name="____oae1">#REF!</definedName>
    <definedName name="____OUT98" localSheetId="1" hidden="1">{#N/A,#N/A,TRUE,"Serviços"}</definedName>
    <definedName name="____OUT98" hidden="1">{#N/A,#N/A,TRUE,"Serviços"}</definedName>
    <definedName name="____out99" localSheetId="1" hidden="1">{#N/A,#N/A,TRUE,"Serviços"}</definedName>
    <definedName name="____out99" hidden="1">{#N/A,#N/A,TRUE,"Serviços"}</definedName>
    <definedName name="____OUTTT98" localSheetId="1" hidden="1">{#N/A,#N/A,TRUE,"Serviços"}</definedName>
    <definedName name="____OUTTT98" hidden="1">{#N/A,#N/A,TRUE,"Serviços"}</definedName>
    <definedName name="____PA01" localSheetId="1" hidden="1">{"'teste'!$B$2:$R$49"}</definedName>
    <definedName name="____PA01" hidden="1">{"'teste'!$B$2:$R$49"}</definedName>
    <definedName name="____PAR1">#REF!</definedName>
    <definedName name="____PAR2">#REF!</definedName>
    <definedName name="____PAR3">#REF!</definedName>
    <definedName name="____PAR4">#REF!</definedName>
    <definedName name="____Pav1">#REF!</definedName>
    <definedName name="____PER2">#REF!</definedName>
    <definedName name="____PER3">#REF!</definedName>
    <definedName name="____PL1">#REF!</definedName>
    <definedName name="____PMB01">#REF!</definedName>
    <definedName name="____PMB02">#REF!</definedName>
    <definedName name="____PMB03">#REF!</definedName>
    <definedName name="____PMB04">#REF!</definedName>
    <definedName name="____PMB05">#REF!</definedName>
    <definedName name="____PMB06">#REF!</definedName>
    <definedName name="____PN10" localSheetId="1" hidden="1">{"'gráf jan00'!$A$1:$AK$41"}</definedName>
    <definedName name="____PN10" hidden="1">{"'gráf jan00'!$A$1:$AK$41"}</definedName>
    <definedName name="____pre1">#REF!</definedName>
    <definedName name="____PRO01">#REF!</definedName>
    <definedName name="____PRO02">#REF!</definedName>
    <definedName name="____PRO03">#REF!</definedName>
    <definedName name="____PRO04">#REF!</definedName>
    <definedName name="____PRO05">#REF!</definedName>
    <definedName name="____PRO06">#REF!</definedName>
    <definedName name="____PRU2006">#REF!</definedName>
    <definedName name="____PU1" localSheetId="1">[2]OBRJU95!#REF!</definedName>
    <definedName name="____PU1">[2]OBRJU95!#REF!</definedName>
    <definedName name="____QEC2" localSheetId="1" hidden="1">{#N/A,#N/A,FALSE,"GERAL";#N/A,#N/A,FALSE,"012-96";#N/A,#N/A,FALSE,"018-96";#N/A,#N/A,FALSE,"027-96";#N/A,#N/A,FALSE,"059-96";#N/A,#N/A,FALSE,"076-96";#N/A,#N/A,FALSE,"019-97";#N/A,#N/A,FALSE,"021-97";#N/A,#N/A,FALSE,"022-97";#N/A,#N/A,FALSE,"028-97"}</definedName>
    <definedName name="____QEC2" hidden="1">{#N/A,#N/A,FALSE,"GERAL";#N/A,#N/A,FALSE,"012-96";#N/A,#N/A,FALSE,"018-96";#N/A,#N/A,FALSE,"027-96";#N/A,#N/A,FALSE,"059-96";#N/A,#N/A,FALSE,"076-96";#N/A,#N/A,FALSE,"019-97";#N/A,#N/A,FALSE,"021-97";#N/A,#N/A,FALSE,"022-97";#N/A,#N/A,FALSE,"028-97"}</definedName>
    <definedName name="____QW21" localSheetId="1" hidden="1">{"'RELATÓRIO'!$A$1:$E$20","'RELATÓRIO'!$A$22:$D$34","'INTERNET'!$A$31:$G$58","'INTERNET'!$A$1:$G$28","'SÉRIE HISTÓRICA'!$A$167:$H$212","'SÉRIE HISTÓRICA'!$A$56:$H$101"}</definedName>
    <definedName name="____QW21" hidden="1">{"'RELATÓRIO'!$A$1:$E$20","'RELATÓRIO'!$A$22:$D$34","'INTERNET'!$A$31:$G$58","'INTERNET'!$A$1:$G$28","'SÉRIE HISTÓRICA'!$A$167:$H$212","'SÉRIE HISTÓRICA'!$A$56:$H$101"}</definedName>
    <definedName name="____r" localSheetId="1" hidden="1">{"'Quadro'!$A$4:$BG$78"}</definedName>
    <definedName name="____r" hidden="1">{"'Quadro'!$A$4:$BG$78"}</definedName>
    <definedName name="____RB01">#REF!</definedName>
    <definedName name="____RB02">#REF!</definedName>
    <definedName name="____RB03">#REF!</definedName>
    <definedName name="____RB04">#REF!</definedName>
    <definedName name="____RB05">#REF!</definedName>
    <definedName name="____RB06">#REF!</definedName>
    <definedName name="____RBC2006">#REF!</definedName>
    <definedName name="____REC3">#REF!</definedName>
    <definedName name="____REC35">#REF!</definedName>
    <definedName name="____REC4">#REF!</definedName>
    <definedName name="____REP1">#REF!</definedName>
    <definedName name="____REP15">#REF!</definedName>
    <definedName name="____REP2">#REF!</definedName>
    <definedName name="____REV1">#REF!</definedName>
    <definedName name="____RL01">#REF!</definedName>
    <definedName name="____RL02">#REF!</definedName>
    <definedName name="____RL03">#REF!</definedName>
    <definedName name="____RL04">#REF!</definedName>
    <definedName name="____RL05">#REF!</definedName>
    <definedName name="____RL06">#REF!</definedName>
    <definedName name="____RO01">#REF!</definedName>
    <definedName name="____RO02">#REF!</definedName>
    <definedName name="____RO03">#REF!</definedName>
    <definedName name="____RO04">#REF!</definedName>
    <definedName name="____RO05">#REF!</definedName>
    <definedName name="____RO06">#REF!</definedName>
    <definedName name="____RSL01">#REF!</definedName>
    <definedName name="____RSL02">#REF!</definedName>
    <definedName name="____RSL03">#REF!</definedName>
    <definedName name="____RSL04">#REF!</definedName>
    <definedName name="____RSL05">#REF!</definedName>
    <definedName name="____RSL06">#REF!</definedName>
    <definedName name="____SE2">#REF!</definedName>
    <definedName name="____SEG1">#REF!</definedName>
    <definedName name="____sih1">#REF!</definedName>
    <definedName name="____siv1">#REF!</definedName>
    <definedName name="____TA1" localSheetId="1">[2]OBRJU95!#REF!</definedName>
    <definedName name="____TA1">[2]OBRJU95!#REF!</definedName>
    <definedName name="____TA2">[2]OBRJU95!#REF!</definedName>
    <definedName name="____tab0198">#REF!</definedName>
    <definedName name="____tab1">#REF!</definedName>
    <definedName name="____TAB4">#REF!</definedName>
    <definedName name="____VAX1">#REF!</definedName>
    <definedName name="____VAX2">#REF!</definedName>
    <definedName name="____VE01">#REF!</definedName>
    <definedName name="____VE02">#REF!</definedName>
    <definedName name="____VE03">#REF!</definedName>
    <definedName name="____VE04">#REF!</definedName>
    <definedName name="____VE05">#REF!</definedName>
    <definedName name="____VE06">#REF!</definedName>
    <definedName name="____VRL1">#REF!</definedName>
    <definedName name="____VRL2">#REF!</definedName>
    <definedName name="____VRL3">#REF!</definedName>
    <definedName name="____WX2" localSheetId="1" hidden="1">{#N/A,#N/A,FALSE,"EXPORTAC";#N/A,#N/A,FALSE,"SUPEL94"}</definedName>
    <definedName name="____WX2" hidden="1">{#N/A,#N/A,FALSE,"EXPORTAC";#N/A,#N/A,FALSE,"SUPEL94"}</definedName>
    <definedName name="__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_x10" hidden="1">#REF!</definedName>
    <definedName name="____x11" hidden="1">#REF!</definedName>
    <definedName name="____x12" hidden="1">#REF!</definedName>
    <definedName name="____x13" hidden="1">#REF!</definedName>
    <definedName name="____x14" hidden="1">#REF!</definedName>
    <definedName name="____x15" hidden="1">#REF!</definedName>
    <definedName name="____x16" hidden="1">#REF!</definedName>
    <definedName name="____x17" hidden="1">#REF!</definedName>
    <definedName name="____x18" hidden="1">#REF!</definedName>
    <definedName name="____x19" hidden="1">#REF!</definedName>
    <definedName name="____x2" localSheetId="1" hidden="1">{#N/A,#N/A,FALSE,"GQGEMPRE"}</definedName>
    <definedName name="____x2" hidden="1">{#N/A,#N/A,FALSE,"GQGEMPRE"}</definedName>
    <definedName name="____x20" hidden="1">#REF!</definedName>
    <definedName name="____x21" hidden="1">#REF!</definedName>
    <definedName name="____x22" hidden="1">#REF!</definedName>
    <definedName name="____x23" hidden="1">#REF!</definedName>
    <definedName name="____x24" hidden="1">#REF!</definedName>
    <definedName name="____x25" hidden="1">#REF!</definedName>
    <definedName name="____x28" hidden="1">#REF!</definedName>
    <definedName name="____x29" hidden="1">#REF!</definedName>
    <definedName name="____x32" hidden="1">#REF!</definedName>
    <definedName name="____x4" hidden="1">#REF!</definedName>
    <definedName name="____x5" hidden="1">#REF!</definedName>
    <definedName name="____x6" hidden="1">#REF!</definedName>
    <definedName name="____x7" hidden="1">#REF!</definedName>
    <definedName name="____x8" hidden="1">#REF!</definedName>
    <definedName name="____x9" hidden="1">#REF!</definedName>
    <definedName name="____xlnm.Print_Titles_2">#REF!</definedName>
    <definedName name="___1Excel_BuiltIn_Print_Titles_15_1_1_1_1">#REF!</definedName>
    <definedName name="___1Excel_BuiltIn_Print_Titles_15_1_1_1_1_1">#REF!</definedName>
    <definedName name="___2Excel_BuiltIn_Print_Titles_16_1">#REF!,#REF!</definedName>
    <definedName name="___2Excel_BuiltIn_Print_Titles_16_1_1">#REF!,#REF!</definedName>
    <definedName name="___3Excel_BuiltIn_Print_Titles_16_1_1_1">#REF!</definedName>
    <definedName name="___3Excel_BuiltIn_Print_Titles_16_1_1_1_1">#REF!</definedName>
    <definedName name="___ACC2" hidden="1">'[3]DIF FAT FEV 01'!$X$13:$Y$40</definedName>
    <definedName name="___adm1" localSheetId="12" hidden="1">{"'Índice'!$A$1:$K$49"}</definedName>
    <definedName name="___adm1" localSheetId="1" hidden="1">{"'Índice'!$A$1:$K$49"}</definedName>
    <definedName name="___adm1" hidden="1">{"'Índice'!$A$1:$K$49"}</definedName>
    <definedName name="___adm2" localSheetId="12" hidden="1">{"VENTAS1",#N/A,FALSE,"VENTAS";"VENTAS2",#N/A,FALSE,"VENTAS";"VENTAS3",#N/A,FALSE,"VENTAS";"VENTAS4",#N/A,FALSE,"VENTAS";"VENTAS5",#N/A,FALSE,"VENTAS";"VENTAS6",#N/A,FALSE,"VENTAS";"VENTAS7",#N/A,FALSE,"VENTAS";"VENTAS8",#N/A,FALSE,"VENTAS"}</definedName>
    <definedName name="___adm2" localSheetId="1" hidden="1">{"VENTAS1",#N/A,FALSE,"VENTAS";"VENTAS2",#N/A,FALSE,"VENTAS";"VENTAS3",#N/A,FALSE,"VENTAS";"VENTAS4",#N/A,FALSE,"VENTAS";"VENTAS5",#N/A,FALSE,"VENTAS";"VENTAS6",#N/A,FALSE,"VENTAS";"VENTAS7",#N/A,FALSE,"VENTAS";"VENTAS8",#N/A,FALSE,"VENTAS"}</definedName>
    <definedName name="___adm2" hidden="1">{"VENTAS1",#N/A,FALSE,"VENTAS";"VENTAS2",#N/A,FALSE,"VENTAS";"VENTAS3",#N/A,FALSE,"VENTAS";"VENTAS4",#N/A,FALSE,"VENTAS";"VENTAS5",#N/A,FALSE,"VENTAS";"VENTAS6",#N/A,FALSE,"VENTAS";"VENTAS7",#N/A,FALSE,"VENTAS";"VENTAS8",#N/A,FALSE,"VENTAS"}</definedName>
    <definedName name="___ago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ago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ago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_ago10" localSheetId="1" hidden="1">{"'gráf jan00'!$A$1:$AK$41"}</definedName>
    <definedName name="___ago10" hidden="1">{"'gráf jan00'!$A$1:$AK$41"}</definedName>
    <definedName name="___ago2" localSheetId="1" hidden="1">{"'gráf jan00'!$A$1:$AK$41"}</definedName>
    <definedName name="___ago2" hidden="1">{"'gráf jan00'!$A$1:$AK$41"}</definedName>
    <definedName name="___ago3" localSheetId="1" hidden="1">{"'gráf jan00'!$A$1:$AK$41"}</definedName>
    <definedName name="___ago3" hidden="1">{"'gráf jan00'!$A$1:$AK$41"}</definedName>
    <definedName name="___ago4" localSheetId="1" hidden="1">{"'gráf jan00'!$A$1:$AK$41"}</definedName>
    <definedName name="___ago4" hidden="1">{"'gráf jan00'!$A$1:$AK$41"}</definedName>
    <definedName name="___ago5" localSheetId="1" hidden="1">{"'gráf jan00'!$A$1:$AK$41"}</definedName>
    <definedName name="___ago5" hidden="1">{"'gráf jan00'!$A$1:$AK$41"}</definedName>
    <definedName name="___ago6" localSheetId="1" hidden="1">{"'gráf jan00'!$A$1:$AK$41"}</definedName>
    <definedName name="___ago6" hidden="1">{"'gráf jan00'!$A$1:$AK$41"}</definedName>
    <definedName name="___ago7" localSheetId="1" hidden="1">{"'gráf jan00'!$A$1:$AK$41"}</definedName>
    <definedName name="___ago7" hidden="1">{"'gráf jan00'!$A$1:$AK$41"}</definedName>
    <definedName name="___ago8" localSheetId="1" hidden="1">{"'gráf jan00'!$A$1:$AK$41"}</definedName>
    <definedName name="___ago8" hidden="1">{"'gráf jan00'!$A$1:$AK$41"}</definedName>
    <definedName name="___ago9" localSheetId="1" hidden="1">{"'gráf jan00'!$A$1:$AK$41"}</definedName>
    <definedName name="___ago9" hidden="1">{"'gráf jan00'!$A$1:$AK$41"}</definedName>
    <definedName name="___ago99999" localSheetId="1" hidden="1">{"'gráf jan00'!$A$1:$AK$41"}</definedName>
    <definedName name="___ago99999" hidden="1">{"'gráf jan00'!$A$1:$AK$41"}</definedName>
    <definedName name="___AUX1">#REF!</definedName>
    <definedName name="___aux2">#REF!</definedName>
    <definedName name="___aux9000">#REF!</definedName>
    <definedName name="___bdi1">#REF!</definedName>
    <definedName name="___bdi2">#REF!</definedName>
    <definedName name="___BUD1">#REF!</definedName>
    <definedName name="___BUD2">#REF!</definedName>
    <definedName name="___BUD3">#REF!</definedName>
    <definedName name="___BUD4">#REF!</definedName>
    <definedName name="___BUD5">#REF!</definedName>
    <definedName name="___BUD6">#REF!</definedName>
    <definedName name="___BUD7">#REF!</definedName>
    <definedName name="___BUD8">#REF!</definedName>
    <definedName name="___CAB1">#REF!</definedName>
    <definedName name="___CMV1" localSheetId="1" hidden="1">{"'RELATÓRIO'!$A$1:$E$20","'RELATÓRIO'!$A$22:$D$34","'INTERNET'!$A$31:$G$58","'INTERNET'!$A$1:$G$28","'SÉRIE HISTÓRICA'!$A$167:$H$212","'SÉRIE HISTÓRICA'!$A$56:$H$101"}</definedName>
    <definedName name="___CMV1" hidden="1">{"'RELATÓRIO'!$A$1:$E$20","'RELATÓRIO'!$A$22:$D$34","'INTERNET'!$A$31:$G$58","'INTERNET'!$A$1:$G$28","'SÉRIE HISTÓRICA'!$A$167:$H$212","'SÉRIE HISTÓRICA'!$A$56:$H$101"}</definedName>
    <definedName name="___cmv12" localSheetId="1" hidden="1">{"'RELATÓRIO'!$A$1:$E$20","'RELATÓRIO'!$A$22:$D$34","'INTERNET'!$A$31:$G$58","'INTERNET'!$A$1:$G$28","'SÉRIE HISTÓRICA'!$A$167:$H$212","'SÉRIE HISTÓRICA'!$A$56:$H$101"}</definedName>
    <definedName name="___cmv12" hidden="1">{"'RELATÓRIO'!$A$1:$E$20","'RELATÓRIO'!$A$22:$D$34","'INTERNET'!$A$31:$G$58","'INTERNET'!$A$1:$G$28","'SÉRIE HISTÓRICA'!$A$167:$H$212","'SÉRIE HISTÓRICA'!$A$56:$H$101"}</definedName>
    <definedName name="___cmv2" localSheetId="1" hidden="1">{"'RELATÓRIO'!$A$1:$E$20","'RELATÓRIO'!$A$22:$D$34","'INTERNET'!$A$31:$G$58","'INTERNET'!$A$1:$G$28","'SÉRIE HISTÓRICA'!$A$167:$H$212","'SÉRIE HISTÓRICA'!$A$56:$H$101"}</definedName>
    <definedName name="___cmv2" hidden="1">{"'RELATÓRIO'!$A$1:$E$20","'RELATÓRIO'!$A$22:$D$34","'INTERNET'!$A$31:$G$58","'INTERNET'!$A$1:$G$28","'SÉRIE HISTÓRICA'!$A$167:$H$212","'SÉRIE HISTÓRICA'!$A$56:$H$101"}</definedName>
    <definedName name="___CPU04">#REF!</definedName>
    <definedName name="___CTD1">#REF!</definedName>
    <definedName name="___DAT1">#REF!</definedName>
    <definedName name="___DAT10">#REF!</definedName>
    <definedName name="___DAT100">#REF!</definedName>
    <definedName name="___DAT101">#REF!</definedName>
    <definedName name="___DAT102">#REF!</definedName>
    <definedName name="___DAT103">#REF!</definedName>
    <definedName name="___DAT104">#REF!</definedName>
    <definedName name="___DAT105">#REF!</definedName>
    <definedName name="___DAT106">#REF!</definedName>
    <definedName name="___DAT107">#REF!</definedName>
    <definedName name="___DAT108">#REF!</definedName>
    <definedName name="___DAT109">#REF!</definedName>
    <definedName name="___DAT11">#REF!</definedName>
    <definedName name="___DAT110">#REF!</definedName>
    <definedName name="___DAT111">#REF!</definedName>
    <definedName name="___DAT112">#REF!</definedName>
    <definedName name="___DAT113">#REF!</definedName>
    <definedName name="___DAT114">#REF!</definedName>
    <definedName name="___DAT115">#REF!</definedName>
    <definedName name="___DAT116">#REF!</definedName>
    <definedName name="___DAT117">#REF!</definedName>
    <definedName name="___DAT118">#REF!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35">#REF!</definedName>
    <definedName name="___DAT36">#REF!</definedName>
    <definedName name="___DAT37">#REF!</definedName>
    <definedName name="___DAT38">#REF!</definedName>
    <definedName name="___DAT39">#REF!</definedName>
    <definedName name="___DAT4">#REF!</definedName>
    <definedName name="___DAT40">#REF!</definedName>
    <definedName name="___DAT41">#REF!</definedName>
    <definedName name="___DAT42">#REF!</definedName>
    <definedName name="___DAT43">#REF!</definedName>
    <definedName name="___DAT44">#REF!</definedName>
    <definedName name="___DAT45">#REF!</definedName>
    <definedName name="___DAT46">#REF!</definedName>
    <definedName name="___DAT47">#REF!</definedName>
    <definedName name="___DAT48">#REF!</definedName>
    <definedName name="___DAT49">#REF!</definedName>
    <definedName name="___DAT5">#REF!</definedName>
    <definedName name="___DAT50">#REF!</definedName>
    <definedName name="___DAT51">#REF!</definedName>
    <definedName name="___DAT52">#REF!</definedName>
    <definedName name="___DAT53">#REF!</definedName>
    <definedName name="___DAT54">#REF!</definedName>
    <definedName name="___DAT55">#REF!</definedName>
    <definedName name="___DAT56">#REF!</definedName>
    <definedName name="___DAT57">#REF!</definedName>
    <definedName name="___DAT58">#REF!</definedName>
    <definedName name="___DAT59">#REF!</definedName>
    <definedName name="___DAT6">#REF!</definedName>
    <definedName name="___DAT60">#REF!</definedName>
    <definedName name="___DAT61">#REF!</definedName>
    <definedName name="___DAT62">#REF!</definedName>
    <definedName name="___DAT63">#REF!</definedName>
    <definedName name="___DAT64">#REF!</definedName>
    <definedName name="___DAT65">#REF!</definedName>
    <definedName name="___DAT66">#REF!</definedName>
    <definedName name="___DAT67">#REF!</definedName>
    <definedName name="___DAT68">#REF!</definedName>
    <definedName name="___DAT69">#REF!</definedName>
    <definedName name="___DAT7">#REF!</definedName>
    <definedName name="___DAT70">#REF!</definedName>
    <definedName name="___DAT71">#REF!</definedName>
    <definedName name="___DAT72">#REF!</definedName>
    <definedName name="___DAT73">#REF!</definedName>
    <definedName name="___DAT74">#REF!</definedName>
    <definedName name="___DAT75">#REF!</definedName>
    <definedName name="___DAT76">#REF!</definedName>
    <definedName name="___DAT77">#REF!</definedName>
    <definedName name="___DAT78">#REF!</definedName>
    <definedName name="___DAT79">#REF!</definedName>
    <definedName name="___DAT8">#REF!</definedName>
    <definedName name="___DAT80">#REF!</definedName>
    <definedName name="___DAT81">#REF!</definedName>
    <definedName name="___DAT82">#REF!</definedName>
    <definedName name="___DAT83">#REF!</definedName>
    <definedName name="___DAT84">#REF!</definedName>
    <definedName name="___DAT85">#REF!</definedName>
    <definedName name="___DAT86">#REF!</definedName>
    <definedName name="___DAT87">#REF!</definedName>
    <definedName name="___DAT88">#REF!</definedName>
    <definedName name="___DAT89">#REF!</definedName>
    <definedName name="___DAT9">#REF!</definedName>
    <definedName name="___DAT90">#REF!</definedName>
    <definedName name="___DAT91">#REF!</definedName>
    <definedName name="___DAT92">#REF!</definedName>
    <definedName name="___DAT93">#REF!</definedName>
    <definedName name="___DAT94">#REF!</definedName>
    <definedName name="___DAT95">#REF!</definedName>
    <definedName name="___DAT96">#REF!</definedName>
    <definedName name="___DAT97">#REF!</definedName>
    <definedName name="___DAT98">#REF!</definedName>
    <definedName name="___DAT99">#REF!</definedName>
    <definedName name="___DDD3">#REF!</definedName>
    <definedName name="___DEF2" localSheetId="1" hidden="1">{#N/A,#N/A,FALSE,"DEF1";#N/A,#N/A,FALSE,"DEF2";#N/A,#N/A,FALSE,"DEF3"}</definedName>
    <definedName name="___DEF2" hidden="1">{#N/A,#N/A,FALSE,"DEF1";#N/A,#N/A,FALSE,"DEF2";#N/A,#N/A,FALSE,"DEF3"}</definedName>
    <definedName name="___DEF3" localSheetId="1" hidden="1">{#N/A,#N/A,FALSE,"DEF1";#N/A,#N/A,FALSE,"DEF2";#N/A,#N/A,FALSE,"DEF3"}</definedName>
    <definedName name="___DEF3" hidden="1">{#N/A,#N/A,FALSE,"DEF1";#N/A,#N/A,FALSE,"DEF2";#N/A,#N/A,FALSE,"DEF3"}</definedName>
    <definedName name="___DIA1">#REF!</definedName>
    <definedName name="___DIA2">#REF!</definedName>
    <definedName name="___DIA3">#REF!</definedName>
    <definedName name="___DIA4">#REF!</definedName>
    <definedName name="___DIA5">#REF!</definedName>
    <definedName name="___DIA6">#REF!</definedName>
    <definedName name="___DIA7">#REF!</definedName>
    <definedName name="___DIA8">#REF!</definedName>
    <definedName name="___dre1">#REF!</definedName>
    <definedName name="___EBA01">#REF!</definedName>
    <definedName name="___EBA02">#REF!</definedName>
    <definedName name="___EBA03">#REF!</definedName>
    <definedName name="___EBA04">#REF!</definedName>
    <definedName name="___EBA05">#REF!</definedName>
    <definedName name="___EBA06">#REF!</definedName>
    <definedName name="___efc10" localSheetId="1" hidden="1">{"'RR'!$A$2:$E$81"}</definedName>
    <definedName name="___efc10" hidden="1">{"'RR'!$A$2:$E$81"}</definedName>
    <definedName name="___EFC2" localSheetId="1" hidden="1">{"'RR'!$A$2:$E$81"}</definedName>
    <definedName name="___EFC2" hidden="1">{"'RR'!$A$2:$E$81"}</definedName>
    <definedName name="___EFC3" localSheetId="1" hidden="1">{"'RR'!$A$2:$E$81"}</definedName>
    <definedName name="___EFC3" hidden="1">{"'RR'!$A$2:$E$81"}</definedName>
    <definedName name="___EFC4" localSheetId="1" hidden="1">{"'RR'!$A$2:$E$81"}</definedName>
    <definedName name="___EFC4" hidden="1">{"'RR'!$A$2:$E$81"}</definedName>
    <definedName name="___ffp16" localSheetId="1" hidden="1">{"'gráf jan00'!$A$1:$AK$41"}</definedName>
    <definedName name="___ffp16" hidden="1">{"'gráf jan00'!$A$1:$AK$41"}</definedName>
    <definedName name="___ffp4589" localSheetId="1" hidden="1">{"'gráf jan00'!$A$1:$AK$41"}</definedName>
    <definedName name="___ffp4589" hidden="1">{"'gráf jan00'!$A$1:$AK$41"}</definedName>
    <definedName name="___GLB2">#REF!</definedName>
    <definedName name="___glp13">#REF!</definedName>
    <definedName name="___inv2">#REF!</definedName>
    <definedName name="___JAN02" localSheetId="12" hidden="1">{"VENTAS1",#N/A,FALSE,"VENTAS";"VENTAS2",#N/A,FALSE,"VENTAS";"VENTAS3",#N/A,FALSE,"VENTAS";"VENTAS4",#N/A,FALSE,"VENTAS";"VENTAS5",#N/A,FALSE,"VENTAS";"VENTAS6",#N/A,FALSE,"VENTAS";"VENTAS7",#N/A,FALSE,"VENTAS";"VENTAS8",#N/A,FALSE,"VENTAS"}</definedName>
    <definedName name="___JAN02" localSheetId="1" hidden="1">{"VENTAS1",#N/A,FALSE,"VENTAS";"VENTAS2",#N/A,FALSE,"VENTAS";"VENTAS3",#N/A,FALSE,"VENTAS";"VENTAS4",#N/A,FALSE,"VENTAS";"VENTAS5",#N/A,FALSE,"VENTAS";"VENTAS6",#N/A,FALSE,"VENTAS";"VENTAS7",#N/A,FALSE,"VENTAS";"VENTAS8",#N/A,FALSE,"VENTAS"}</definedName>
    <definedName name="___JAN02" hidden="1">{"VENTAS1",#N/A,FALSE,"VENTAS";"VENTAS2",#N/A,FALSE,"VENTAS";"VENTAS3",#N/A,FALSE,"VENTAS";"VENTAS4",#N/A,FALSE,"VENTAS";"VENTAS5",#N/A,FALSE,"VENTAS";"VENTAS6",#N/A,FALSE,"VENTAS";"VENTAS7",#N/A,FALSE,"VENTAS";"VENTAS8",#N/A,FALSE,"VENTAS"}</definedName>
    <definedName name="___JAN02_1" localSheetId="12" hidden="1">{"VENTAS1",#N/A,FALSE,"VENTAS";"VENTAS2",#N/A,FALSE,"VENTAS";"VENTAS3",#N/A,FALSE,"VENTAS";"VENTAS4",#N/A,FALSE,"VENTAS";"VENTAS5",#N/A,FALSE,"VENTAS";"VENTAS6",#N/A,FALSE,"VENTAS";"VENTAS7",#N/A,FALSE,"VENTAS";"VENTAS8",#N/A,FALSE,"VENTAS"}</definedName>
    <definedName name="___JAN02_1" localSheetId="1" hidden="1">{"VENTAS1",#N/A,FALSE,"VENTAS";"VENTAS2",#N/A,FALSE,"VENTAS";"VENTAS3",#N/A,FALSE,"VENTAS";"VENTAS4",#N/A,FALSE,"VENTAS";"VENTAS5",#N/A,FALSE,"VENTAS";"VENTAS6",#N/A,FALSE,"VENTAS";"VENTAS7",#N/A,FALSE,"VENTAS";"VENTAS8",#N/A,FALSE,"VENTAS"}</definedName>
    <definedName name="___JAN02_1" hidden="1">{"VENTAS1",#N/A,FALSE,"VENTAS";"VENTAS2",#N/A,FALSE,"VENTAS";"VENTAS3",#N/A,FALSE,"VENTAS";"VENTAS4",#N/A,FALSE,"VENTAS";"VENTAS5",#N/A,FALSE,"VENTAS";"VENTAS6",#N/A,FALSE,"VENTAS";"VENTAS7",#N/A,FALSE,"VENTAS";"VENTAS8",#N/A,FALSE,"VENTAS"}</definedName>
    <definedName name="___JAN02_1_1" localSheetId="12" hidden="1">{"VENTAS1",#N/A,FALSE,"VENTAS";"VENTAS2",#N/A,FALSE,"VENTAS";"VENTAS3",#N/A,FALSE,"VENTAS";"VENTAS4",#N/A,FALSE,"VENTAS";"VENTAS5",#N/A,FALSE,"VENTAS";"VENTAS6",#N/A,FALSE,"VENTAS";"VENTAS7",#N/A,FALSE,"VENTAS";"VENTAS8",#N/A,FALSE,"VENTAS"}</definedName>
    <definedName name="___JAN02_1_1" localSheetId="1" hidden="1">{"VENTAS1",#N/A,FALSE,"VENTAS";"VENTAS2",#N/A,FALSE,"VENTAS";"VENTAS3",#N/A,FALSE,"VENTAS";"VENTAS4",#N/A,FALSE,"VENTAS";"VENTAS5",#N/A,FALSE,"VENTAS";"VENTAS6",#N/A,FALSE,"VENTAS";"VENTAS7",#N/A,FALSE,"VENTAS";"VENTAS8",#N/A,FALSE,"VENTAS"}</definedName>
    <definedName name="___JAN02_1_1" hidden="1">{"VENTAS1",#N/A,FALSE,"VENTAS";"VENTAS2",#N/A,FALSE,"VENTAS";"VENTAS3",#N/A,FALSE,"VENTAS";"VENTAS4",#N/A,FALSE,"VENTAS";"VENTAS5",#N/A,FALSE,"VENTAS";"VENTAS6",#N/A,FALSE,"VENTAS";"VENTAS7",#N/A,FALSE,"VENTAS";"VENTAS8",#N/A,FALSE,"VENTAS"}</definedName>
    <definedName name="___JAN02_1_1_1" localSheetId="12" hidden="1">{"VENTAS1",#N/A,FALSE,"VENTAS";"VENTAS2",#N/A,FALSE,"VENTAS";"VENTAS3",#N/A,FALSE,"VENTAS";"VENTAS4",#N/A,FALSE,"VENTAS";"VENTAS5",#N/A,FALSE,"VENTAS";"VENTAS6",#N/A,FALSE,"VENTAS";"VENTAS7",#N/A,FALSE,"VENTAS";"VENTAS8",#N/A,FALSE,"VENTAS"}</definedName>
    <definedName name="___JAN02_1_1_1" localSheetId="1" hidden="1">{"VENTAS1",#N/A,FALSE,"VENTAS";"VENTAS2",#N/A,FALSE,"VENTAS";"VENTAS3",#N/A,FALSE,"VENTAS";"VENTAS4",#N/A,FALSE,"VENTAS";"VENTAS5",#N/A,FALSE,"VENTAS";"VENTAS6",#N/A,FALSE,"VENTAS";"VENTAS7",#N/A,FALSE,"VENTAS";"VENTAS8",#N/A,FALSE,"VENTAS"}</definedName>
    <definedName name="___JAN02_1_1_1" hidden="1">{"VENTAS1",#N/A,FALSE,"VENTAS";"VENTAS2",#N/A,FALSE,"VENTAS";"VENTAS3",#N/A,FALSE,"VENTAS";"VENTAS4",#N/A,FALSE,"VENTAS";"VENTAS5",#N/A,FALSE,"VENTAS";"VENTAS6",#N/A,FALSE,"VENTAS";"VENTAS7",#N/A,FALSE,"VENTAS";"VENTAS8",#N/A,FALSE,"VENTAS"}</definedName>
    <definedName name="___JAN02_1_1_1_1" localSheetId="12" hidden="1">{"VENTAS1",#N/A,FALSE,"VENTAS";"VENTAS2",#N/A,FALSE,"VENTAS";"VENTAS3",#N/A,FALSE,"VENTAS";"VENTAS4",#N/A,FALSE,"VENTAS";"VENTAS5",#N/A,FALSE,"VENTAS";"VENTAS6",#N/A,FALSE,"VENTAS";"VENTAS7",#N/A,FALSE,"VENTAS";"VENTAS8",#N/A,FALSE,"VENTAS"}</definedName>
    <definedName name="___JAN02_1_1_1_1" localSheetId="1" hidden="1">{"VENTAS1",#N/A,FALSE,"VENTAS";"VENTAS2",#N/A,FALSE,"VENTAS";"VENTAS3",#N/A,FALSE,"VENTAS";"VENTAS4",#N/A,FALSE,"VENTAS";"VENTAS5",#N/A,FALSE,"VENTAS";"VENTAS6",#N/A,FALSE,"VENTAS";"VENTAS7",#N/A,FALSE,"VENTAS";"VENTAS8",#N/A,FALSE,"VENTAS"}</definedName>
    <definedName name="___JAN02_1_1_1_1" hidden="1">{"VENTAS1",#N/A,FALSE,"VENTAS";"VENTAS2",#N/A,FALSE,"VENTAS";"VENTAS3",#N/A,FALSE,"VENTAS";"VENTAS4",#N/A,FALSE,"VENTAS";"VENTAS5",#N/A,FALSE,"VENTAS";"VENTAS6",#N/A,FALSE,"VENTAS";"VENTAS7",#N/A,FALSE,"VENTAS";"VENTAS8",#N/A,FALSE,"VENTAS"}</definedName>
    <definedName name="___JAN02_1_1_2" localSheetId="12" hidden="1">{"VENTAS1",#N/A,FALSE,"VENTAS";"VENTAS2",#N/A,FALSE,"VENTAS";"VENTAS3",#N/A,FALSE,"VENTAS";"VENTAS4",#N/A,FALSE,"VENTAS";"VENTAS5",#N/A,FALSE,"VENTAS";"VENTAS6",#N/A,FALSE,"VENTAS";"VENTAS7",#N/A,FALSE,"VENTAS";"VENTAS8",#N/A,FALSE,"VENTAS"}</definedName>
    <definedName name="___JAN02_1_1_2" localSheetId="1" hidden="1">{"VENTAS1",#N/A,FALSE,"VENTAS";"VENTAS2",#N/A,FALSE,"VENTAS";"VENTAS3",#N/A,FALSE,"VENTAS";"VENTAS4",#N/A,FALSE,"VENTAS";"VENTAS5",#N/A,FALSE,"VENTAS";"VENTAS6",#N/A,FALSE,"VENTAS";"VENTAS7",#N/A,FALSE,"VENTAS";"VENTAS8",#N/A,FALSE,"VENTAS"}</definedName>
    <definedName name="___JAN02_1_1_2" hidden="1">{"VENTAS1",#N/A,FALSE,"VENTAS";"VENTAS2",#N/A,FALSE,"VENTAS";"VENTAS3",#N/A,FALSE,"VENTAS";"VENTAS4",#N/A,FALSE,"VENTAS";"VENTAS5",#N/A,FALSE,"VENTAS";"VENTAS6",#N/A,FALSE,"VENTAS";"VENTAS7",#N/A,FALSE,"VENTAS";"VENTAS8",#N/A,FALSE,"VENTAS"}</definedName>
    <definedName name="___JAN02_1_2" localSheetId="12" hidden="1">{"VENTAS1",#N/A,FALSE,"VENTAS";"VENTAS2",#N/A,FALSE,"VENTAS";"VENTAS3",#N/A,FALSE,"VENTAS";"VENTAS4",#N/A,FALSE,"VENTAS";"VENTAS5",#N/A,FALSE,"VENTAS";"VENTAS6",#N/A,FALSE,"VENTAS";"VENTAS7",#N/A,FALSE,"VENTAS";"VENTAS8",#N/A,FALSE,"VENTAS"}</definedName>
    <definedName name="___JAN02_1_2" localSheetId="1" hidden="1">{"VENTAS1",#N/A,FALSE,"VENTAS";"VENTAS2",#N/A,FALSE,"VENTAS";"VENTAS3",#N/A,FALSE,"VENTAS";"VENTAS4",#N/A,FALSE,"VENTAS";"VENTAS5",#N/A,FALSE,"VENTAS";"VENTAS6",#N/A,FALSE,"VENTAS";"VENTAS7",#N/A,FALSE,"VENTAS";"VENTAS8",#N/A,FALSE,"VENTAS"}</definedName>
    <definedName name="___JAN02_1_2" hidden="1">{"VENTAS1",#N/A,FALSE,"VENTAS";"VENTAS2",#N/A,FALSE,"VENTAS";"VENTAS3",#N/A,FALSE,"VENTAS";"VENTAS4",#N/A,FALSE,"VENTAS";"VENTAS5",#N/A,FALSE,"VENTAS";"VENTAS6",#N/A,FALSE,"VENTAS";"VENTAS7",#N/A,FALSE,"VENTAS";"VENTAS8",#N/A,FALSE,"VENTAS"}</definedName>
    <definedName name="___JAN02_1_2_1" localSheetId="12" hidden="1">{"VENTAS1",#N/A,FALSE,"VENTAS";"VENTAS2",#N/A,FALSE,"VENTAS";"VENTAS3",#N/A,FALSE,"VENTAS";"VENTAS4",#N/A,FALSE,"VENTAS";"VENTAS5",#N/A,FALSE,"VENTAS";"VENTAS6",#N/A,FALSE,"VENTAS";"VENTAS7",#N/A,FALSE,"VENTAS";"VENTAS8",#N/A,FALSE,"VENTAS"}</definedName>
    <definedName name="___JAN02_1_2_1" localSheetId="1" hidden="1">{"VENTAS1",#N/A,FALSE,"VENTAS";"VENTAS2",#N/A,FALSE,"VENTAS";"VENTAS3",#N/A,FALSE,"VENTAS";"VENTAS4",#N/A,FALSE,"VENTAS";"VENTAS5",#N/A,FALSE,"VENTAS";"VENTAS6",#N/A,FALSE,"VENTAS";"VENTAS7",#N/A,FALSE,"VENTAS";"VENTAS8",#N/A,FALSE,"VENTAS"}</definedName>
    <definedName name="___JAN02_1_2_1" hidden="1">{"VENTAS1",#N/A,FALSE,"VENTAS";"VENTAS2",#N/A,FALSE,"VENTAS";"VENTAS3",#N/A,FALSE,"VENTAS";"VENTAS4",#N/A,FALSE,"VENTAS";"VENTAS5",#N/A,FALSE,"VENTAS";"VENTAS6",#N/A,FALSE,"VENTAS";"VENTAS7",#N/A,FALSE,"VENTAS";"VENTAS8",#N/A,FALSE,"VENTAS"}</definedName>
    <definedName name="___JAN02_1_3" localSheetId="12" hidden="1">{"VENTAS1",#N/A,FALSE,"VENTAS";"VENTAS2",#N/A,FALSE,"VENTAS";"VENTAS3",#N/A,FALSE,"VENTAS";"VENTAS4",#N/A,FALSE,"VENTAS";"VENTAS5",#N/A,FALSE,"VENTAS";"VENTAS6",#N/A,FALSE,"VENTAS";"VENTAS7",#N/A,FALSE,"VENTAS";"VENTAS8",#N/A,FALSE,"VENTAS"}</definedName>
    <definedName name="___JAN02_1_3" localSheetId="1" hidden="1">{"VENTAS1",#N/A,FALSE,"VENTAS";"VENTAS2",#N/A,FALSE,"VENTAS";"VENTAS3",#N/A,FALSE,"VENTAS";"VENTAS4",#N/A,FALSE,"VENTAS";"VENTAS5",#N/A,FALSE,"VENTAS";"VENTAS6",#N/A,FALSE,"VENTAS";"VENTAS7",#N/A,FALSE,"VENTAS";"VENTAS8",#N/A,FALSE,"VENTAS"}</definedName>
    <definedName name="___JAN02_1_3" hidden="1">{"VENTAS1",#N/A,FALSE,"VENTAS";"VENTAS2",#N/A,FALSE,"VENTAS";"VENTAS3",#N/A,FALSE,"VENTAS";"VENTAS4",#N/A,FALSE,"VENTAS";"VENTAS5",#N/A,FALSE,"VENTAS";"VENTAS6",#N/A,FALSE,"VENTAS";"VENTAS7",#N/A,FALSE,"VENTAS";"VENTAS8",#N/A,FALSE,"VENTAS"}</definedName>
    <definedName name="___JAN02_1_3_1" localSheetId="12" hidden="1">{"VENTAS1",#N/A,FALSE,"VENTAS";"VENTAS2",#N/A,FALSE,"VENTAS";"VENTAS3",#N/A,FALSE,"VENTAS";"VENTAS4",#N/A,FALSE,"VENTAS";"VENTAS5",#N/A,FALSE,"VENTAS";"VENTAS6",#N/A,FALSE,"VENTAS";"VENTAS7",#N/A,FALSE,"VENTAS";"VENTAS8",#N/A,FALSE,"VENTAS"}</definedName>
    <definedName name="___JAN02_1_3_1" localSheetId="1" hidden="1">{"VENTAS1",#N/A,FALSE,"VENTAS";"VENTAS2",#N/A,FALSE,"VENTAS";"VENTAS3",#N/A,FALSE,"VENTAS";"VENTAS4",#N/A,FALSE,"VENTAS";"VENTAS5",#N/A,FALSE,"VENTAS";"VENTAS6",#N/A,FALSE,"VENTAS";"VENTAS7",#N/A,FALSE,"VENTAS";"VENTAS8",#N/A,FALSE,"VENTAS"}</definedName>
    <definedName name="___JAN02_1_3_1" hidden="1">{"VENTAS1",#N/A,FALSE,"VENTAS";"VENTAS2",#N/A,FALSE,"VENTAS";"VENTAS3",#N/A,FALSE,"VENTAS";"VENTAS4",#N/A,FALSE,"VENTAS";"VENTAS5",#N/A,FALSE,"VENTAS";"VENTAS6",#N/A,FALSE,"VENTAS";"VENTAS7",#N/A,FALSE,"VENTAS";"VENTAS8",#N/A,FALSE,"VENTAS"}</definedName>
    <definedName name="___JAN02_1_4" localSheetId="12" hidden="1">{"VENTAS1",#N/A,FALSE,"VENTAS";"VENTAS2",#N/A,FALSE,"VENTAS";"VENTAS3",#N/A,FALSE,"VENTAS";"VENTAS4",#N/A,FALSE,"VENTAS";"VENTAS5",#N/A,FALSE,"VENTAS";"VENTAS6",#N/A,FALSE,"VENTAS";"VENTAS7",#N/A,FALSE,"VENTAS";"VENTAS8",#N/A,FALSE,"VENTAS"}</definedName>
    <definedName name="___JAN02_1_4" localSheetId="1" hidden="1">{"VENTAS1",#N/A,FALSE,"VENTAS";"VENTAS2",#N/A,FALSE,"VENTAS";"VENTAS3",#N/A,FALSE,"VENTAS";"VENTAS4",#N/A,FALSE,"VENTAS";"VENTAS5",#N/A,FALSE,"VENTAS";"VENTAS6",#N/A,FALSE,"VENTAS";"VENTAS7",#N/A,FALSE,"VENTAS";"VENTAS8",#N/A,FALSE,"VENTAS"}</definedName>
    <definedName name="___JAN02_1_4" hidden="1">{"VENTAS1",#N/A,FALSE,"VENTAS";"VENTAS2",#N/A,FALSE,"VENTAS";"VENTAS3",#N/A,FALSE,"VENTAS";"VENTAS4",#N/A,FALSE,"VENTAS";"VENTAS5",#N/A,FALSE,"VENTAS";"VENTAS6",#N/A,FALSE,"VENTAS";"VENTAS7",#N/A,FALSE,"VENTAS";"VENTAS8",#N/A,FALSE,"VENTAS"}</definedName>
    <definedName name="___JAN02_1_5" localSheetId="12" hidden="1">{"VENTAS1",#N/A,FALSE,"VENTAS";"VENTAS2",#N/A,FALSE,"VENTAS";"VENTAS3",#N/A,FALSE,"VENTAS";"VENTAS4",#N/A,FALSE,"VENTAS";"VENTAS5",#N/A,FALSE,"VENTAS";"VENTAS6",#N/A,FALSE,"VENTAS";"VENTAS7",#N/A,FALSE,"VENTAS";"VENTAS8",#N/A,FALSE,"VENTAS"}</definedName>
    <definedName name="___JAN02_1_5" localSheetId="1" hidden="1">{"VENTAS1",#N/A,FALSE,"VENTAS";"VENTAS2",#N/A,FALSE,"VENTAS";"VENTAS3",#N/A,FALSE,"VENTAS";"VENTAS4",#N/A,FALSE,"VENTAS";"VENTAS5",#N/A,FALSE,"VENTAS";"VENTAS6",#N/A,FALSE,"VENTAS";"VENTAS7",#N/A,FALSE,"VENTAS";"VENTAS8",#N/A,FALSE,"VENTAS"}</definedName>
    <definedName name="___JAN02_1_5" hidden="1">{"VENTAS1",#N/A,FALSE,"VENTAS";"VENTAS2",#N/A,FALSE,"VENTAS";"VENTAS3",#N/A,FALSE,"VENTAS";"VENTAS4",#N/A,FALSE,"VENTAS";"VENTAS5",#N/A,FALSE,"VENTAS";"VENTAS6",#N/A,FALSE,"VENTAS";"VENTAS7",#N/A,FALSE,"VENTAS";"VENTAS8",#N/A,FALSE,"VENTAS"}</definedName>
    <definedName name="___JAN02_2" localSheetId="12" hidden="1">{"VENTAS1",#N/A,FALSE,"VENTAS";"VENTAS2",#N/A,FALSE,"VENTAS";"VENTAS3",#N/A,FALSE,"VENTAS";"VENTAS4",#N/A,FALSE,"VENTAS";"VENTAS5",#N/A,FALSE,"VENTAS";"VENTAS6",#N/A,FALSE,"VENTAS";"VENTAS7",#N/A,FALSE,"VENTAS";"VENTAS8",#N/A,FALSE,"VENTAS"}</definedName>
    <definedName name="___JAN02_2" localSheetId="1" hidden="1">{"VENTAS1",#N/A,FALSE,"VENTAS";"VENTAS2",#N/A,FALSE,"VENTAS";"VENTAS3",#N/A,FALSE,"VENTAS";"VENTAS4",#N/A,FALSE,"VENTAS";"VENTAS5",#N/A,FALSE,"VENTAS";"VENTAS6",#N/A,FALSE,"VENTAS";"VENTAS7",#N/A,FALSE,"VENTAS";"VENTAS8",#N/A,FALSE,"VENTAS"}</definedName>
    <definedName name="___JAN02_2" hidden="1">{"VENTAS1",#N/A,FALSE,"VENTAS";"VENTAS2",#N/A,FALSE,"VENTAS";"VENTAS3",#N/A,FALSE,"VENTAS";"VENTAS4",#N/A,FALSE,"VENTAS";"VENTAS5",#N/A,FALSE,"VENTAS";"VENTAS6",#N/A,FALSE,"VENTAS";"VENTAS7",#N/A,FALSE,"VENTAS";"VENTAS8",#N/A,FALSE,"VENTAS"}</definedName>
    <definedName name="___JAN02_2_1" localSheetId="12" hidden="1">{"VENTAS1",#N/A,FALSE,"VENTAS";"VENTAS2",#N/A,FALSE,"VENTAS";"VENTAS3",#N/A,FALSE,"VENTAS";"VENTAS4",#N/A,FALSE,"VENTAS";"VENTAS5",#N/A,FALSE,"VENTAS";"VENTAS6",#N/A,FALSE,"VENTAS";"VENTAS7",#N/A,FALSE,"VENTAS";"VENTAS8",#N/A,FALSE,"VENTAS"}</definedName>
    <definedName name="___JAN02_2_1" localSheetId="1" hidden="1">{"VENTAS1",#N/A,FALSE,"VENTAS";"VENTAS2",#N/A,FALSE,"VENTAS";"VENTAS3",#N/A,FALSE,"VENTAS";"VENTAS4",#N/A,FALSE,"VENTAS";"VENTAS5",#N/A,FALSE,"VENTAS";"VENTAS6",#N/A,FALSE,"VENTAS";"VENTAS7",#N/A,FALSE,"VENTAS";"VENTAS8",#N/A,FALSE,"VENTAS"}</definedName>
    <definedName name="___JAN02_2_1" hidden="1">{"VENTAS1",#N/A,FALSE,"VENTAS";"VENTAS2",#N/A,FALSE,"VENTAS";"VENTAS3",#N/A,FALSE,"VENTAS";"VENTAS4",#N/A,FALSE,"VENTAS";"VENTAS5",#N/A,FALSE,"VENTAS";"VENTAS6",#N/A,FALSE,"VENTAS";"VENTAS7",#N/A,FALSE,"VENTAS";"VENTAS8",#N/A,FALSE,"VENTAS"}</definedName>
    <definedName name="___JAN02_3" localSheetId="12" hidden="1">{"VENTAS1",#N/A,FALSE,"VENTAS";"VENTAS2",#N/A,FALSE,"VENTAS";"VENTAS3",#N/A,FALSE,"VENTAS";"VENTAS4",#N/A,FALSE,"VENTAS";"VENTAS5",#N/A,FALSE,"VENTAS";"VENTAS6",#N/A,FALSE,"VENTAS";"VENTAS7",#N/A,FALSE,"VENTAS";"VENTAS8",#N/A,FALSE,"VENTAS"}</definedName>
    <definedName name="___JAN02_3" localSheetId="1" hidden="1">{"VENTAS1",#N/A,FALSE,"VENTAS";"VENTAS2",#N/A,FALSE,"VENTAS";"VENTAS3",#N/A,FALSE,"VENTAS";"VENTAS4",#N/A,FALSE,"VENTAS";"VENTAS5",#N/A,FALSE,"VENTAS";"VENTAS6",#N/A,FALSE,"VENTAS";"VENTAS7",#N/A,FALSE,"VENTAS";"VENTAS8",#N/A,FALSE,"VENTAS"}</definedName>
    <definedName name="___JAN02_3" hidden="1">{"VENTAS1",#N/A,FALSE,"VENTAS";"VENTAS2",#N/A,FALSE,"VENTAS";"VENTAS3",#N/A,FALSE,"VENTAS";"VENTAS4",#N/A,FALSE,"VENTAS";"VENTAS5",#N/A,FALSE,"VENTAS";"VENTAS6",#N/A,FALSE,"VENTAS";"VENTAS7",#N/A,FALSE,"VENTAS";"VENTAS8",#N/A,FALSE,"VENTAS"}</definedName>
    <definedName name="___JAN02_3_1" localSheetId="12" hidden="1">{"VENTAS1",#N/A,FALSE,"VENTAS";"VENTAS2",#N/A,FALSE,"VENTAS";"VENTAS3",#N/A,FALSE,"VENTAS";"VENTAS4",#N/A,FALSE,"VENTAS";"VENTAS5",#N/A,FALSE,"VENTAS";"VENTAS6",#N/A,FALSE,"VENTAS";"VENTAS7",#N/A,FALSE,"VENTAS";"VENTAS8",#N/A,FALSE,"VENTAS"}</definedName>
    <definedName name="___JAN02_3_1" localSheetId="1" hidden="1">{"VENTAS1",#N/A,FALSE,"VENTAS";"VENTAS2",#N/A,FALSE,"VENTAS";"VENTAS3",#N/A,FALSE,"VENTAS";"VENTAS4",#N/A,FALSE,"VENTAS";"VENTAS5",#N/A,FALSE,"VENTAS";"VENTAS6",#N/A,FALSE,"VENTAS";"VENTAS7",#N/A,FALSE,"VENTAS";"VENTAS8",#N/A,FALSE,"VENTAS"}</definedName>
    <definedName name="___JAN02_3_1" hidden="1">{"VENTAS1",#N/A,FALSE,"VENTAS";"VENTAS2",#N/A,FALSE,"VENTAS";"VENTAS3",#N/A,FALSE,"VENTAS";"VENTAS4",#N/A,FALSE,"VENTAS";"VENTAS5",#N/A,FALSE,"VENTAS";"VENTAS6",#N/A,FALSE,"VENTAS";"VENTAS7",#N/A,FALSE,"VENTAS";"VENTAS8",#N/A,FALSE,"VENTAS"}</definedName>
    <definedName name="___JAN02_4" localSheetId="12" hidden="1">{"VENTAS1",#N/A,FALSE,"VENTAS";"VENTAS2",#N/A,FALSE,"VENTAS";"VENTAS3",#N/A,FALSE,"VENTAS";"VENTAS4",#N/A,FALSE,"VENTAS";"VENTAS5",#N/A,FALSE,"VENTAS";"VENTAS6",#N/A,FALSE,"VENTAS";"VENTAS7",#N/A,FALSE,"VENTAS";"VENTAS8",#N/A,FALSE,"VENTAS"}</definedName>
    <definedName name="___JAN02_4" localSheetId="1" hidden="1">{"VENTAS1",#N/A,FALSE,"VENTAS";"VENTAS2",#N/A,FALSE,"VENTAS";"VENTAS3",#N/A,FALSE,"VENTAS";"VENTAS4",#N/A,FALSE,"VENTAS";"VENTAS5",#N/A,FALSE,"VENTAS";"VENTAS6",#N/A,FALSE,"VENTAS";"VENTAS7",#N/A,FALSE,"VENTAS";"VENTAS8",#N/A,FALSE,"VENTAS"}</definedName>
    <definedName name="___JAN02_4" hidden="1">{"VENTAS1",#N/A,FALSE,"VENTAS";"VENTAS2",#N/A,FALSE,"VENTAS";"VENTAS3",#N/A,FALSE,"VENTAS";"VENTAS4",#N/A,FALSE,"VENTAS";"VENTAS5",#N/A,FALSE,"VENTAS";"VENTAS6",#N/A,FALSE,"VENTAS";"VENTAS7",#N/A,FALSE,"VENTAS";"VENTAS8",#N/A,FALSE,"VENTAS"}</definedName>
    <definedName name="___JAN02_5" localSheetId="12" hidden="1">{"VENTAS1",#N/A,FALSE,"VENTAS";"VENTAS2",#N/A,FALSE,"VENTAS";"VENTAS3",#N/A,FALSE,"VENTAS";"VENTAS4",#N/A,FALSE,"VENTAS";"VENTAS5",#N/A,FALSE,"VENTAS";"VENTAS6",#N/A,FALSE,"VENTAS";"VENTAS7",#N/A,FALSE,"VENTAS";"VENTAS8",#N/A,FALSE,"VENTAS"}</definedName>
    <definedName name="___JAN02_5" localSheetId="1" hidden="1">{"VENTAS1",#N/A,FALSE,"VENTAS";"VENTAS2",#N/A,FALSE,"VENTAS";"VENTAS3",#N/A,FALSE,"VENTAS";"VENTAS4",#N/A,FALSE,"VENTAS";"VENTAS5",#N/A,FALSE,"VENTAS";"VENTAS6",#N/A,FALSE,"VENTAS";"VENTAS7",#N/A,FALSE,"VENTAS";"VENTAS8",#N/A,FALSE,"VENTAS"}</definedName>
    <definedName name="___JAN02_5" hidden="1">{"VENTAS1",#N/A,FALSE,"VENTAS";"VENTAS2",#N/A,FALSE,"VENTAS";"VENTAS3",#N/A,FALSE,"VENTAS";"VENTAS4",#N/A,FALSE,"VENTAS";"VENTAS5",#N/A,FALSE,"VENTAS";"VENTAS6",#N/A,FALSE,"VENTAS";"VENTAS7",#N/A,FALSE,"VENTAS";"VENTAS8",#N/A,FALSE,"VENTAS"}</definedName>
    <definedName name="___jun04" localSheetId="1" hidden="1">{"'gráf jan00'!$A$1:$AK$41"}</definedName>
    <definedName name="___jun04" hidden="1">{"'gráf jan00'!$A$1:$AK$41"}</definedName>
    <definedName name="___la29" hidden="1">#REF!</definedName>
    <definedName name="___la3" hidden="1">#REF!</definedName>
    <definedName name="___la31" hidden="1">#REF!</definedName>
    <definedName name="___la32" hidden="1">#REF!</definedName>
    <definedName name="___la4" hidden="1">#REF!</definedName>
    <definedName name="___la5" hidden="1">#REF!</definedName>
    <definedName name="___la6" hidden="1">#REF!</definedName>
    <definedName name="___la7" hidden="1">#REF!</definedName>
    <definedName name="___la8" hidden="1">#REF!</definedName>
    <definedName name="___la9" hidden="1">#REF!</definedName>
    <definedName name="___LAB1">#REF!</definedName>
    <definedName name="___LAB2">#REF!</definedName>
    <definedName name="___LAB3">#REF!</definedName>
    <definedName name="___lb1" hidden="1">#REF!</definedName>
    <definedName name="___lb10" hidden="1">#REF!</definedName>
    <definedName name="___lb11" hidden="1">#REF!</definedName>
    <definedName name="___lb12" hidden="1">#REF!</definedName>
    <definedName name="___lb13" hidden="1">#REF!</definedName>
    <definedName name="___lb14" hidden="1">#REF!</definedName>
    <definedName name="___lb15" hidden="1">#REF!</definedName>
    <definedName name="___lb16" hidden="1">#REF!</definedName>
    <definedName name="___lb17" hidden="1">#REF!</definedName>
    <definedName name="___lb18" hidden="1">#REF!</definedName>
    <definedName name="___lb19" hidden="1">#REF!</definedName>
    <definedName name="___lb2" hidden="1">#REF!</definedName>
    <definedName name="___lb20" hidden="1">#REF!</definedName>
    <definedName name="___lb21" hidden="1">#REF!</definedName>
    <definedName name="___lb22" hidden="1">#REF!</definedName>
    <definedName name="___lb23" hidden="1">#REF!</definedName>
    <definedName name="___lb24" hidden="1">#REF!</definedName>
    <definedName name="___lb25" hidden="1">#REF!</definedName>
    <definedName name="___lb27" hidden="1">#REF!</definedName>
    <definedName name="___lb28" hidden="1">#REF!</definedName>
    <definedName name="___lb29" hidden="1">#REF!</definedName>
    <definedName name="___lb3" hidden="1">#REF!</definedName>
    <definedName name="___lb30" hidden="1">#REF!</definedName>
    <definedName name="___lb31" hidden="1">#REF!</definedName>
    <definedName name="___lb32" hidden="1">#REF!</definedName>
    <definedName name="___lb4" hidden="1">#REF!</definedName>
    <definedName name="___lb5" hidden="1">#REF!</definedName>
    <definedName name="___lb6" hidden="1">#REF!</definedName>
    <definedName name="___lb7" hidden="1">#REF!</definedName>
    <definedName name="___lb8" hidden="1">#REF!</definedName>
    <definedName name="___lb9" hidden="1">#REF!</definedName>
    <definedName name="___lbc1" hidden="1">#REF!</definedName>
    <definedName name="___lbc10" hidden="1">#REF!</definedName>
    <definedName name="___lbc11" hidden="1">#REF!</definedName>
    <definedName name="___lbc12" hidden="1">#REF!</definedName>
    <definedName name="___lbc13" hidden="1">#REF!</definedName>
    <definedName name="___lbc14" hidden="1">#REF!</definedName>
    <definedName name="___lbc15" hidden="1">#REF!</definedName>
    <definedName name="___lbc16" hidden="1">#REF!</definedName>
    <definedName name="___lbc17" hidden="1">#REF!</definedName>
    <definedName name="___lbc18" hidden="1">#REF!</definedName>
    <definedName name="___lbc19" hidden="1">#REF!</definedName>
    <definedName name="___lbc2" hidden="1">#REF!</definedName>
    <definedName name="___lbc20" hidden="1">#REF!</definedName>
    <definedName name="___lbc21" hidden="1">#REF!</definedName>
    <definedName name="___lbc22" hidden="1">#REF!</definedName>
    <definedName name="___lbc23" hidden="1">#REF!</definedName>
    <definedName name="___lbc24" hidden="1">#REF!</definedName>
    <definedName name="___lbc25" hidden="1">#REF!</definedName>
    <definedName name="___lbc26" hidden="1">#REF!</definedName>
    <definedName name="___lbc27" hidden="1">#REF!</definedName>
    <definedName name="___lbc28" hidden="1">#REF!</definedName>
    <definedName name="___lbc29" hidden="1">#REF!</definedName>
    <definedName name="___lbc3" hidden="1">#REF!</definedName>
    <definedName name="___lbc31" hidden="1">#REF!</definedName>
    <definedName name="___lbc32" hidden="1">#REF!</definedName>
    <definedName name="___lbc4" hidden="1">#REF!</definedName>
    <definedName name="___lbc5" hidden="1">#REF!</definedName>
    <definedName name="___lbc6" hidden="1">#REF!</definedName>
    <definedName name="___lbc7" hidden="1">#REF!</definedName>
    <definedName name="___lbc8" hidden="1">#REF!</definedName>
    <definedName name="___lbc9" hidden="1">#REF!</definedName>
    <definedName name="___ld26" hidden="1">#REF!</definedName>
    <definedName name="___ld31" hidden="1">#REF!</definedName>
    <definedName name="___le31" hidden="1">#REF!</definedName>
    <definedName name="___lf31" hidden="1">#REF!</definedName>
    <definedName name="___LOC1">#REF!</definedName>
    <definedName name="___MA2" localSheetId="1" hidden="1">{"'REL CUSTODIF'!$B$1:$H$72"}</definedName>
    <definedName name="___MA2" hidden="1">{"'REL CUSTODIF'!$B$1:$H$72"}</definedName>
    <definedName name="___MAR3" localSheetId="1" hidden="1">{"'RELATÓRIO'!$A$1:$E$20","'RELATÓRIO'!$A$22:$D$34","'INTERNET'!$A$31:$G$58","'INTERNET'!$A$1:$G$28","'SÉRIE HISTÓRICA'!$A$167:$H$212","'SÉRIE HISTÓRICA'!$A$56:$H$101"}</definedName>
    <definedName name="___MAR3" hidden="1">{"'RELATÓRIO'!$A$1:$E$20","'RELATÓRIO'!$A$22:$D$34","'INTERNET'!$A$31:$G$58","'INTERNET'!$A$1:$G$28","'SÉRIE HISTÓRICA'!$A$167:$H$212","'SÉRIE HISTÓRICA'!$A$56:$H$101"}</definedName>
    <definedName name="___MB01">#REF!</definedName>
    <definedName name="___MB02">#REF!</definedName>
    <definedName name="___MB03">#REF!</definedName>
    <definedName name="___MB04">#REF!</definedName>
    <definedName name="___MB05">#REF!</definedName>
    <definedName name="___MB06">#REF!</definedName>
    <definedName name="___MLH1">#REF!</definedName>
    <definedName name="___MLH2">#REF!</definedName>
    <definedName name="___MLH3">#REF!</definedName>
    <definedName name="___MO1">#REF!</definedName>
    <definedName name="___MO2">#REF!</definedName>
    <definedName name="___MO3">#REF!</definedName>
    <definedName name="___MOA1" localSheetId="1" hidden="1">{#N/A,#N/A,FALSE,"DEF1";#N/A,#N/A,FALSE,"DEF2";#N/A,#N/A,FALSE,"DEF3"}</definedName>
    <definedName name="___MOA1" hidden="1">{#N/A,#N/A,FALSE,"DEF1";#N/A,#N/A,FALSE,"DEF2";#N/A,#N/A,FALSE,"DEF3"}</definedName>
    <definedName name="___MOA2" localSheetId="1" hidden="1">{#N/A,#N/A,FALSE,"DEF1";#N/A,#N/A,FALSE,"DEF2";#N/A,#N/A,FALSE,"DEF3"}</definedName>
    <definedName name="___MOA2" hidden="1">{#N/A,#N/A,FALSE,"DEF1";#N/A,#N/A,FALSE,"DEF2";#N/A,#N/A,FALSE,"DEF3"}</definedName>
    <definedName name="___MP100">#REF!</definedName>
    <definedName name="___n2" localSheetId="1" hidden="1">{#N/A,#N/A,FALSE,"PCOL"}</definedName>
    <definedName name="___n2" hidden="1">{#N/A,#N/A,FALSE,"PCOL"}</definedName>
    <definedName name="___NUM1">#REF!</definedName>
    <definedName name="___NUM2">#REF!</definedName>
    <definedName name="___NUM3">#REF!</definedName>
    <definedName name="___oae1">#REF!</definedName>
    <definedName name="___OUT98" localSheetId="1" hidden="1">{#N/A,#N/A,TRUE,"Serviços"}</definedName>
    <definedName name="___OUT98" hidden="1">{#N/A,#N/A,TRUE,"Serviços"}</definedName>
    <definedName name="___out99" localSheetId="1" hidden="1">{#N/A,#N/A,TRUE,"Serviços"}</definedName>
    <definedName name="___out99" hidden="1">{#N/A,#N/A,TRUE,"Serviços"}</definedName>
    <definedName name="___PA01" localSheetId="1" hidden="1">{"'teste'!$B$2:$R$49"}</definedName>
    <definedName name="___PA01" hidden="1">{"'teste'!$B$2:$R$49"}</definedName>
    <definedName name="___PAR1">#REF!</definedName>
    <definedName name="___PAR2">#REF!</definedName>
    <definedName name="___PAR3">#REF!</definedName>
    <definedName name="___PAR4">#REF!</definedName>
    <definedName name="___Pav1">#REF!</definedName>
    <definedName name="___PER2">#REF!</definedName>
    <definedName name="___PER3">#REF!</definedName>
    <definedName name="___PL1">#REF!</definedName>
    <definedName name="___PMB01">#REF!</definedName>
    <definedName name="___PMB02">#REF!</definedName>
    <definedName name="___PMB03">#REF!</definedName>
    <definedName name="___PMB04">#REF!</definedName>
    <definedName name="___PMB05">#REF!</definedName>
    <definedName name="___PMB06">#REF!</definedName>
    <definedName name="___PN10" localSheetId="1" hidden="1">{"'gráf jan00'!$A$1:$AK$41"}</definedName>
    <definedName name="___PN10" hidden="1">{"'gráf jan00'!$A$1:$AK$41"}</definedName>
    <definedName name="___pre1">#REF!</definedName>
    <definedName name="___PRO01">#REF!</definedName>
    <definedName name="___PRO02">#REF!</definedName>
    <definedName name="___PRO03">#REF!</definedName>
    <definedName name="___PRO04">#REF!</definedName>
    <definedName name="___PRO05">#REF!</definedName>
    <definedName name="___PRO06">#REF!</definedName>
    <definedName name="___PRU2006">#REF!</definedName>
    <definedName name="___PU1">[4]OBRJU95!#REF!</definedName>
    <definedName name="___QEC2" localSheetId="1" hidden="1">{#N/A,#N/A,FALSE,"GERAL";#N/A,#N/A,FALSE,"012-96";#N/A,#N/A,FALSE,"018-96";#N/A,#N/A,FALSE,"027-96";#N/A,#N/A,FALSE,"059-96";#N/A,#N/A,FALSE,"076-96";#N/A,#N/A,FALSE,"019-97";#N/A,#N/A,FALSE,"021-97";#N/A,#N/A,FALSE,"022-97";#N/A,#N/A,FALSE,"028-97"}</definedName>
    <definedName name="___QEC2" hidden="1">{#N/A,#N/A,FALSE,"GERAL";#N/A,#N/A,FALSE,"012-96";#N/A,#N/A,FALSE,"018-96";#N/A,#N/A,FALSE,"027-96";#N/A,#N/A,FALSE,"059-96";#N/A,#N/A,FALSE,"076-96";#N/A,#N/A,FALSE,"019-97";#N/A,#N/A,FALSE,"021-97";#N/A,#N/A,FALSE,"022-97";#N/A,#N/A,FALSE,"028-97"}</definedName>
    <definedName name="___QW21" localSheetId="1" hidden="1">{"'RELATÓRIO'!$A$1:$E$20","'RELATÓRIO'!$A$22:$D$34","'INTERNET'!$A$31:$G$58","'INTERNET'!$A$1:$G$28","'SÉRIE HISTÓRICA'!$A$167:$H$212","'SÉRIE HISTÓRICA'!$A$56:$H$101"}</definedName>
    <definedName name="___QW21" hidden="1">{"'RELATÓRIO'!$A$1:$E$20","'RELATÓRIO'!$A$22:$D$34","'INTERNET'!$A$31:$G$58","'INTERNET'!$A$1:$G$28","'SÉRIE HISTÓRICA'!$A$167:$H$212","'SÉRIE HISTÓRICA'!$A$56:$H$101"}</definedName>
    <definedName name="___r" localSheetId="1" hidden="1">{"'CptDifn'!$AA$32:$AG$32"}</definedName>
    <definedName name="___r" hidden="1">{"'CptDifn'!$AA$32:$AG$32"}</definedName>
    <definedName name="___RB01">#REF!</definedName>
    <definedName name="___RB02">#REF!</definedName>
    <definedName name="___RB03">#REF!</definedName>
    <definedName name="___RB04">#REF!</definedName>
    <definedName name="___RB05">#REF!</definedName>
    <definedName name="___RB06">#REF!</definedName>
    <definedName name="___RBC2006">#REF!</definedName>
    <definedName name="___REC3">#REF!</definedName>
    <definedName name="___REC35">#REF!</definedName>
    <definedName name="___REC4">#REF!</definedName>
    <definedName name="___REP1">#REF!</definedName>
    <definedName name="___REP15">#REF!</definedName>
    <definedName name="___REP2">#REF!</definedName>
    <definedName name="___REV1">#REF!</definedName>
    <definedName name="___RL01">#REF!</definedName>
    <definedName name="___RL02">#REF!</definedName>
    <definedName name="___RL03">#REF!</definedName>
    <definedName name="___RL04">#REF!</definedName>
    <definedName name="___RL05">#REF!</definedName>
    <definedName name="___RL06">#REF!</definedName>
    <definedName name="___RO01">#REF!</definedName>
    <definedName name="___RO02">#REF!</definedName>
    <definedName name="___RO03">#REF!</definedName>
    <definedName name="___RO04">#REF!</definedName>
    <definedName name="___RO05">#REF!</definedName>
    <definedName name="___RO06">#REF!</definedName>
    <definedName name="___RSL01">#REF!</definedName>
    <definedName name="___RSL02">#REF!</definedName>
    <definedName name="___RSL03">#REF!</definedName>
    <definedName name="___RSL04">#REF!</definedName>
    <definedName name="___RSL05">#REF!</definedName>
    <definedName name="___RSL06">#REF!</definedName>
    <definedName name="___SE2">#REF!</definedName>
    <definedName name="___SE2A">#REF!</definedName>
    <definedName name="___SEG1">#REF!</definedName>
    <definedName name="___sih1">#REF!</definedName>
    <definedName name="___svi2">#REF!</definedName>
    <definedName name="___TA1">[4]OBRJU95!#REF!</definedName>
    <definedName name="___TA2">[4]OBRJU95!#REF!</definedName>
    <definedName name="___tab0198">#REF!</definedName>
    <definedName name="___tab1">#REF!</definedName>
    <definedName name="___tab2">#REF!</definedName>
    <definedName name="___TAB4">#REF!</definedName>
    <definedName name="___thinkcellPDLM4DZHWAPEPH5A6BCJ66VLSE" localSheetId="1" hidden="1">#REF!</definedName>
    <definedName name="___thinkcellPDLM4DZHWAPEPH5A6BCJ66VLSE" hidden="1">#REF!</definedName>
    <definedName name="___tq200">#REF!</definedName>
    <definedName name="___tq300">#REF!</definedName>
    <definedName name="___VAX1">#REF!</definedName>
    <definedName name="___VAX2">#REF!</definedName>
    <definedName name="___VE01">#REF!</definedName>
    <definedName name="___VE02">#REF!</definedName>
    <definedName name="___VE03">#REF!</definedName>
    <definedName name="___VE04">#REF!</definedName>
    <definedName name="___VE05">#REF!</definedName>
    <definedName name="___VE06">#REF!</definedName>
    <definedName name="___VRL1">#REF!</definedName>
    <definedName name="___VRL2">#REF!</definedName>
    <definedName name="___VRL3">#REF!</definedName>
    <definedName name="___VV9">#REF!</definedName>
    <definedName name="___WWW1" localSheetId="1" hidden="1">{#N/A,#N/A,FALSE,"QD_F1 Invest Detalhado";#N/A,#N/A,FALSE,"QD_F3 Invest_Comparado";#N/A,#N/A,FALSE,"QD_B Trafego";#N/A,#N/A,FALSE,"QD_D0 Custos Operacionais";#N/A,#N/A,FALSE,"QD_C Receita";#N/A,#N/A,FALSE,"QD_D Custos";#N/A,#N/A,FALSE,"QD_E Resultado";#N/A,#N/A,FALSE,"QD_G Fluxo Caixa"}</definedName>
    <definedName name="___WWW1" hidden="1">{#N/A,#N/A,FALSE,"QD_F1 Invest Detalhado";#N/A,#N/A,FALSE,"QD_F3 Invest_Comparado";#N/A,#N/A,FALSE,"QD_B Trafego";#N/A,#N/A,FALSE,"QD_D0 Custos Operacionais";#N/A,#N/A,FALSE,"QD_C Receita";#N/A,#N/A,FALSE,"QD_D Custos";#N/A,#N/A,FALSE,"QD_E Resultado";#N/A,#N/A,FALSE,"QD_G Fluxo Caixa"}</definedName>
    <definedName name="___WX2" localSheetId="1" hidden="1">{#N/A,#N/A,FALSE,"EXPORTAC";#N/A,#N/A,FALSE,"SUPEL94"}</definedName>
    <definedName name="___WX2" hidden="1">{#N/A,#N/A,FALSE,"EXPORTAC";#N/A,#N/A,FALSE,"SUPEL94"}</definedName>
    <definedName name="_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_x10" hidden="1">#REF!</definedName>
    <definedName name="___x11" hidden="1">#REF!</definedName>
    <definedName name="___x12" hidden="1">#REF!</definedName>
    <definedName name="___x13" hidden="1">#REF!</definedName>
    <definedName name="___x14" hidden="1">#REF!</definedName>
    <definedName name="___x15" hidden="1">#REF!</definedName>
    <definedName name="___x16" hidden="1">#REF!</definedName>
    <definedName name="___x17" hidden="1">#REF!</definedName>
    <definedName name="___x18" hidden="1">#REF!</definedName>
    <definedName name="___x19" hidden="1">#REF!</definedName>
    <definedName name="___x2" localSheetId="1" hidden="1">{#N/A,#N/A,FALSE,"GQGEMPRE"}</definedName>
    <definedName name="___x2" hidden="1">{#N/A,#N/A,FALSE,"GQGEMPRE"}</definedName>
    <definedName name="___x20" hidden="1">#REF!</definedName>
    <definedName name="___x21" hidden="1">#REF!</definedName>
    <definedName name="___x22" hidden="1">#REF!</definedName>
    <definedName name="___x23" hidden="1">#REF!</definedName>
    <definedName name="___x24" hidden="1">#REF!</definedName>
    <definedName name="___x25" hidden="1">#REF!</definedName>
    <definedName name="___x28" hidden="1">#REF!</definedName>
    <definedName name="___x29" hidden="1">#REF!</definedName>
    <definedName name="___x32" hidden="1">#REF!</definedName>
    <definedName name="___x4" hidden="1">#REF!</definedName>
    <definedName name="___x5" hidden="1">#REF!</definedName>
    <definedName name="___x6" hidden="1">#REF!</definedName>
    <definedName name="___x7" hidden="1">#REF!</definedName>
    <definedName name="___x8" hidden="1">#REF!</definedName>
    <definedName name="___x9" hidden="1">#REF!</definedName>
    <definedName name="___xlfn.IFERROR" hidden="1">#NAME?</definedName>
    <definedName name="___xlfn.RTD" hidden="1">#NAME?</definedName>
    <definedName name="___xlnm.Print_Titles_2">#REF!</definedName>
    <definedName name="___xx1" localSheetId="1" hidden="1">{"'CptDifn'!$AA$32:$AG$32"}</definedName>
    <definedName name="___xx1" hidden="1">{"'CptDifn'!$AA$32:$AG$32"}</definedName>
    <definedName name="__1__123Graph_ACHART_1" hidden="1">#REF!</definedName>
    <definedName name="__123Graph_A" hidden="1">[5]Assum!$B$12:$B$19</definedName>
    <definedName name="__123Graph_ABENZENE" hidden="1">#REF!</definedName>
    <definedName name="__123Graph_ABUTADIENE" hidden="1">#REF!</definedName>
    <definedName name="__123Graph_ACurrent" localSheetId="1" hidden="1">'[6]2- Varrição Man.- Imp. de Cesto'!$BD$1:$BN$1</definedName>
    <definedName name="__123Graph_ACurrent" hidden="1">'[6]2- Varrição Man.- Imp. de Cesto'!$BD$1:$BN$1</definedName>
    <definedName name="__123Graph_ACUSTO" hidden="1">#REF!</definedName>
    <definedName name="__123Graph_AETHYLENE" hidden="1">#REF!</definedName>
    <definedName name="__123Graph_AFAT" hidden="1">#REF!</definedName>
    <definedName name="__123Graph_AGraph1" hidden="1">#REF!</definedName>
    <definedName name="__123Graph_AGraph10" hidden="1">[7]aux!$I$24:$M$24</definedName>
    <definedName name="__123Graph_AGraph11" hidden="1">[7]aux!$I$26:$M$26</definedName>
    <definedName name="__123Graph_AGraph12" hidden="1">[7]aux!$I$28:$M$28</definedName>
    <definedName name="__123Graph_AGraph2" hidden="1">[7]aux!$I$8:$M$8</definedName>
    <definedName name="__123Graph_AGraph3" hidden="1">[7]aux!$I$10:$M$10</definedName>
    <definedName name="__123Graph_AGraph4" hidden="1">[7]aux!$I$12:$M$12</definedName>
    <definedName name="__123Graph_AGraph5" hidden="1">[7]aux!$I$14:$M$14</definedName>
    <definedName name="__123Graph_AGraph6" hidden="1">[7]aux!$I$16:$M$16</definedName>
    <definedName name="__123Graph_AGraph7" hidden="1">[7]aux!$I$18:$M$18</definedName>
    <definedName name="__123Graph_AGraph8" hidden="1">[7]aux!$I$20:$M$20</definedName>
    <definedName name="__123Graph_AGraph9" hidden="1">[7]aux!$I$22:$M$22</definedName>
    <definedName name="__123Graph_AHDPE" hidden="1">#REF!</definedName>
    <definedName name="__123Graph_ALDPE" hidden="1">#REF!</definedName>
    <definedName name="__123Graph_ALLDPE" hidden="1">#REF!</definedName>
    <definedName name="__123Graph_ANAPHTHA" hidden="1">#REF!</definedName>
    <definedName name="__123Graph_APP" hidden="1">#REF!</definedName>
    <definedName name="__123Graph_APROPYLENE" hidden="1">#REF!</definedName>
    <definedName name="__123Graph_APX" hidden="1">#REF!</definedName>
    <definedName name="__123Graph_ARES" hidden="1">#REF!</definedName>
    <definedName name="__123Graph_ASIDECO" localSheetId="1" hidden="1">#REF!</definedName>
    <definedName name="__123Graph_ASIDECO" hidden="1">#REF!</definedName>
    <definedName name="__123Graph_ATOL" hidden="1">#REF!</definedName>
    <definedName name="__123Graph_B" hidden="1">[5]Assum!$C$12:$C$19</definedName>
    <definedName name="__123Graph_BBENZENE" hidden="1">#REF!</definedName>
    <definedName name="__123Graph_BBUTADIENE" hidden="1">#REF!</definedName>
    <definedName name="__123Graph_BCurrent" localSheetId="1" hidden="1">'[6]2- Varrição Man.- Imp. de Cesto'!$BD$2:$BN$2</definedName>
    <definedName name="__123Graph_BCurrent" hidden="1">'[6]2- Varrição Man.- Imp. de Cesto'!$BD$2:$BN$2</definedName>
    <definedName name="__123Graph_BCUSTO" hidden="1">#REF!</definedName>
    <definedName name="__123Graph_BETHYLENE" hidden="1">#REF!</definedName>
    <definedName name="__123Graph_BFAT" hidden="1">#REF!</definedName>
    <definedName name="__123Graph_BGraph1" hidden="1">#REF!</definedName>
    <definedName name="__123Graph_BGraph10" hidden="1">[7]aux!$B$24:$F$24</definedName>
    <definedName name="__123Graph_BGraph11" hidden="1">[7]aux!$B$26:$F$26</definedName>
    <definedName name="__123Graph_BGraph12" hidden="1">[7]aux!$B$28:$F$28</definedName>
    <definedName name="__123Graph_BGraph2" hidden="1">[7]aux!$B$8:$F$8</definedName>
    <definedName name="__123Graph_BGraph3" hidden="1">[7]aux!$B$10:$F$10</definedName>
    <definedName name="__123Graph_BGraph4" hidden="1">[7]aux!$B$12:$F$12</definedName>
    <definedName name="__123Graph_BGraph5" hidden="1">[7]aux!$B$14:$F$14</definedName>
    <definedName name="__123Graph_BGraph6" hidden="1">[7]aux!$B$16:$F$16</definedName>
    <definedName name="__123Graph_BGraph7" hidden="1">[7]aux!$B$18:$F$18</definedName>
    <definedName name="__123Graph_BGraph8" hidden="1">[7]aux!$B$20:$F$20</definedName>
    <definedName name="__123Graph_BGraph9" hidden="1">[7]aux!$B$22:$F$22</definedName>
    <definedName name="__123Graph_BHDPE" hidden="1">#REF!</definedName>
    <definedName name="__123Graph_BLDPE" hidden="1">#REF!</definedName>
    <definedName name="__123Graph_BLLDPE" hidden="1">#REF!</definedName>
    <definedName name="__123Graph_BPP" hidden="1">#REF!</definedName>
    <definedName name="__123Graph_BPROPYLENE" hidden="1">#REF!</definedName>
    <definedName name="__123Graph_BRES" hidden="1">#REF!</definedName>
    <definedName name="__123Graph_BSIDECO" localSheetId="1" hidden="1">#REF!</definedName>
    <definedName name="__123Graph_BSIDECO" hidden="1">#REF!</definedName>
    <definedName name="__123Graph_BTOL" hidden="1">#REF!</definedName>
    <definedName name="__123Graph_C" hidden="1">[5]Assum!$D$12:$D$19</definedName>
    <definedName name="__123Graph_CBENZENE" hidden="1">#REF!</definedName>
    <definedName name="__123Graph_CBUTADIENE" hidden="1">#REF!</definedName>
    <definedName name="__123Graph_CCurrent" localSheetId="1" hidden="1">'[6]2- Varrição Man.- Imp. de Cesto'!$BD$3:$BN$3</definedName>
    <definedName name="__123Graph_CCurrent" hidden="1">'[6]2- Varrição Man.- Imp. de Cesto'!$BD$3:$BN$3</definedName>
    <definedName name="__123Graph_CETHYLENE" hidden="1">#REF!</definedName>
    <definedName name="__123Graph_CGraph7" hidden="1">#REF!</definedName>
    <definedName name="__123Graph_CGraph8" hidden="1">#REF!</definedName>
    <definedName name="__123Graph_CHDPE" hidden="1">#REF!</definedName>
    <definedName name="__123Graph_CLDPE" hidden="1">#REF!</definedName>
    <definedName name="__123Graph_CLLDPE" hidden="1">#REF!</definedName>
    <definedName name="__123Graph_CPP" hidden="1">#REF!</definedName>
    <definedName name="__123Graph_CPROPYLENE" hidden="1">#REF!</definedName>
    <definedName name="__123Graph_CPX" hidden="1">#REF!</definedName>
    <definedName name="__123Graph_CSIDECO" localSheetId="1" hidden="1">#REF!</definedName>
    <definedName name="__123Graph_CSIDECO" hidden="1">#REF!</definedName>
    <definedName name="__123Graph_CTOL" hidden="1">#REF!</definedName>
    <definedName name="__123Graph_D" hidden="1">[5]Assum!$E$12:$E$19</definedName>
    <definedName name="__123Graph_DBUTADIENE" hidden="1">#REF!</definedName>
    <definedName name="__123Graph_DCurrent" localSheetId="1" hidden="1">'[6]2- Varrição Man.- Imp. de Cesto'!$BD$4:$BN$4</definedName>
    <definedName name="__123Graph_DCurrent" hidden="1">'[6]2- Varrição Man.- Imp. de Cesto'!$BD$4:$BN$4</definedName>
    <definedName name="__123Graph_DETHYLENE" hidden="1">#REF!</definedName>
    <definedName name="__123Graph_DGraph7" hidden="1">#REF!</definedName>
    <definedName name="__123Graph_DGraph8" hidden="1">#REF!</definedName>
    <definedName name="__123Graph_DHDPE" hidden="1">#REF!</definedName>
    <definedName name="__123Graph_DLDPE" hidden="1">#REF!</definedName>
    <definedName name="__123Graph_DLLDPE" hidden="1">#REF!</definedName>
    <definedName name="__123Graph_DPP" hidden="1">#REF!</definedName>
    <definedName name="__123Graph_DPROPYLENE" hidden="1">#REF!</definedName>
    <definedName name="__123Graph_DPX" hidden="1">#REF!</definedName>
    <definedName name="__123Graph_E" hidden="1">[5]Assum!$F$12:$F$19</definedName>
    <definedName name="__123Graph_EBUTADIENE" hidden="1">#REF!</definedName>
    <definedName name="__123Graph_ECurrent" localSheetId="1" hidden="1">'[6]2- Varrição Man.- Imp. de Cesto'!$BD$5:$BN$5</definedName>
    <definedName name="__123Graph_ECurrent" hidden="1">'[6]2- Varrição Man.- Imp. de Cesto'!$BD$5:$BN$5</definedName>
    <definedName name="__123Graph_EETHYLENE" hidden="1">#REF!</definedName>
    <definedName name="__123Graph_EGraph7" hidden="1">#REF!</definedName>
    <definedName name="__123Graph_EGraph8" hidden="1">#REF!</definedName>
    <definedName name="__123Graph_EHDPE" hidden="1">#REF!</definedName>
    <definedName name="__123Graph_ELDPE" hidden="1">#REF!</definedName>
    <definedName name="__123Graph_ELLDPE" hidden="1">#REF!</definedName>
    <definedName name="__123Graph_EPP" hidden="1">#REF!</definedName>
    <definedName name="__123Graph_EPROPYLENE" hidden="1">#REF!</definedName>
    <definedName name="__123Graph_FBUTADIENE" hidden="1">#REF!</definedName>
    <definedName name="__123Graph_FCurrent" localSheetId="1" hidden="1">'[6]2- Varrição Man.- Imp. de Cesto'!$BD$6:$BN$6</definedName>
    <definedName name="__123Graph_FCurrent" hidden="1">'[6]2- Varrição Man.- Imp. de Cesto'!$BD$6:$BN$6</definedName>
    <definedName name="__123Graph_FETHYLENE" hidden="1">#REF!</definedName>
    <definedName name="__123Graph_FHDPE" hidden="1">#REF!</definedName>
    <definedName name="__123Graph_FLDPE" hidden="1">#REF!</definedName>
    <definedName name="__123Graph_FLLDPE" hidden="1">#REF!</definedName>
    <definedName name="__123Graph_FPP" hidden="1">#REF!</definedName>
    <definedName name="__123Graph_FPROPYLENE" hidden="1">#REF!</definedName>
    <definedName name="__123Graph_FPX" hidden="1">#REF!</definedName>
    <definedName name="__123Graph_X" hidden="1">'[8]BALANCE SHEET-GAAP'!$B$19:$B$24</definedName>
    <definedName name="__123Graph_XBENZENE" hidden="1">#REF!</definedName>
    <definedName name="__123Graph_XBUTADIENE" hidden="1">#REF!</definedName>
    <definedName name="__123Graph_XCUSTO" hidden="1">#REF!</definedName>
    <definedName name="__123Graph_XETHYLENE" hidden="1">#REF!</definedName>
    <definedName name="__123Graph_XFAT" hidden="1">#REF!</definedName>
    <definedName name="__123Graph_XGraph1" hidden="1">#REF!</definedName>
    <definedName name="__123Graph_XGraph10" hidden="1">[7]aux!$B$25:$F$25</definedName>
    <definedName name="__123Graph_XGraph11" hidden="1">[7]aux!$B$27:$F$27</definedName>
    <definedName name="__123Graph_XGraph12" hidden="1">[7]aux!$B$29:$F$29</definedName>
    <definedName name="__123Graph_XGraph2" hidden="1">[7]aux!$B$9:$F$9</definedName>
    <definedName name="__123Graph_XGraph3" hidden="1">[7]aux!$B$11:$F$11</definedName>
    <definedName name="__123Graph_XGraph4" hidden="1">[7]aux!$B$13:$F$13</definedName>
    <definedName name="__123Graph_XGraph5" hidden="1">[7]aux!$B$15:$F$15</definedName>
    <definedName name="__123Graph_XGraph6" hidden="1">[7]aux!$B$17:$F$17</definedName>
    <definedName name="__123Graph_XGraph7" hidden="1">[7]aux!$B$19:$F$19</definedName>
    <definedName name="__123Graph_XGraph8" hidden="1">[7]aux!$B$21:$F$21</definedName>
    <definedName name="__123Graph_XGraph9" hidden="1">[7]aux!$B$23:$F$23</definedName>
    <definedName name="__123Graph_XHDPE" hidden="1">#REF!</definedName>
    <definedName name="__123Graph_XLDPE" hidden="1">#REF!</definedName>
    <definedName name="__123Graph_XLLDPE" hidden="1">#REF!</definedName>
    <definedName name="__123Graph_XPP" hidden="1">#REF!</definedName>
    <definedName name="__123Graph_XPROPYLENE" hidden="1">#REF!</definedName>
    <definedName name="__123Graph_XPX" hidden="1">#REF!</definedName>
    <definedName name="__123Graph_XRES" hidden="1">#REF!</definedName>
    <definedName name="__123Graph_XSIDECO" localSheetId="1" hidden="1">#REF!</definedName>
    <definedName name="__123Graph_XSIDECO" hidden="1">#REF!</definedName>
    <definedName name="__1ESQ_MADEIRA">#N/A</definedName>
    <definedName name="__1Excel_BuiltIn_Print_Titles_15_1_1_1_1">#REF!</definedName>
    <definedName name="__1Excel_BuiltIn_Print_Titles_15_1_1_1_1_1">#REF!</definedName>
    <definedName name="__1Excel_BuiltIn_Print_Titles_16_1">#REF!,#REF!</definedName>
    <definedName name="__2__123Graph_BCHART_1" hidden="1">#REF!</definedName>
    <definedName name="__2ESQ_METÁL">#N/A</definedName>
    <definedName name="__2Excel_BuiltIn_Print_Titles_16_1">#REF!,#REF!</definedName>
    <definedName name="__2Excel_BuiltIn_Print_Titles_16_1_1">#REF!,#REF!</definedName>
    <definedName name="__2Excel_BuiltIn_Print_Titles_17_1">#REF!,#REF!</definedName>
    <definedName name="__2Excel_BuiltIn_Print_Titles_17_1_1">#REF!,#REF!</definedName>
    <definedName name="__3__123Graph_XCHART_1" hidden="1">#REF!</definedName>
    <definedName name="__3Excel_BuiltIn_Print_Titles_16_1_1_1">#REF!</definedName>
    <definedName name="__3Excel_BuiltIn_Print_Titles_16_1_1_1_1">#REF!</definedName>
    <definedName name="__3Excel_BuiltIn_Print_Titles_18_1">#REF!,#REF!</definedName>
    <definedName name="__3Excel_BuiltIn_Print_Titles_18_1_1">#REF!,#REF!</definedName>
    <definedName name="__3REV_PAREDES">#N/A</definedName>
    <definedName name="__4Excel_BuiltIn_Print_Titles_17_1">#REF!,#REF!</definedName>
    <definedName name="__4Excel_BuiltIn_Print_Titles_19_1">#REF!,#REF!</definedName>
    <definedName name="__4Excel_BuiltIn_Print_Titles_19_1_1">#REF!,#REF!</definedName>
    <definedName name="__4REV_PISOS">#N/A</definedName>
    <definedName name="__4RiskStatFunctionsUpdateFr_q">1</definedName>
    <definedName name="__5Excel_BuiltIn_Print_Titles_18_1">#REF!,#REF!</definedName>
    <definedName name="__5Excel_BuiltIn_Print_Titles_18_1_1">#REF!,#REF!</definedName>
    <definedName name="__5Excel_BuiltIn_Print_Titles_21_1_1_1">#REF!,#REF!</definedName>
    <definedName name="__5Excel_BuiltIn_Print_Titles_21_1_1_1_1">#REF!,#REF!</definedName>
    <definedName name="__6Excel_BuiltIn_Print_Titles_19_1">#REF!,#REF!</definedName>
    <definedName name="__6Excel_BuiltIn_Print_Titles_19_1_1">#REF!,#REF!</definedName>
    <definedName name="__7Excel_BuiltIn_Print_Titles_21_1_1_1">#REF!,#REF!</definedName>
    <definedName name="__7Excel_BuiltIn_Print_Titles_21_1_1_1_1">#REF!,#REF!</definedName>
    <definedName name="__A1">#REF!</definedName>
    <definedName name="__adm1" localSheetId="12" hidden="1">{"'Índice'!$A$1:$K$49"}</definedName>
    <definedName name="__adm1" localSheetId="1" hidden="1">{"'Índice'!$A$1:$K$49"}</definedName>
    <definedName name="__adm1" hidden="1">{"'Índice'!$A$1:$K$49"}</definedName>
    <definedName name="__adm2" localSheetId="12" hidden="1">{"VENTAS1",#N/A,FALSE,"VENTAS";"VENTAS2",#N/A,FALSE,"VENTAS";"VENTAS3",#N/A,FALSE,"VENTAS";"VENTAS4",#N/A,FALSE,"VENTAS";"VENTAS5",#N/A,FALSE,"VENTAS";"VENTAS6",#N/A,FALSE,"VENTAS";"VENTAS7",#N/A,FALSE,"VENTAS";"VENTAS8",#N/A,FALSE,"VENTAS"}</definedName>
    <definedName name="__adm2" localSheetId="1" hidden="1">{"VENTAS1",#N/A,FALSE,"VENTAS";"VENTAS2",#N/A,FALSE,"VENTAS";"VENTAS3",#N/A,FALSE,"VENTAS";"VENTAS4",#N/A,FALSE,"VENTAS";"VENTAS5",#N/A,FALSE,"VENTAS";"VENTAS6",#N/A,FALSE,"VENTAS";"VENTAS7",#N/A,FALSE,"VENTAS";"VENTAS8",#N/A,FALSE,"VENTAS"}</definedName>
    <definedName name="__adm2" hidden="1">{"VENTAS1",#N/A,FALSE,"VENTAS";"VENTAS2",#N/A,FALSE,"VENTAS";"VENTAS3",#N/A,FALSE,"VENTAS";"VENTAS4",#N/A,FALSE,"VENTAS";"VENTAS5",#N/A,FALSE,"VENTAS";"VENTAS6",#N/A,FALSE,"VENTAS";"VENTAS7",#N/A,FALSE,"VENTAS";"VENTAS8",#N/A,FALSE,"VENTAS"}</definedName>
    <definedName name="__ago07" localSheetId="1" hidden="1">{"'gráf jan00'!$A$1:$AK$41"}</definedName>
    <definedName name="__ago07" hidden="1">{"'gráf jan00'!$A$1:$AK$41"}</definedName>
    <definedName name="__ago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_ago10" localSheetId="1" hidden="1">{"'gráf jan00'!$A$1:$AK$41"}</definedName>
    <definedName name="__ago10" hidden="1">{"'gráf jan00'!$A$1:$AK$41"}</definedName>
    <definedName name="__ago2" localSheetId="1" hidden="1">{"'gráf jan00'!$A$1:$AK$41"}</definedName>
    <definedName name="__ago2" hidden="1">{"'gráf jan00'!$A$1:$AK$41"}</definedName>
    <definedName name="__ago2004" localSheetId="1" hidden="1">{"'gráf jan00'!$A$1:$AK$41"}</definedName>
    <definedName name="__ago2004" hidden="1">{"'gráf jan00'!$A$1:$AK$41"}</definedName>
    <definedName name="__ago3" localSheetId="1" hidden="1">{"'gráf jan00'!$A$1:$AK$41"}</definedName>
    <definedName name="__ago3" hidden="1">{"'gráf jan00'!$A$1:$AK$41"}</definedName>
    <definedName name="__ago4" localSheetId="1" hidden="1">{"'gráf jan00'!$A$1:$AK$41"}</definedName>
    <definedName name="__ago4" hidden="1">{"'gráf jan00'!$A$1:$AK$41"}</definedName>
    <definedName name="__ago5" localSheetId="1" hidden="1">{"'gráf jan00'!$A$1:$AK$41"}</definedName>
    <definedName name="__ago5" hidden="1">{"'gráf jan00'!$A$1:$AK$41"}</definedName>
    <definedName name="__ago6" localSheetId="1" hidden="1">{"'gráf jan00'!$A$1:$AK$41"}</definedName>
    <definedName name="__ago6" hidden="1">{"'gráf jan00'!$A$1:$AK$41"}</definedName>
    <definedName name="__ago7" localSheetId="1" hidden="1">{"'gráf jan00'!$A$1:$AK$41"}</definedName>
    <definedName name="__ago7" hidden="1">{"'gráf jan00'!$A$1:$AK$41"}</definedName>
    <definedName name="__ago8" localSheetId="1" hidden="1">{"'gráf jan00'!$A$1:$AK$41"}</definedName>
    <definedName name="__ago8" hidden="1">{"'gráf jan00'!$A$1:$AK$41"}</definedName>
    <definedName name="__ago9" localSheetId="1" hidden="1">{"'gráf jan00'!$A$1:$AK$41"}</definedName>
    <definedName name="__ago9" hidden="1">{"'gráf jan00'!$A$1:$AK$41"}</definedName>
    <definedName name="__ago99999" localSheetId="1" hidden="1">{"'gráf jan00'!$A$1:$AK$41"}</definedName>
    <definedName name="__ago99999" hidden="1">{"'gráf jan00'!$A$1:$AK$41"}</definedName>
    <definedName name="__AUX1">#REF!</definedName>
    <definedName name="__aux2">#REF!</definedName>
    <definedName name="__aux9000">#REF!</definedName>
    <definedName name="__bdi1">#REF!</definedName>
    <definedName name="__bdi2">#REF!</definedName>
    <definedName name="__BUD1">#REF!</definedName>
    <definedName name="__BUD2">#REF!</definedName>
    <definedName name="__BUD3">#REF!</definedName>
    <definedName name="__BUD4">#REF!</definedName>
    <definedName name="__BUD5">#REF!</definedName>
    <definedName name="__BUD6">#REF!</definedName>
    <definedName name="__BUD7">#REF!</definedName>
    <definedName name="__BUD8">#REF!</definedName>
    <definedName name="__CAB1">#REF!</definedName>
    <definedName name="__CEF200" localSheetId="1" hidden="1">{#N/A,#N/A,FALSE,"MO (2)"}</definedName>
    <definedName name="__CEF200" hidden="1">{#N/A,#N/A,FALSE,"MO (2)"}</definedName>
    <definedName name="__CEF222" localSheetId="1" hidden="1">{#N/A,#N/A,FALSE,"MO (2)"}</definedName>
    <definedName name="__CEF222" hidden="1">{#N/A,#N/A,FALSE,"MO (2)"}</definedName>
    <definedName name="__CEF300" localSheetId="1" hidden="1">{#N/A,#N/A,FALSE,"MO (2)"}</definedName>
    <definedName name="__CEF300" hidden="1">{#N/A,#N/A,FALSE,"MO (2)"}</definedName>
    <definedName name="__CEF500" localSheetId="1" hidden="1">{#N/A,#N/A,FALSE,"MO (2)"}</definedName>
    <definedName name="__CEF500" hidden="1">{#N/A,#N/A,FALSE,"MO (2)"}</definedName>
    <definedName name="__CMV1" localSheetId="1" hidden="1">{"'RELATÓRIO'!$A$1:$E$20","'RELATÓRIO'!$A$22:$D$34","'INTERNET'!$A$31:$G$58","'INTERNET'!$A$1:$G$28","'SÉRIE HISTÓRICA'!$A$167:$H$212","'SÉRIE HISTÓRICA'!$A$56:$H$101"}</definedName>
    <definedName name="__CMV1" hidden="1">{"'RELATÓRIO'!$A$1:$E$20","'RELATÓRIO'!$A$22:$D$34","'INTERNET'!$A$31:$G$58","'INTERNET'!$A$1:$G$28","'SÉRIE HISTÓRICA'!$A$167:$H$212","'SÉRIE HISTÓRICA'!$A$56:$H$101"}</definedName>
    <definedName name="__cmv12" localSheetId="1" hidden="1">{"'RELATÓRIO'!$A$1:$E$20","'RELATÓRIO'!$A$22:$D$34","'INTERNET'!$A$31:$G$58","'INTERNET'!$A$1:$G$28","'SÉRIE HISTÓRICA'!$A$167:$H$212","'SÉRIE HISTÓRICA'!$A$56:$H$101"}</definedName>
    <definedName name="__cmv12" hidden="1">{"'RELATÓRIO'!$A$1:$E$20","'RELATÓRIO'!$A$22:$D$34","'INTERNET'!$A$31:$G$58","'INTERNET'!$A$1:$G$28","'SÉRIE HISTÓRICA'!$A$167:$H$212","'SÉRIE HISTÓRICA'!$A$56:$H$101"}</definedName>
    <definedName name="__cmv2" localSheetId="1" hidden="1">{"'RELATÓRIO'!$A$1:$E$20","'RELATÓRIO'!$A$22:$D$34","'INTERNET'!$A$31:$G$58","'INTERNET'!$A$1:$G$28","'SÉRIE HISTÓRICA'!$A$167:$H$212","'SÉRIE HISTÓRICA'!$A$56:$H$101"}</definedName>
    <definedName name="__cmv2" hidden="1">{"'RELATÓRIO'!$A$1:$E$20","'RELATÓRIO'!$A$22:$D$34","'INTERNET'!$A$31:$G$58","'INTERNET'!$A$1:$G$28","'SÉRIE HISTÓRICA'!$A$167:$H$212","'SÉRIE HISTÓRICA'!$A$56:$H$101"}</definedName>
    <definedName name="__CPU04">#REF!</definedName>
    <definedName name="__CTD1">#REF!</definedName>
    <definedName name="__DAT1">#REF!</definedName>
    <definedName name="__DAT10">#REF!</definedName>
    <definedName name="__DAT100">#REF!</definedName>
    <definedName name="__DAT101">#REF!</definedName>
    <definedName name="__DAT102">#REF!</definedName>
    <definedName name="__DAT103">#REF!</definedName>
    <definedName name="__DAT104">#REF!</definedName>
    <definedName name="__DAT105">#REF!</definedName>
    <definedName name="__DAT106">#REF!</definedName>
    <definedName name="__DAT107">#REF!</definedName>
    <definedName name="__DAT108">#REF!</definedName>
    <definedName name="__DAT109">#REF!</definedName>
    <definedName name="__DAT11">#REF!</definedName>
    <definedName name="__DAT110">#REF!</definedName>
    <definedName name="__DAT111">#REF!</definedName>
    <definedName name="__DAT112">#REF!</definedName>
    <definedName name="__DAT113">#REF!</definedName>
    <definedName name="__DAT114">#REF!</definedName>
    <definedName name="__DAT115">#REF!</definedName>
    <definedName name="__DAT116">#REF!</definedName>
    <definedName name="__DAT117">#REF!</definedName>
    <definedName name="__DAT118">#REF!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3">#REF!</definedName>
    <definedName name="__DAT44">#REF!</definedName>
    <definedName name="__DAT45">#REF!</definedName>
    <definedName name="__DAT46">#REF!</definedName>
    <definedName name="__DAT47">#REF!</definedName>
    <definedName name="__DAT48">#REF!</definedName>
    <definedName name="__DAT49">#REF!</definedName>
    <definedName name="__DAT5">#REF!</definedName>
    <definedName name="__DAT50">#REF!</definedName>
    <definedName name="__DAT51">#REF!</definedName>
    <definedName name="__DAT52">#REF!</definedName>
    <definedName name="__DAT53">#REF!</definedName>
    <definedName name="__DAT54">#REF!</definedName>
    <definedName name="__DAT55">#REF!</definedName>
    <definedName name="__DAT56">#REF!</definedName>
    <definedName name="__DAT57">#REF!</definedName>
    <definedName name="__DAT58">#REF!</definedName>
    <definedName name="__DAT59">#REF!</definedName>
    <definedName name="__DAT6">#REF!</definedName>
    <definedName name="__DAT60">#REF!</definedName>
    <definedName name="__DAT61">#REF!</definedName>
    <definedName name="__DAT62">#REF!</definedName>
    <definedName name="__DAT63">#REF!</definedName>
    <definedName name="__DAT64">#REF!</definedName>
    <definedName name="__DAT65">#REF!</definedName>
    <definedName name="__DAT66">#REF!</definedName>
    <definedName name="__DAT67">#REF!</definedName>
    <definedName name="__DAT68">#REF!</definedName>
    <definedName name="__DAT69">#REF!</definedName>
    <definedName name="__DAT7">#REF!</definedName>
    <definedName name="__DAT70">#REF!</definedName>
    <definedName name="__DAT71">#REF!</definedName>
    <definedName name="__DAT72">#REF!</definedName>
    <definedName name="__DAT73">#REF!</definedName>
    <definedName name="__DAT74">#REF!</definedName>
    <definedName name="__DAT75">#REF!</definedName>
    <definedName name="__DAT76">#REF!</definedName>
    <definedName name="__DAT77">#REF!</definedName>
    <definedName name="__DAT78">#REF!</definedName>
    <definedName name="__DAT79">#REF!</definedName>
    <definedName name="__DAT8">#REF!</definedName>
    <definedName name="__DAT80">#REF!</definedName>
    <definedName name="__DAT81">#REF!</definedName>
    <definedName name="__DAT82">#REF!</definedName>
    <definedName name="__DAT83">#REF!</definedName>
    <definedName name="__DAT84">#REF!</definedName>
    <definedName name="__DAT85">#REF!</definedName>
    <definedName name="__DAT86">#REF!</definedName>
    <definedName name="__DAT87">#REF!</definedName>
    <definedName name="__DAT88">#REF!</definedName>
    <definedName name="__DAT89">#REF!</definedName>
    <definedName name="__DAT9">#REF!</definedName>
    <definedName name="__DAT90">#REF!</definedName>
    <definedName name="__DAT91">#REF!</definedName>
    <definedName name="__DAT92">#REF!</definedName>
    <definedName name="__DAT93">#REF!</definedName>
    <definedName name="__DAT94">#REF!</definedName>
    <definedName name="__DAT95">#REF!</definedName>
    <definedName name="__DAT96">#REF!</definedName>
    <definedName name="__DAT97">#REF!</definedName>
    <definedName name="__DAT98">#REF!</definedName>
    <definedName name="__DAT99">#REF!</definedName>
    <definedName name="__DDD3">#REF!</definedName>
    <definedName name="__DEF2" localSheetId="1" hidden="1">{#N/A,#N/A,FALSE,"DEF1";#N/A,#N/A,FALSE,"DEF2";#N/A,#N/A,FALSE,"DEF3"}</definedName>
    <definedName name="__DEF2" hidden="1">{#N/A,#N/A,FALSE,"DEF1";#N/A,#N/A,FALSE,"DEF2";#N/A,#N/A,FALSE,"DEF3"}</definedName>
    <definedName name="__DEF3" localSheetId="1" hidden="1">{#N/A,#N/A,FALSE,"DEF1";#N/A,#N/A,FALSE,"DEF2";#N/A,#N/A,FALSE,"DEF3"}</definedName>
    <definedName name="__DEF3" hidden="1">{#N/A,#N/A,FALSE,"DEF1";#N/A,#N/A,FALSE,"DEF2";#N/A,#N/A,FALSE,"DEF3"}</definedName>
    <definedName name="__DIA1">#REF!</definedName>
    <definedName name="__DIA2">#REF!</definedName>
    <definedName name="__DIA3">#REF!</definedName>
    <definedName name="__DIA4">#REF!</definedName>
    <definedName name="__DIA5">#REF!</definedName>
    <definedName name="__DIA6">#REF!</definedName>
    <definedName name="__DIA7">#REF!</definedName>
    <definedName name="__DIA8">#REF!</definedName>
    <definedName name="__dre1">#REF!</definedName>
    <definedName name="__EBA01">#REF!</definedName>
    <definedName name="__EBA02">#REF!</definedName>
    <definedName name="__EBA03">#REF!</definedName>
    <definedName name="__EBA04">#REF!</definedName>
    <definedName name="__EBA05">#REF!</definedName>
    <definedName name="__EBA06">#REF!</definedName>
    <definedName name="__efc10" localSheetId="1" hidden="1">{"'RR'!$A$2:$E$81"}</definedName>
    <definedName name="__efc10" hidden="1">{"'RR'!$A$2:$E$81"}</definedName>
    <definedName name="__EFC2" localSheetId="1" hidden="1">{"'RR'!$A$2:$E$81"}</definedName>
    <definedName name="__EFC2" hidden="1">{"'RR'!$A$2:$E$81"}</definedName>
    <definedName name="__efc23" localSheetId="1" hidden="1">{"'RR'!$A$2:$E$81"}</definedName>
    <definedName name="__efc23" hidden="1">{"'RR'!$A$2:$E$81"}</definedName>
    <definedName name="__EFC3" localSheetId="1" hidden="1">{"'RR'!$A$2:$E$81"}</definedName>
    <definedName name="__EFC3" hidden="1">{"'RR'!$A$2:$E$81"}</definedName>
    <definedName name="__EFC4" localSheetId="1" hidden="1">{"'RR'!$A$2:$E$81"}</definedName>
    <definedName name="__EFC4" hidden="1">{"'RR'!$A$2:$E$81"}</definedName>
    <definedName name="__FDS_HYPERLINK_TOGGLE_STATE__" hidden="1">"ON"</definedName>
    <definedName name="__ffp16" localSheetId="1" hidden="1">{"'gráf jan00'!$A$1:$AK$41"}</definedName>
    <definedName name="__ffp16" hidden="1">{"'gráf jan00'!$A$1:$AK$41"}</definedName>
    <definedName name="__ffp4589" localSheetId="1" hidden="1">{"'gráf jan00'!$A$1:$AK$41"}</definedName>
    <definedName name="__ffp4589" hidden="1">{"'gráf jan00'!$A$1:$AK$41"}</definedName>
    <definedName name="__FYE2">#REF!</definedName>
    <definedName name="__GLB2">#N/A</definedName>
    <definedName name="__GLB2_10">#N/A</definedName>
    <definedName name="__GLB2_11">#N/A</definedName>
    <definedName name="__GLB2_12">#N/A</definedName>
    <definedName name="__GLB2_13">#N/A</definedName>
    <definedName name="__GLB2_14">#N/A</definedName>
    <definedName name="__GLB2_15">#N/A</definedName>
    <definedName name="__GLB2_16">#N/A</definedName>
    <definedName name="__GLB2_17">#N/A</definedName>
    <definedName name="__GLB2_18">#N/A</definedName>
    <definedName name="__GLB2_19">#N/A</definedName>
    <definedName name="__GLB2_2">#N/A</definedName>
    <definedName name="__GLB2_20">#N/A</definedName>
    <definedName name="__GLB2_21">#N/A</definedName>
    <definedName name="__GLB2_22">#N/A</definedName>
    <definedName name="__GLB2_23">#N/A</definedName>
    <definedName name="__GLB2_24">#N/A</definedName>
    <definedName name="__GLB2_25">#N/A</definedName>
    <definedName name="__GLB2_26">#N/A</definedName>
    <definedName name="__GLB2_27">#N/A</definedName>
    <definedName name="__GLB2_28">#N/A</definedName>
    <definedName name="__GLB2_29">#N/A</definedName>
    <definedName name="__GLB2_30">#N/A</definedName>
    <definedName name="__GLB2_31">#N/A</definedName>
    <definedName name="__GLB2_32">#N/A</definedName>
    <definedName name="__GLB2_33">#N/A</definedName>
    <definedName name="__GLB2_34">#N/A</definedName>
    <definedName name="__GLB2_35">#N/A</definedName>
    <definedName name="__GLB2_36">#N/A</definedName>
    <definedName name="__GLB2_37">#N/A</definedName>
    <definedName name="__GLB2_38">#N/A</definedName>
    <definedName name="__GLB2_39">#N/A</definedName>
    <definedName name="__GLB2_40">#N/A</definedName>
    <definedName name="__GLB2_41">#N/A</definedName>
    <definedName name="__GLB2_42">#N/A</definedName>
    <definedName name="__GLB2_43">#N/A</definedName>
    <definedName name="__GLB2_44">#N/A</definedName>
    <definedName name="__GLB2_45">#N/A</definedName>
    <definedName name="__GLB2_46">#N/A</definedName>
    <definedName name="__GLB2_47">#N/A</definedName>
    <definedName name="__GLB2_48">#N/A</definedName>
    <definedName name="__GLB2_49">#N/A</definedName>
    <definedName name="__GLB2_5">#N/A</definedName>
    <definedName name="__GLB2_50">#N/A</definedName>
    <definedName name="__GLB2_51">#N/A</definedName>
    <definedName name="__GLB2_52">#N/A</definedName>
    <definedName name="__GLB2_53">#N/A</definedName>
    <definedName name="__GLB2_54">#N/A</definedName>
    <definedName name="__GLB2_55">#N/A</definedName>
    <definedName name="__GLB2_56">#N/A</definedName>
    <definedName name="__GLB2_57">#N/A</definedName>
    <definedName name="__GLB2_58">#N/A</definedName>
    <definedName name="__GLB2_6">#N/A</definedName>
    <definedName name="__GLB2_60">#N/A</definedName>
    <definedName name="__GLB2_61">#N/A</definedName>
    <definedName name="__GLB2_62">#N/A</definedName>
    <definedName name="__GLB2_63">#N/A</definedName>
    <definedName name="__GLB2_64">#N/A</definedName>
    <definedName name="__GLB2_65">#N/A</definedName>
    <definedName name="__GLB2_66">#N/A</definedName>
    <definedName name="__GLB2_67">#N/A</definedName>
    <definedName name="__GLB2_68">#N/A</definedName>
    <definedName name="__GLB2_69">#N/A</definedName>
    <definedName name="__GLB2_7">#N/A</definedName>
    <definedName name="__GLB2_70">#N/A</definedName>
    <definedName name="__GLB2_71">#N/A</definedName>
    <definedName name="__GLB2_72">#N/A</definedName>
    <definedName name="__GLB2_73">#N/A</definedName>
    <definedName name="__GLB2_74">#N/A</definedName>
    <definedName name="__GLB2_75">#N/A</definedName>
    <definedName name="__GLB2_76">#N/A</definedName>
    <definedName name="__GLB2_77">#N/A</definedName>
    <definedName name="__GLB2_78">#N/A</definedName>
    <definedName name="__GLB2_79">#N/A</definedName>
    <definedName name="__GLB2_8">#N/A</definedName>
    <definedName name="__GLB2_80">#N/A</definedName>
    <definedName name="__GLB2_81">#N/A</definedName>
    <definedName name="__GLB2_82">#N/A</definedName>
    <definedName name="__GLB2_83">#N/A</definedName>
    <definedName name="__GLB2_84">#N/A</definedName>
    <definedName name="__GLB2_85">#N/A</definedName>
    <definedName name="__GLB2_86">#N/A</definedName>
    <definedName name="__GLB2_87">#N/A</definedName>
    <definedName name="__GLB2_88">#N/A</definedName>
    <definedName name="__GLB2_9">#N/A</definedName>
    <definedName name="__GLB2_92">#N/A</definedName>
    <definedName name="__GLB2_95">#N/A</definedName>
    <definedName name="__GLB2_96">#N/A</definedName>
    <definedName name="__GLB2_97">#N/A</definedName>
    <definedName name="__GLB2_98">#N/A</definedName>
    <definedName name="__GLB3">#N/A</definedName>
    <definedName name="__GLB3_10">#N/A</definedName>
    <definedName name="__GLB3_11">#N/A</definedName>
    <definedName name="__GLB3_12">#N/A</definedName>
    <definedName name="__GLB3_13">#N/A</definedName>
    <definedName name="__GLB3_14">#N/A</definedName>
    <definedName name="__GLB3_15">#N/A</definedName>
    <definedName name="__GLB3_25">#N/A</definedName>
    <definedName name="__GLB3_26">#N/A</definedName>
    <definedName name="__GLB3_27">#N/A</definedName>
    <definedName name="__GLB3_28">#N/A</definedName>
    <definedName name="__GLB3_29">#N/A</definedName>
    <definedName name="__GLB3_30">#N/A</definedName>
    <definedName name="__GLB3_31">#N/A</definedName>
    <definedName name="__GLB3_32">#N/A</definedName>
    <definedName name="__GLB3_33">#N/A</definedName>
    <definedName name="__GLB3_34">#N/A</definedName>
    <definedName name="__GLB3_38">#N/A</definedName>
    <definedName name="__GLB3_39">#N/A</definedName>
    <definedName name="__GLB3_40">#N/A</definedName>
    <definedName name="__GLB3_41">#N/A</definedName>
    <definedName name="__GLB3_42">#N/A</definedName>
    <definedName name="__GLB3_43">#N/A</definedName>
    <definedName name="__GLB3_44">#N/A</definedName>
    <definedName name="__GLB3_45">#N/A</definedName>
    <definedName name="__GLB3_46">#N/A</definedName>
    <definedName name="__GLB3_47">#N/A</definedName>
    <definedName name="__GLB3_48">#N/A</definedName>
    <definedName name="__GLB3_49">#N/A</definedName>
    <definedName name="__GLB3_50">#N/A</definedName>
    <definedName name="__GLB3_51">#N/A</definedName>
    <definedName name="__GLB3_52">#N/A</definedName>
    <definedName name="__GLB3_53">#N/A</definedName>
    <definedName name="__GLB3_54">#N/A</definedName>
    <definedName name="__GLB3_55">#N/A</definedName>
    <definedName name="__GLB3_56">#N/A</definedName>
    <definedName name="__GLB3_57">#N/A</definedName>
    <definedName name="__GLB3_58">#N/A</definedName>
    <definedName name="__GLB3_6">#N/A</definedName>
    <definedName name="__GLB3_60">#N/A</definedName>
    <definedName name="__GLB3_61">#N/A</definedName>
    <definedName name="__GLB3_62">#N/A</definedName>
    <definedName name="__GLB3_63">#N/A</definedName>
    <definedName name="__GLB3_64">#N/A</definedName>
    <definedName name="__GLB3_65">#N/A</definedName>
    <definedName name="__GLB3_66">#N/A</definedName>
    <definedName name="__GLB3_7">#N/A</definedName>
    <definedName name="__GLB3_70">#N/A</definedName>
    <definedName name="__GLB3_71">#N/A</definedName>
    <definedName name="__GLB3_72">#N/A</definedName>
    <definedName name="__GLB3_73">#N/A</definedName>
    <definedName name="__GLB3_74">#N/A</definedName>
    <definedName name="__GLB3_75">#N/A</definedName>
    <definedName name="__GLB3_76">#N/A</definedName>
    <definedName name="__GLB3_77">#N/A</definedName>
    <definedName name="__GLB3_78">#N/A</definedName>
    <definedName name="__GLB3_79">#N/A</definedName>
    <definedName name="__GLB3_8">#N/A</definedName>
    <definedName name="__GLB3_80">#N/A</definedName>
    <definedName name="__GLB3_81">#N/A</definedName>
    <definedName name="__GLB3_82">#N/A</definedName>
    <definedName name="__GLB3_85">#N/A</definedName>
    <definedName name="__GLB3_86">#N/A</definedName>
    <definedName name="__GLB3_87">#N/A</definedName>
    <definedName name="__GLB3_88">#N/A</definedName>
    <definedName name="__GLB3_9">#N/A</definedName>
    <definedName name="__glp13">#REF!</definedName>
    <definedName name="__IntlFixup" hidden="1">TRUE</definedName>
    <definedName name="__inv2">#REF!</definedName>
    <definedName name="__JAN02" localSheetId="12" hidden="1">{"VENTAS1",#N/A,FALSE,"VENTAS";"VENTAS2",#N/A,FALSE,"VENTAS";"VENTAS3",#N/A,FALSE,"VENTAS";"VENTAS4",#N/A,FALSE,"VENTAS";"VENTAS5",#N/A,FALSE,"VENTAS";"VENTAS6",#N/A,FALSE,"VENTAS";"VENTAS7",#N/A,FALSE,"VENTAS";"VENTAS8",#N/A,FALSE,"VENTAS"}</definedName>
    <definedName name="__JAN02" localSheetId="1" hidden="1">{"VENTAS1",#N/A,FALSE,"VENTAS";"VENTAS2",#N/A,FALSE,"VENTAS";"VENTAS3",#N/A,FALSE,"VENTAS";"VENTAS4",#N/A,FALSE,"VENTAS";"VENTAS5",#N/A,FALSE,"VENTAS";"VENTAS6",#N/A,FALSE,"VENTAS";"VENTAS7",#N/A,FALSE,"VENTAS";"VENTAS8",#N/A,FALSE,"VENTAS"}</definedName>
    <definedName name="__JAN02" hidden="1">{"VENTAS1",#N/A,FALSE,"VENTAS";"VENTAS2",#N/A,FALSE,"VENTAS";"VENTAS3",#N/A,FALSE,"VENTAS";"VENTAS4",#N/A,FALSE,"VENTAS";"VENTAS5",#N/A,FALSE,"VENTAS";"VENTAS6",#N/A,FALSE,"VENTAS";"VENTAS7",#N/A,FALSE,"VENTAS";"VENTAS8",#N/A,FALSE,"VENTAS"}</definedName>
    <definedName name="__JAN02_1" localSheetId="12" hidden="1">{"VENTAS1",#N/A,FALSE,"VENTAS";"VENTAS2",#N/A,FALSE,"VENTAS";"VENTAS3",#N/A,FALSE,"VENTAS";"VENTAS4",#N/A,FALSE,"VENTAS";"VENTAS5",#N/A,FALSE,"VENTAS";"VENTAS6",#N/A,FALSE,"VENTAS";"VENTAS7",#N/A,FALSE,"VENTAS";"VENTAS8",#N/A,FALSE,"VENTAS"}</definedName>
    <definedName name="__JAN02_1" localSheetId="1" hidden="1">{"VENTAS1",#N/A,FALSE,"VENTAS";"VENTAS2",#N/A,FALSE,"VENTAS";"VENTAS3",#N/A,FALSE,"VENTAS";"VENTAS4",#N/A,FALSE,"VENTAS";"VENTAS5",#N/A,FALSE,"VENTAS";"VENTAS6",#N/A,FALSE,"VENTAS";"VENTAS7",#N/A,FALSE,"VENTAS";"VENTAS8",#N/A,FALSE,"VENTAS"}</definedName>
    <definedName name="__JAN02_1" hidden="1">{"VENTAS1",#N/A,FALSE,"VENTAS";"VENTAS2",#N/A,FALSE,"VENTAS";"VENTAS3",#N/A,FALSE,"VENTAS";"VENTAS4",#N/A,FALSE,"VENTAS";"VENTAS5",#N/A,FALSE,"VENTAS";"VENTAS6",#N/A,FALSE,"VENTAS";"VENTAS7",#N/A,FALSE,"VENTAS";"VENTAS8",#N/A,FALSE,"VENTAS"}</definedName>
    <definedName name="__JAN02_1_1" localSheetId="12" hidden="1">{"VENTAS1",#N/A,FALSE,"VENTAS";"VENTAS2",#N/A,FALSE,"VENTAS";"VENTAS3",#N/A,FALSE,"VENTAS";"VENTAS4",#N/A,FALSE,"VENTAS";"VENTAS5",#N/A,FALSE,"VENTAS";"VENTAS6",#N/A,FALSE,"VENTAS";"VENTAS7",#N/A,FALSE,"VENTAS";"VENTAS8",#N/A,FALSE,"VENTAS"}</definedName>
    <definedName name="__JAN02_1_1" localSheetId="1" hidden="1">{"VENTAS1",#N/A,FALSE,"VENTAS";"VENTAS2",#N/A,FALSE,"VENTAS";"VENTAS3",#N/A,FALSE,"VENTAS";"VENTAS4",#N/A,FALSE,"VENTAS";"VENTAS5",#N/A,FALSE,"VENTAS";"VENTAS6",#N/A,FALSE,"VENTAS";"VENTAS7",#N/A,FALSE,"VENTAS";"VENTAS8",#N/A,FALSE,"VENTAS"}</definedName>
    <definedName name="__JAN02_1_1" hidden="1">{"VENTAS1",#N/A,FALSE,"VENTAS";"VENTAS2",#N/A,FALSE,"VENTAS";"VENTAS3",#N/A,FALSE,"VENTAS";"VENTAS4",#N/A,FALSE,"VENTAS";"VENTAS5",#N/A,FALSE,"VENTAS";"VENTAS6",#N/A,FALSE,"VENTAS";"VENTAS7",#N/A,FALSE,"VENTAS";"VENTAS8",#N/A,FALSE,"VENTAS"}</definedName>
    <definedName name="__JAN02_1_1_1" localSheetId="12" hidden="1">{"VENTAS1",#N/A,FALSE,"VENTAS";"VENTAS2",#N/A,FALSE,"VENTAS";"VENTAS3",#N/A,FALSE,"VENTAS";"VENTAS4",#N/A,FALSE,"VENTAS";"VENTAS5",#N/A,FALSE,"VENTAS";"VENTAS6",#N/A,FALSE,"VENTAS";"VENTAS7",#N/A,FALSE,"VENTAS";"VENTAS8",#N/A,FALSE,"VENTAS"}</definedName>
    <definedName name="__JAN02_1_1_1" localSheetId="1" hidden="1">{"VENTAS1",#N/A,FALSE,"VENTAS";"VENTAS2",#N/A,FALSE,"VENTAS";"VENTAS3",#N/A,FALSE,"VENTAS";"VENTAS4",#N/A,FALSE,"VENTAS";"VENTAS5",#N/A,FALSE,"VENTAS";"VENTAS6",#N/A,FALSE,"VENTAS";"VENTAS7",#N/A,FALSE,"VENTAS";"VENTAS8",#N/A,FALSE,"VENTAS"}</definedName>
    <definedName name="__JAN02_1_1_1" hidden="1">{"VENTAS1",#N/A,FALSE,"VENTAS";"VENTAS2",#N/A,FALSE,"VENTAS";"VENTAS3",#N/A,FALSE,"VENTAS";"VENTAS4",#N/A,FALSE,"VENTAS";"VENTAS5",#N/A,FALSE,"VENTAS";"VENTAS6",#N/A,FALSE,"VENTAS";"VENTAS7",#N/A,FALSE,"VENTAS";"VENTAS8",#N/A,FALSE,"VENTAS"}</definedName>
    <definedName name="__JAN02_1_1_1_1" localSheetId="12" hidden="1">{"VENTAS1",#N/A,FALSE,"VENTAS";"VENTAS2",#N/A,FALSE,"VENTAS";"VENTAS3",#N/A,FALSE,"VENTAS";"VENTAS4",#N/A,FALSE,"VENTAS";"VENTAS5",#N/A,FALSE,"VENTAS";"VENTAS6",#N/A,FALSE,"VENTAS";"VENTAS7",#N/A,FALSE,"VENTAS";"VENTAS8",#N/A,FALSE,"VENTAS"}</definedName>
    <definedName name="__JAN02_1_1_1_1" localSheetId="1" hidden="1">{"VENTAS1",#N/A,FALSE,"VENTAS";"VENTAS2",#N/A,FALSE,"VENTAS";"VENTAS3",#N/A,FALSE,"VENTAS";"VENTAS4",#N/A,FALSE,"VENTAS";"VENTAS5",#N/A,FALSE,"VENTAS";"VENTAS6",#N/A,FALSE,"VENTAS";"VENTAS7",#N/A,FALSE,"VENTAS";"VENTAS8",#N/A,FALSE,"VENTAS"}</definedName>
    <definedName name="__JAN02_1_1_1_1" hidden="1">{"VENTAS1",#N/A,FALSE,"VENTAS";"VENTAS2",#N/A,FALSE,"VENTAS";"VENTAS3",#N/A,FALSE,"VENTAS";"VENTAS4",#N/A,FALSE,"VENTAS";"VENTAS5",#N/A,FALSE,"VENTAS";"VENTAS6",#N/A,FALSE,"VENTAS";"VENTAS7",#N/A,FALSE,"VENTAS";"VENTAS8",#N/A,FALSE,"VENTAS"}</definedName>
    <definedName name="__JAN02_1_1_1_1_1" localSheetId="12" hidden="1">{"VENTAS1",#N/A,FALSE,"VENTAS";"VENTAS2",#N/A,FALSE,"VENTAS";"VENTAS3",#N/A,FALSE,"VENTAS";"VENTAS4",#N/A,FALSE,"VENTAS";"VENTAS5",#N/A,FALSE,"VENTAS";"VENTAS6",#N/A,FALSE,"VENTAS";"VENTAS7",#N/A,FALSE,"VENTAS";"VENTAS8",#N/A,FALSE,"VENTAS"}</definedName>
    <definedName name="__JAN02_1_1_1_1_1" localSheetId="1" hidden="1">{"VENTAS1",#N/A,FALSE,"VENTAS";"VENTAS2",#N/A,FALSE,"VENTAS";"VENTAS3",#N/A,FALSE,"VENTAS";"VENTAS4",#N/A,FALSE,"VENTAS";"VENTAS5",#N/A,FALSE,"VENTAS";"VENTAS6",#N/A,FALSE,"VENTAS";"VENTAS7",#N/A,FALSE,"VENTAS";"VENTAS8",#N/A,FALSE,"VENTAS"}</definedName>
    <definedName name="__JAN02_1_1_1_1_1" hidden="1">{"VENTAS1",#N/A,FALSE,"VENTAS";"VENTAS2",#N/A,FALSE,"VENTAS";"VENTAS3",#N/A,FALSE,"VENTAS";"VENTAS4",#N/A,FALSE,"VENTAS";"VENTAS5",#N/A,FALSE,"VENTAS";"VENTAS6",#N/A,FALSE,"VENTAS";"VENTAS7",#N/A,FALSE,"VENTAS";"VENTAS8",#N/A,FALSE,"VENTAS"}</definedName>
    <definedName name="__JAN02_1_1_1_1_1_1" localSheetId="12" hidden="1">{"VENTAS1",#N/A,FALSE,"VENTAS";"VENTAS2",#N/A,FALSE,"VENTAS";"VENTAS3",#N/A,FALSE,"VENTAS";"VENTAS4",#N/A,FALSE,"VENTAS";"VENTAS5",#N/A,FALSE,"VENTAS";"VENTAS6",#N/A,FALSE,"VENTAS";"VENTAS7",#N/A,FALSE,"VENTAS";"VENTAS8",#N/A,FALSE,"VENTAS"}</definedName>
    <definedName name="__JAN02_1_1_1_1_1_1" localSheetId="1" hidden="1">{"VENTAS1",#N/A,FALSE,"VENTAS";"VENTAS2",#N/A,FALSE,"VENTAS";"VENTAS3",#N/A,FALSE,"VENTAS";"VENTAS4",#N/A,FALSE,"VENTAS";"VENTAS5",#N/A,FALSE,"VENTAS";"VENTAS6",#N/A,FALSE,"VENTAS";"VENTAS7",#N/A,FALSE,"VENTAS";"VENTAS8",#N/A,FALSE,"VENTAS"}</definedName>
    <definedName name="__JAN02_1_1_1_1_1_1" hidden="1">{"VENTAS1",#N/A,FALSE,"VENTAS";"VENTAS2",#N/A,FALSE,"VENTAS";"VENTAS3",#N/A,FALSE,"VENTAS";"VENTAS4",#N/A,FALSE,"VENTAS";"VENTAS5",#N/A,FALSE,"VENTAS";"VENTAS6",#N/A,FALSE,"VENTAS";"VENTAS7",#N/A,FALSE,"VENTAS";"VENTAS8",#N/A,FALSE,"VENTAS"}</definedName>
    <definedName name="__JAN02_1_1_1_1_2" localSheetId="12" hidden="1">{"VENTAS1",#N/A,FALSE,"VENTAS";"VENTAS2",#N/A,FALSE,"VENTAS";"VENTAS3",#N/A,FALSE,"VENTAS";"VENTAS4",#N/A,FALSE,"VENTAS";"VENTAS5",#N/A,FALSE,"VENTAS";"VENTAS6",#N/A,FALSE,"VENTAS";"VENTAS7",#N/A,FALSE,"VENTAS";"VENTAS8",#N/A,FALSE,"VENTAS"}</definedName>
    <definedName name="__JAN02_1_1_1_1_2" localSheetId="1" hidden="1">{"VENTAS1",#N/A,FALSE,"VENTAS";"VENTAS2",#N/A,FALSE,"VENTAS";"VENTAS3",#N/A,FALSE,"VENTAS";"VENTAS4",#N/A,FALSE,"VENTAS";"VENTAS5",#N/A,FALSE,"VENTAS";"VENTAS6",#N/A,FALSE,"VENTAS";"VENTAS7",#N/A,FALSE,"VENTAS";"VENTAS8",#N/A,FALSE,"VENTAS"}</definedName>
    <definedName name="__JAN02_1_1_1_1_2" hidden="1">{"VENTAS1",#N/A,FALSE,"VENTAS";"VENTAS2",#N/A,FALSE,"VENTAS";"VENTAS3",#N/A,FALSE,"VENTAS";"VENTAS4",#N/A,FALSE,"VENTAS";"VENTAS5",#N/A,FALSE,"VENTAS";"VENTAS6",#N/A,FALSE,"VENTAS";"VENTAS7",#N/A,FALSE,"VENTAS";"VENTAS8",#N/A,FALSE,"VENTAS"}</definedName>
    <definedName name="__JAN02_1_1_1_2" localSheetId="12" hidden="1">{"VENTAS1",#N/A,FALSE,"VENTAS";"VENTAS2",#N/A,FALSE,"VENTAS";"VENTAS3",#N/A,FALSE,"VENTAS";"VENTAS4",#N/A,FALSE,"VENTAS";"VENTAS5",#N/A,FALSE,"VENTAS";"VENTAS6",#N/A,FALSE,"VENTAS";"VENTAS7",#N/A,FALSE,"VENTAS";"VENTAS8",#N/A,FALSE,"VENTAS"}</definedName>
    <definedName name="__JAN02_1_1_1_2" localSheetId="1" hidden="1">{"VENTAS1",#N/A,FALSE,"VENTAS";"VENTAS2",#N/A,FALSE,"VENTAS";"VENTAS3",#N/A,FALSE,"VENTAS";"VENTAS4",#N/A,FALSE,"VENTAS";"VENTAS5",#N/A,FALSE,"VENTAS";"VENTAS6",#N/A,FALSE,"VENTAS";"VENTAS7",#N/A,FALSE,"VENTAS";"VENTAS8",#N/A,FALSE,"VENTAS"}</definedName>
    <definedName name="__JAN02_1_1_1_2" hidden="1">{"VENTAS1",#N/A,FALSE,"VENTAS";"VENTAS2",#N/A,FALSE,"VENTAS";"VENTAS3",#N/A,FALSE,"VENTAS";"VENTAS4",#N/A,FALSE,"VENTAS";"VENTAS5",#N/A,FALSE,"VENTAS";"VENTAS6",#N/A,FALSE,"VENTAS";"VENTAS7",#N/A,FALSE,"VENTAS";"VENTAS8",#N/A,FALSE,"VENTAS"}</definedName>
    <definedName name="__JAN02_1_1_1_2_1" localSheetId="12" hidden="1">{"VENTAS1",#N/A,FALSE,"VENTAS";"VENTAS2",#N/A,FALSE,"VENTAS";"VENTAS3",#N/A,FALSE,"VENTAS";"VENTAS4",#N/A,FALSE,"VENTAS";"VENTAS5",#N/A,FALSE,"VENTAS";"VENTAS6",#N/A,FALSE,"VENTAS";"VENTAS7",#N/A,FALSE,"VENTAS";"VENTAS8",#N/A,FALSE,"VENTAS"}</definedName>
    <definedName name="__JAN02_1_1_1_2_1" localSheetId="1" hidden="1">{"VENTAS1",#N/A,FALSE,"VENTAS";"VENTAS2",#N/A,FALSE,"VENTAS";"VENTAS3",#N/A,FALSE,"VENTAS";"VENTAS4",#N/A,FALSE,"VENTAS";"VENTAS5",#N/A,FALSE,"VENTAS";"VENTAS6",#N/A,FALSE,"VENTAS";"VENTAS7",#N/A,FALSE,"VENTAS";"VENTAS8",#N/A,FALSE,"VENTAS"}</definedName>
    <definedName name="__JAN02_1_1_1_2_1" hidden="1">{"VENTAS1",#N/A,FALSE,"VENTAS";"VENTAS2",#N/A,FALSE,"VENTAS";"VENTAS3",#N/A,FALSE,"VENTAS";"VENTAS4",#N/A,FALSE,"VENTAS";"VENTAS5",#N/A,FALSE,"VENTAS";"VENTAS6",#N/A,FALSE,"VENTAS";"VENTAS7",#N/A,FALSE,"VENTAS";"VENTAS8",#N/A,FALSE,"VENTAS"}</definedName>
    <definedName name="__JAN02_1_1_1_3" localSheetId="12" hidden="1">{"VENTAS1",#N/A,FALSE,"VENTAS";"VENTAS2",#N/A,FALSE,"VENTAS";"VENTAS3",#N/A,FALSE,"VENTAS";"VENTAS4",#N/A,FALSE,"VENTAS";"VENTAS5",#N/A,FALSE,"VENTAS";"VENTAS6",#N/A,FALSE,"VENTAS";"VENTAS7",#N/A,FALSE,"VENTAS";"VENTAS8",#N/A,FALSE,"VENTAS"}</definedName>
    <definedName name="__JAN02_1_1_1_3" localSheetId="1" hidden="1">{"VENTAS1",#N/A,FALSE,"VENTAS";"VENTAS2",#N/A,FALSE,"VENTAS";"VENTAS3",#N/A,FALSE,"VENTAS";"VENTAS4",#N/A,FALSE,"VENTAS";"VENTAS5",#N/A,FALSE,"VENTAS";"VENTAS6",#N/A,FALSE,"VENTAS";"VENTAS7",#N/A,FALSE,"VENTAS";"VENTAS8",#N/A,FALSE,"VENTAS"}</definedName>
    <definedName name="__JAN02_1_1_1_3" hidden="1">{"VENTAS1",#N/A,FALSE,"VENTAS";"VENTAS2",#N/A,FALSE,"VENTAS";"VENTAS3",#N/A,FALSE,"VENTAS";"VENTAS4",#N/A,FALSE,"VENTAS";"VENTAS5",#N/A,FALSE,"VENTAS";"VENTAS6",#N/A,FALSE,"VENTAS";"VENTAS7",#N/A,FALSE,"VENTAS";"VENTAS8",#N/A,FALSE,"VENTAS"}</definedName>
    <definedName name="__JAN02_1_1_1_3_1" localSheetId="12" hidden="1">{"VENTAS1",#N/A,FALSE,"VENTAS";"VENTAS2",#N/A,FALSE,"VENTAS";"VENTAS3",#N/A,FALSE,"VENTAS";"VENTAS4",#N/A,FALSE,"VENTAS";"VENTAS5",#N/A,FALSE,"VENTAS";"VENTAS6",#N/A,FALSE,"VENTAS";"VENTAS7",#N/A,FALSE,"VENTAS";"VENTAS8",#N/A,FALSE,"VENTAS"}</definedName>
    <definedName name="__JAN02_1_1_1_3_1" localSheetId="1" hidden="1">{"VENTAS1",#N/A,FALSE,"VENTAS";"VENTAS2",#N/A,FALSE,"VENTAS";"VENTAS3",#N/A,FALSE,"VENTAS";"VENTAS4",#N/A,FALSE,"VENTAS";"VENTAS5",#N/A,FALSE,"VENTAS";"VENTAS6",#N/A,FALSE,"VENTAS";"VENTAS7",#N/A,FALSE,"VENTAS";"VENTAS8",#N/A,FALSE,"VENTAS"}</definedName>
    <definedName name="__JAN02_1_1_1_3_1" hidden="1">{"VENTAS1",#N/A,FALSE,"VENTAS";"VENTAS2",#N/A,FALSE,"VENTAS";"VENTAS3",#N/A,FALSE,"VENTAS";"VENTAS4",#N/A,FALSE,"VENTAS";"VENTAS5",#N/A,FALSE,"VENTAS";"VENTAS6",#N/A,FALSE,"VENTAS";"VENTAS7",#N/A,FALSE,"VENTAS";"VENTAS8",#N/A,FALSE,"VENTAS"}</definedName>
    <definedName name="__JAN02_1_1_1_4" localSheetId="12" hidden="1">{"VENTAS1",#N/A,FALSE,"VENTAS";"VENTAS2",#N/A,FALSE,"VENTAS";"VENTAS3",#N/A,FALSE,"VENTAS";"VENTAS4",#N/A,FALSE,"VENTAS";"VENTAS5",#N/A,FALSE,"VENTAS";"VENTAS6",#N/A,FALSE,"VENTAS";"VENTAS7",#N/A,FALSE,"VENTAS";"VENTAS8",#N/A,FALSE,"VENTAS"}</definedName>
    <definedName name="__JAN02_1_1_1_4" localSheetId="1" hidden="1">{"VENTAS1",#N/A,FALSE,"VENTAS";"VENTAS2",#N/A,FALSE,"VENTAS";"VENTAS3",#N/A,FALSE,"VENTAS";"VENTAS4",#N/A,FALSE,"VENTAS";"VENTAS5",#N/A,FALSE,"VENTAS";"VENTAS6",#N/A,FALSE,"VENTAS";"VENTAS7",#N/A,FALSE,"VENTAS";"VENTAS8",#N/A,FALSE,"VENTAS"}</definedName>
    <definedName name="__JAN02_1_1_1_4" hidden="1">{"VENTAS1",#N/A,FALSE,"VENTAS";"VENTAS2",#N/A,FALSE,"VENTAS";"VENTAS3",#N/A,FALSE,"VENTAS";"VENTAS4",#N/A,FALSE,"VENTAS";"VENTAS5",#N/A,FALSE,"VENTAS";"VENTAS6",#N/A,FALSE,"VENTAS";"VENTAS7",#N/A,FALSE,"VENTAS";"VENTAS8",#N/A,FALSE,"VENTAS"}</definedName>
    <definedName name="__JAN02_1_1_1_5" localSheetId="12" hidden="1">{"VENTAS1",#N/A,FALSE,"VENTAS";"VENTAS2",#N/A,FALSE,"VENTAS";"VENTAS3",#N/A,FALSE,"VENTAS";"VENTAS4",#N/A,FALSE,"VENTAS";"VENTAS5",#N/A,FALSE,"VENTAS";"VENTAS6",#N/A,FALSE,"VENTAS";"VENTAS7",#N/A,FALSE,"VENTAS";"VENTAS8",#N/A,FALSE,"VENTAS"}</definedName>
    <definedName name="__JAN02_1_1_1_5" localSheetId="1" hidden="1">{"VENTAS1",#N/A,FALSE,"VENTAS";"VENTAS2",#N/A,FALSE,"VENTAS";"VENTAS3",#N/A,FALSE,"VENTAS";"VENTAS4",#N/A,FALSE,"VENTAS";"VENTAS5",#N/A,FALSE,"VENTAS";"VENTAS6",#N/A,FALSE,"VENTAS";"VENTAS7",#N/A,FALSE,"VENTAS";"VENTAS8",#N/A,FALSE,"VENTAS"}</definedName>
    <definedName name="__JAN02_1_1_1_5" hidden="1">{"VENTAS1",#N/A,FALSE,"VENTAS";"VENTAS2",#N/A,FALSE,"VENTAS";"VENTAS3",#N/A,FALSE,"VENTAS";"VENTAS4",#N/A,FALSE,"VENTAS";"VENTAS5",#N/A,FALSE,"VENTAS";"VENTAS6",#N/A,FALSE,"VENTAS";"VENTAS7",#N/A,FALSE,"VENTAS";"VENTAS8",#N/A,FALSE,"VENTAS"}</definedName>
    <definedName name="__JAN02_1_1_2" localSheetId="12" hidden="1">{"VENTAS1",#N/A,FALSE,"VENTAS";"VENTAS2",#N/A,FALSE,"VENTAS";"VENTAS3",#N/A,FALSE,"VENTAS";"VENTAS4",#N/A,FALSE,"VENTAS";"VENTAS5",#N/A,FALSE,"VENTAS";"VENTAS6",#N/A,FALSE,"VENTAS";"VENTAS7",#N/A,FALSE,"VENTAS";"VENTAS8",#N/A,FALSE,"VENTAS"}</definedName>
    <definedName name="__JAN02_1_1_2" localSheetId="1" hidden="1">{"VENTAS1",#N/A,FALSE,"VENTAS";"VENTAS2",#N/A,FALSE,"VENTAS";"VENTAS3",#N/A,FALSE,"VENTAS";"VENTAS4",#N/A,FALSE,"VENTAS";"VENTAS5",#N/A,FALSE,"VENTAS";"VENTAS6",#N/A,FALSE,"VENTAS";"VENTAS7",#N/A,FALSE,"VENTAS";"VENTAS8",#N/A,FALSE,"VENTAS"}</definedName>
    <definedName name="__JAN02_1_1_2" hidden="1">{"VENTAS1",#N/A,FALSE,"VENTAS";"VENTAS2",#N/A,FALSE,"VENTAS";"VENTAS3",#N/A,FALSE,"VENTAS";"VENTAS4",#N/A,FALSE,"VENTAS";"VENTAS5",#N/A,FALSE,"VENTAS";"VENTAS6",#N/A,FALSE,"VENTAS";"VENTAS7",#N/A,FALSE,"VENTAS";"VENTAS8",#N/A,FALSE,"VENTAS"}</definedName>
    <definedName name="__JAN02_1_1_2_1" localSheetId="12" hidden="1">{"VENTAS1",#N/A,FALSE,"VENTAS";"VENTAS2",#N/A,FALSE,"VENTAS";"VENTAS3",#N/A,FALSE,"VENTAS";"VENTAS4",#N/A,FALSE,"VENTAS";"VENTAS5",#N/A,FALSE,"VENTAS";"VENTAS6",#N/A,FALSE,"VENTAS";"VENTAS7",#N/A,FALSE,"VENTAS";"VENTAS8",#N/A,FALSE,"VENTAS"}</definedName>
    <definedName name="__JAN02_1_1_2_1" localSheetId="1" hidden="1">{"VENTAS1",#N/A,FALSE,"VENTAS";"VENTAS2",#N/A,FALSE,"VENTAS";"VENTAS3",#N/A,FALSE,"VENTAS";"VENTAS4",#N/A,FALSE,"VENTAS";"VENTAS5",#N/A,FALSE,"VENTAS";"VENTAS6",#N/A,FALSE,"VENTAS";"VENTAS7",#N/A,FALSE,"VENTAS";"VENTAS8",#N/A,FALSE,"VENTAS"}</definedName>
    <definedName name="__JAN02_1_1_2_1" hidden="1">{"VENTAS1",#N/A,FALSE,"VENTAS";"VENTAS2",#N/A,FALSE,"VENTAS";"VENTAS3",#N/A,FALSE,"VENTAS";"VENTAS4",#N/A,FALSE,"VENTAS";"VENTAS5",#N/A,FALSE,"VENTAS";"VENTAS6",#N/A,FALSE,"VENTAS";"VENTAS7",#N/A,FALSE,"VENTAS";"VENTAS8",#N/A,FALSE,"VENTAS"}</definedName>
    <definedName name="__JAN02_1_1_3" localSheetId="12" hidden="1">{"VENTAS1",#N/A,FALSE,"VENTAS";"VENTAS2",#N/A,FALSE,"VENTAS";"VENTAS3",#N/A,FALSE,"VENTAS";"VENTAS4",#N/A,FALSE,"VENTAS";"VENTAS5",#N/A,FALSE,"VENTAS";"VENTAS6",#N/A,FALSE,"VENTAS";"VENTAS7",#N/A,FALSE,"VENTAS";"VENTAS8",#N/A,FALSE,"VENTAS"}</definedName>
    <definedName name="__JAN02_1_1_3" localSheetId="1" hidden="1">{"VENTAS1",#N/A,FALSE,"VENTAS";"VENTAS2",#N/A,FALSE,"VENTAS";"VENTAS3",#N/A,FALSE,"VENTAS";"VENTAS4",#N/A,FALSE,"VENTAS";"VENTAS5",#N/A,FALSE,"VENTAS";"VENTAS6",#N/A,FALSE,"VENTAS";"VENTAS7",#N/A,FALSE,"VENTAS";"VENTAS8",#N/A,FALSE,"VENTAS"}</definedName>
    <definedName name="__JAN02_1_1_3" hidden="1">{"VENTAS1",#N/A,FALSE,"VENTAS";"VENTAS2",#N/A,FALSE,"VENTAS";"VENTAS3",#N/A,FALSE,"VENTAS";"VENTAS4",#N/A,FALSE,"VENTAS";"VENTAS5",#N/A,FALSE,"VENTAS";"VENTAS6",#N/A,FALSE,"VENTAS";"VENTAS7",#N/A,FALSE,"VENTAS";"VENTAS8",#N/A,FALSE,"VENTAS"}</definedName>
    <definedName name="__JAN02_1_1_3_1" localSheetId="12" hidden="1">{"VENTAS1",#N/A,FALSE,"VENTAS";"VENTAS2",#N/A,FALSE,"VENTAS";"VENTAS3",#N/A,FALSE,"VENTAS";"VENTAS4",#N/A,FALSE,"VENTAS";"VENTAS5",#N/A,FALSE,"VENTAS";"VENTAS6",#N/A,FALSE,"VENTAS";"VENTAS7",#N/A,FALSE,"VENTAS";"VENTAS8",#N/A,FALSE,"VENTAS"}</definedName>
    <definedName name="__JAN02_1_1_3_1" localSheetId="1" hidden="1">{"VENTAS1",#N/A,FALSE,"VENTAS";"VENTAS2",#N/A,FALSE,"VENTAS";"VENTAS3",#N/A,FALSE,"VENTAS";"VENTAS4",#N/A,FALSE,"VENTAS";"VENTAS5",#N/A,FALSE,"VENTAS";"VENTAS6",#N/A,FALSE,"VENTAS";"VENTAS7",#N/A,FALSE,"VENTAS";"VENTAS8",#N/A,FALSE,"VENTAS"}</definedName>
    <definedName name="__JAN02_1_1_3_1" hidden="1">{"VENTAS1",#N/A,FALSE,"VENTAS";"VENTAS2",#N/A,FALSE,"VENTAS";"VENTAS3",#N/A,FALSE,"VENTAS";"VENTAS4",#N/A,FALSE,"VENTAS";"VENTAS5",#N/A,FALSE,"VENTAS";"VENTAS6",#N/A,FALSE,"VENTAS";"VENTAS7",#N/A,FALSE,"VENTAS";"VENTAS8",#N/A,FALSE,"VENTAS"}</definedName>
    <definedName name="__JAN02_1_1_4" localSheetId="12" hidden="1">{"VENTAS1",#N/A,FALSE,"VENTAS";"VENTAS2",#N/A,FALSE,"VENTAS";"VENTAS3",#N/A,FALSE,"VENTAS";"VENTAS4",#N/A,FALSE,"VENTAS";"VENTAS5",#N/A,FALSE,"VENTAS";"VENTAS6",#N/A,FALSE,"VENTAS";"VENTAS7",#N/A,FALSE,"VENTAS";"VENTAS8",#N/A,FALSE,"VENTAS"}</definedName>
    <definedName name="__JAN02_1_1_4" localSheetId="1" hidden="1">{"VENTAS1",#N/A,FALSE,"VENTAS";"VENTAS2",#N/A,FALSE,"VENTAS";"VENTAS3",#N/A,FALSE,"VENTAS";"VENTAS4",#N/A,FALSE,"VENTAS";"VENTAS5",#N/A,FALSE,"VENTAS";"VENTAS6",#N/A,FALSE,"VENTAS";"VENTAS7",#N/A,FALSE,"VENTAS";"VENTAS8",#N/A,FALSE,"VENTAS"}</definedName>
    <definedName name="__JAN02_1_1_4" hidden="1">{"VENTAS1",#N/A,FALSE,"VENTAS";"VENTAS2",#N/A,FALSE,"VENTAS";"VENTAS3",#N/A,FALSE,"VENTAS";"VENTAS4",#N/A,FALSE,"VENTAS";"VENTAS5",#N/A,FALSE,"VENTAS";"VENTAS6",#N/A,FALSE,"VENTAS";"VENTAS7",#N/A,FALSE,"VENTAS";"VENTAS8",#N/A,FALSE,"VENTAS"}</definedName>
    <definedName name="__JAN02_1_1_5" localSheetId="12" hidden="1">{"VENTAS1",#N/A,FALSE,"VENTAS";"VENTAS2",#N/A,FALSE,"VENTAS";"VENTAS3",#N/A,FALSE,"VENTAS";"VENTAS4",#N/A,FALSE,"VENTAS";"VENTAS5",#N/A,FALSE,"VENTAS";"VENTAS6",#N/A,FALSE,"VENTAS";"VENTAS7",#N/A,FALSE,"VENTAS";"VENTAS8",#N/A,FALSE,"VENTAS"}</definedName>
    <definedName name="__JAN02_1_1_5" localSheetId="1" hidden="1">{"VENTAS1",#N/A,FALSE,"VENTAS";"VENTAS2",#N/A,FALSE,"VENTAS";"VENTAS3",#N/A,FALSE,"VENTAS";"VENTAS4",#N/A,FALSE,"VENTAS";"VENTAS5",#N/A,FALSE,"VENTAS";"VENTAS6",#N/A,FALSE,"VENTAS";"VENTAS7",#N/A,FALSE,"VENTAS";"VENTAS8",#N/A,FALSE,"VENTAS"}</definedName>
    <definedName name="__JAN02_1_1_5" hidden="1">{"VENTAS1",#N/A,FALSE,"VENTAS";"VENTAS2",#N/A,FALSE,"VENTAS";"VENTAS3",#N/A,FALSE,"VENTAS";"VENTAS4",#N/A,FALSE,"VENTAS";"VENTAS5",#N/A,FALSE,"VENTAS";"VENTAS6",#N/A,FALSE,"VENTAS";"VENTAS7",#N/A,FALSE,"VENTAS";"VENTAS8",#N/A,FALSE,"VENTAS"}</definedName>
    <definedName name="__JAN02_1_2" localSheetId="12" hidden="1">{"VENTAS1",#N/A,FALSE,"VENTAS";"VENTAS2",#N/A,FALSE,"VENTAS";"VENTAS3",#N/A,FALSE,"VENTAS";"VENTAS4",#N/A,FALSE,"VENTAS";"VENTAS5",#N/A,FALSE,"VENTAS";"VENTAS6",#N/A,FALSE,"VENTAS";"VENTAS7",#N/A,FALSE,"VENTAS";"VENTAS8",#N/A,FALSE,"VENTAS"}</definedName>
    <definedName name="__JAN02_1_2" localSheetId="1" hidden="1">{"VENTAS1",#N/A,FALSE,"VENTAS";"VENTAS2",#N/A,FALSE,"VENTAS";"VENTAS3",#N/A,FALSE,"VENTAS";"VENTAS4",#N/A,FALSE,"VENTAS";"VENTAS5",#N/A,FALSE,"VENTAS";"VENTAS6",#N/A,FALSE,"VENTAS";"VENTAS7",#N/A,FALSE,"VENTAS";"VENTAS8",#N/A,FALSE,"VENTAS"}</definedName>
    <definedName name="__JAN02_1_2" hidden="1">{"VENTAS1",#N/A,FALSE,"VENTAS";"VENTAS2",#N/A,FALSE,"VENTAS";"VENTAS3",#N/A,FALSE,"VENTAS";"VENTAS4",#N/A,FALSE,"VENTAS";"VENTAS5",#N/A,FALSE,"VENTAS";"VENTAS6",#N/A,FALSE,"VENTAS";"VENTAS7",#N/A,FALSE,"VENTAS";"VENTAS8",#N/A,FALSE,"VENTAS"}</definedName>
    <definedName name="__JAN02_1_2_1" localSheetId="12" hidden="1">{"VENTAS1",#N/A,FALSE,"VENTAS";"VENTAS2",#N/A,FALSE,"VENTAS";"VENTAS3",#N/A,FALSE,"VENTAS";"VENTAS4",#N/A,FALSE,"VENTAS";"VENTAS5",#N/A,FALSE,"VENTAS";"VENTAS6",#N/A,FALSE,"VENTAS";"VENTAS7",#N/A,FALSE,"VENTAS";"VENTAS8",#N/A,FALSE,"VENTAS"}</definedName>
    <definedName name="__JAN02_1_2_1" localSheetId="1" hidden="1">{"VENTAS1",#N/A,FALSE,"VENTAS";"VENTAS2",#N/A,FALSE,"VENTAS";"VENTAS3",#N/A,FALSE,"VENTAS";"VENTAS4",#N/A,FALSE,"VENTAS";"VENTAS5",#N/A,FALSE,"VENTAS";"VENTAS6",#N/A,FALSE,"VENTAS";"VENTAS7",#N/A,FALSE,"VENTAS";"VENTAS8",#N/A,FALSE,"VENTAS"}</definedName>
    <definedName name="__JAN02_1_2_1" hidden="1">{"VENTAS1",#N/A,FALSE,"VENTAS";"VENTAS2",#N/A,FALSE,"VENTAS";"VENTAS3",#N/A,FALSE,"VENTAS";"VENTAS4",#N/A,FALSE,"VENTAS";"VENTAS5",#N/A,FALSE,"VENTAS";"VENTAS6",#N/A,FALSE,"VENTAS";"VENTAS7",#N/A,FALSE,"VENTAS";"VENTAS8",#N/A,FALSE,"VENTAS"}</definedName>
    <definedName name="__JAN02_1_3" localSheetId="12" hidden="1">{"VENTAS1",#N/A,FALSE,"VENTAS";"VENTAS2",#N/A,FALSE,"VENTAS";"VENTAS3",#N/A,FALSE,"VENTAS";"VENTAS4",#N/A,FALSE,"VENTAS";"VENTAS5",#N/A,FALSE,"VENTAS";"VENTAS6",#N/A,FALSE,"VENTAS";"VENTAS7",#N/A,FALSE,"VENTAS";"VENTAS8",#N/A,FALSE,"VENTAS"}</definedName>
    <definedName name="__JAN02_1_3" localSheetId="1" hidden="1">{"VENTAS1",#N/A,FALSE,"VENTAS";"VENTAS2",#N/A,FALSE,"VENTAS";"VENTAS3",#N/A,FALSE,"VENTAS";"VENTAS4",#N/A,FALSE,"VENTAS";"VENTAS5",#N/A,FALSE,"VENTAS";"VENTAS6",#N/A,FALSE,"VENTAS";"VENTAS7",#N/A,FALSE,"VENTAS";"VENTAS8",#N/A,FALSE,"VENTAS"}</definedName>
    <definedName name="__JAN02_1_3" hidden="1">{"VENTAS1",#N/A,FALSE,"VENTAS";"VENTAS2",#N/A,FALSE,"VENTAS";"VENTAS3",#N/A,FALSE,"VENTAS";"VENTAS4",#N/A,FALSE,"VENTAS";"VENTAS5",#N/A,FALSE,"VENTAS";"VENTAS6",#N/A,FALSE,"VENTAS";"VENTAS7",#N/A,FALSE,"VENTAS";"VENTAS8",#N/A,FALSE,"VENTAS"}</definedName>
    <definedName name="__JAN02_1_4" localSheetId="12" hidden="1">{"VENTAS1",#N/A,FALSE,"VENTAS";"VENTAS2",#N/A,FALSE,"VENTAS";"VENTAS3",#N/A,FALSE,"VENTAS";"VENTAS4",#N/A,FALSE,"VENTAS";"VENTAS5",#N/A,FALSE,"VENTAS";"VENTAS6",#N/A,FALSE,"VENTAS";"VENTAS7",#N/A,FALSE,"VENTAS";"VENTAS8",#N/A,FALSE,"VENTAS"}</definedName>
    <definedName name="__JAN02_1_4" localSheetId="1" hidden="1">{"VENTAS1",#N/A,FALSE,"VENTAS";"VENTAS2",#N/A,FALSE,"VENTAS";"VENTAS3",#N/A,FALSE,"VENTAS";"VENTAS4",#N/A,FALSE,"VENTAS";"VENTAS5",#N/A,FALSE,"VENTAS";"VENTAS6",#N/A,FALSE,"VENTAS";"VENTAS7",#N/A,FALSE,"VENTAS";"VENTAS8",#N/A,FALSE,"VENTAS"}</definedName>
    <definedName name="__JAN02_1_4" hidden="1">{"VENTAS1",#N/A,FALSE,"VENTAS";"VENTAS2",#N/A,FALSE,"VENTAS";"VENTAS3",#N/A,FALSE,"VENTAS";"VENTAS4",#N/A,FALSE,"VENTAS";"VENTAS5",#N/A,FALSE,"VENTAS";"VENTAS6",#N/A,FALSE,"VENTAS";"VENTAS7",#N/A,FALSE,"VENTAS";"VENTAS8",#N/A,FALSE,"VENTAS"}</definedName>
    <definedName name="__JAN02_1_5" localSheetId="12" hidden="1">{"VENTAS1",#N/A,FALSE,"VENTAS";"VENTAS2",#N/A,FALSE,"VENTAS";"VENTAS3",#N/A,FALSE,"VENTAS";"VENTAS4",#N/A,FALSE,"VENTAS";"VENTAS5",#N/A,FALSE,"VENTAS";"VENTAS6",#N/A,FALSE,"VENTAS";"VENTAS7",#N/A,FALSE,"VENTAS";"VENTAS8",#N/A,FALSE,"VENTAS"}</definedName>
    <definedName name="__JAN02_1_5" localSheetId="1" hidden="1">{"VENTAS1",#N/A,FALSE,"VENTAS";"VENTAS2",#N/A,FALSE,"VENTAS";"VENTAS3",#N/A,FALSE,"VENTAS";"VENTAS4",#N/A,FALSE,"VENTAS";"VENTAS5",#N/A,FALSE,"VENTAS";"VENTAS6",#N/A,FALSE,"VENTAS";"VENTAS7",#N/A,FALSE,"VENTAS";"VENTAS8",#N/A,FALSE,"VENTAS"}</definedName>
    <definedName name="__JAN02_1_5" hidden="1">{"VENTAS1",#N/A,FALSE,"VENTAS";"VENTAS2",#N/A,FALSE,"VENTAS";"VENTAS3",#N/A,FALSE,"VENTAS";"VENTAS4",#N/A,FALSE,"VENTAS";"VENTAS5",#N/A,FALSE,"VENTAS";"VENTAS6",#N/A,FALSE,"VENTAS";"VENTAS7",#N/A,FALSE,"VENTAS";"VENTAS8",#N/A,FALSE,"VENTAS"}</definedName>
    <definedName name="__JAN02_2" localSheetId="12" hidden="1">{"VENTAS1",#N/A,FALSE,"VENTAS";"VENTAS2",#N/A,FALSE,"VENTAS";"VENTAS3",#N/A,FALSE,"VENTAS";"VENTAS4",#N/A,FALSE,"VENTAS";"VENTAS5",#N/A,FALSE,"VENTAS";"VENTAS6",#N/A,FALSE,"VENTAS";"VENTAS7",#N/A,FALSE,"VENTAS";"VENTAS8",#N/A,FALSE,"VENTAS"}</definedName>
    <definedName name="__JAN02_2" localSheetId="1" hidden="1">{"VENTAS1",#N/A,FALSE,"VENTAS";"VENTAS2",#N/A,FALSE,"VENTAS";"VENTAS3",#N/A,FALSE,"VENTAS";"VENTAS4",#N/A,FALSE,"VENTAS";"VENTAS5",#N/A,FALSE,"VENTAS";"VENTAS6",#N/A,FALSE,"VENTAS";"VENTAS7",#N/A,FALSE,"VENTAS";"VENTAS8",#N/A,FALSE,"VENTAS"}</definedName>
    <definedName name="__JAN02_2" hidden="1">{"VENTAS1",#N/A,FALSE,"VENTAS";"VENTAS2",#N/A,FALSE,"VENTAS";"VENTAS3",#N/A,FALSE,"VENTAS";"VENTAS4",#N/A,FALSE,"VENTAS";"VENTAS5",#N/A,FALSE,"VENTAS";"VENTAS6",#N/A,FALSE,"VENTAS";"VENTAS7",#N/A,FALSE,"VENTAS";"VENTAS8",#N/A,FALSE,"VENTAS"}</definedName>
    <definedName name="__JAN02_2_1" localSheetId="12" hidden="1">{"VENTAS1",#N/A,FALSE,"VENTAS";"VENTAS2",#N/A,FALSE,"VENTAS";"VENTAS3",#N/A,FALSE,"VENTAS";"VENTAS4",#N/A,FALSE,"VENTAS";"VENTAS5",#N/A,FALSE,"VENTAS";"VENTAS6",#N/A,FALSE,"VENTAS";"VENTAS7",#N/A,FALSE,"VENTAS";"VENTAS8",#N/A,FALSE,"VENTAS"}</definedName>
    <definedName name="__JAN02_2_1" localSheetId="1" hidden="1">{"VENTAS1",#N/A,FALSE,"VENTAS";"VENTAS2",#N/A,FALSE,"VENTAS";"VENTAS3",#N/A,FALSE,"VENTAS";"VENTAS4",#N/A,FALSE,"VENTAS";"VENTAS5",#N/A,FALSE,"VENTAS";"VENTAS6",#N/A,FALSE,"VENTAS";"VENTAS7",#N/A,FALSE,"VENTAS";"VENTAS8",#N/A,FALSE,"VENTAS"}</definedName>
    <definedName name="__JAN02_2_1" hidden="1">{"VENTAS1",#N/A,FALSE,"VENTAS";"VENTAS2",#N/A,FALSE,"VENTAS";"VENTAS3",#N/A,FALSE,"VENTAS";"VENTAS4",#N/A,FALSE,"VENTAS";"VENTAS5",#N/A,FALSE,"VENTAS";"VENTAS6",#N/A,FALSE,"VENTAS";"VENTAS7",#N/A,FALSE,"VENTAS";"VENTAS8",#N/A,FALSE,"VENTAS"}</definedName>
    <definedName name="__JAN02_3" localSheetId="12" hidden="1">{"VENTAS1",#N/A,FALSE,"VENTAS";"VENTAS2",#N/A,FALSE,"VENTAS";"VENTAS3",#N/A,FALSE,"VENTAS";"VENTAS4",#N/A,FALSE,"VENTAS";"VENTAS5",#N/A,FALSE,"VENTAS";"VENTAS6",#N/A,FALSE,"VENTAS";"VENTAS7",#N/A,FALSE,"VENTAS";"VENTAS8",#N/A,FALSE,"VENTAS"}</definedName>
    <definedName name="__JAN02_3" localSheetId="1" hidden="1">{"VENTAS1",#N/A,FALSE,"VENTAS";"VENTAS2",#N/A,FALSE,"VENTAS";"VENTAS3",#N/A,FALSE,"VENTAS";"VENTAS4",#N/A,FALSE,"VENTAS";"VENTAS5",#N/A,FALSE,"VENTAS";"VENTAS6",#N/A,FALSE,"VENTAS";"VENTAS7",#N/A,FALSE,"VENTAS";"VENTAS8",#N/A,FALSE,"VENTAS"}</definedName>
    <definedName name="__JAN02_3" hidden="1">{"VENTAS1",#N/A,FALSE,"VENTAS";"VENTAS2",#N/A,FALSE,"VENTAS";"VENTAS3",#N/A,FALSE,"VENTAS";"VENTAS4",#N/A,FALSE,"VENTAS";"VENTAS5",#N/A,FALSE,"VENTAS";"VENTAS6",#N/A,FALSE,"VENTAS";"VENTAS7",#N/A,FALSE,"VENTAS";"VENTAS8",#N/A,FALSE,"VENTAS"}</definedName>
    <definedName name="__JAN02_4" localSheetId="12" hidden="1">{"VENTAS1",#N/A,FALSE,"VENTAS";"VENTAS2",#N/A,FALSE,"VENTAS";"VENTAS3",#N/A,FALSE,"VENTAS";"VENTAS4",#N/A,FALSE,"VENTAS";"VENTAS5",#N/A,FALSE,"VENTAS";"VENTAS6",#N/A,FALSE,"VENTAS";"VENTAS7",#N/A,FALSE,"VENTAS";"VENTAS8",#N/A,FALSE,"VENTAS"}</definedName>
    <definedName name="__JAN02_4" localSheetId="1" hidden="1">{"VENTAS1",#N/A,FALSE,"VENTAS";"VENTAS2",#N/A,FALSE,"VENTAS";"VENTAS3",#N/A,FALSE,"VENTAS";"VENTAS4",#N/A,FALSE,"VENTAS";"VENTAS5",#N/A,FALSE,"VENTAS";"VENTAS6",#N/A,FALSE,"VENTAS";"VENTAS7",#N/A,FALSE,"VENTAS";"VENTAS8",#N/A,FALSE,"VENTAS"}</definedName>
    <definedName name="__JAN02_4" hidden="1">{"VENTAS1",#N/A,FALSE,"VENTAS";"VENTAS2",#N/A,FALSE,"VENTAS";"VENTAS3",#N/A,FALSE,"VENTAS";"VENTAS4",#N/A,FALSE,"VENTAS";"VENTAS5",#N/A,FALSE,"VENTAS";"VENTAS6",#N/A,FALSE,"VENTAS";"VENTAS7",#N/A,FALSE,"VENTAS";"VENTAS8",#N/A,FALSE,"VENTAS"}</definedName>
    <definedName name="__JAN02_5" localSheetId="12" hidden="1">{"VENTAS1",#N/A,FALSE,"VENTAS";"VENTAS2",#N/A,FALSE,"VENTAS";"VENTAS3",#N/A,FALSE,"VENTAS";"VENTAS4",#N/A,FALSE,"VENTAS";"VENTAS5",#N/A,FALSE,"VENTAS";"VENTAS6",#N/A,FALSE,"VENTAS";"VENTAS7",#N/A,FALSE,"VENTAS";"VENTAS8",#N/A,FALSE,"VENTAS"}</definedName>
    <definedName name="__JAN02_5" localSheetId="1" hidden="1">{"VENTAS1",#N/A,FALSE,"VENTAS";"VENTAS2",#N/A,FALSE,"VENTAS";"VENTAS3",#N/A,FALSE,"VENTAS";"VENTAS4",#N/A,FALSE,"VENTAS";"VENTAS5",#N/A,FALSE,"VENTAS";"VENTAS6",#N/A,FALSE,"VENTAS";"VENTAS7",#N/A,FALSE,"VENTAS";"VENTAS8",#N/A,FALSE,"VENTAS"}</definedName>
    <definedName name="__JAN02_5" hidden="1">{"VENTAS1",#N/A,FALSE,"VENTAS";"VENTAS2",#N/A,FALSE,"VENTAS";"VENTAS3",#N/A,FALSE,"VENTAS";"VENTAS4",#N/A,FALSE,"VENTAS";"VENTAS5",#N/A,FALSE,"VENTAS";"VENTAS6",#N/A,FALSE,"VENTAS";"VENTAS7",#N/A,FALSE,"VENTAS";"VENTAS8",#N/A,FALSE,"VENTAS"}</definedName>
    <definedName name="__jul01">#REF!</definedName>
    <definedName name="__jun04" localSheetId="1" hidden="1">{"'gráf jan00'!$A$1:$AK$41"}</definedName>
    <definedName name="__jun04" hidden="1">{"'gráf jan00'!$A$1:$AK$41"}</definedName>
    <definedName name="__la29" hidden="1">#REF!</definedName>
    <definedName name="__la3" hidden="1">#REF!</definedName>
    <definedName name="__la31" hidden="1">#REF!</definedName>
    <definedName name="__la32" hidden="1">#REF!</definedName>
    <definedName name="__la4" hidden="1">#REF!</definedName>
    <definedName name="__la5" hidden="1">#REF!</definedName>
    <definedName name="__la6" hidden="1">#REF!</definedName>
    <definedName name="__la7" hidden="1">#REF!</definedName>
    <definedName name="__la8" hidden="1">#REF!</definedName>
    <definedName name="__la9" hidden="1">#REF!</definedName>
    <definedName name="__LAB1">#REF!</definedName>
    <definedName name="__LAB2">#REF!</definedName>
    <definedName name="__LAB3">#REF!</definedName>
    <definedName name="__lb1" hidden="1">#REF!</definedName>
    <definedName name="__lb10" hidden="1">#REF!</definedName>
    <definedName name="__lb11" hidden="1">#REF!</definedName>
    <definedName name="__lb12" hidden="1">#REF!</definedName>
    <definedName name="__lb13" hidden="1">#REF!</definedName>
    <definedName name="__lb14" hidden="1">#REF!</definedName>
    <definedName name="__lb15" hidden="1">#REF!</definedName>
    <definedName name="__lb16" hidden="1">#REF!</definedName>
    <definedName name="__lb17" hidden="1">#REF!</definedName>
    <definedName name="__lb18" hidden="1">#REF!</definedName>
    <definedName name="__lb19" hidden="1">#REF!</definedName>
    <definedName name="__lb2" hidden="1">#REF!</definedName>
    <definedName name="__lb20" hidden="1">#REF!</definedName>
    <definedName name="__lb21" hidden="1">#REF!</definedName>
    <definedName name="__lb22" hidden="1">#REF!</definedName>
    <definedName name="__lb23" hidden="1">#REF!</definedName>
    <definedName name="__lb24" hidden="1">#REF!</definedName>
    <definedName name="__lb25" hidden="1">#REF!</definedName>
    <definedName name="__lb27" hidden="1">#REF!</definedName>
    <definedName name="__lb28" hidden="1">#REF!</definedName>
    <definedName name="__lb29" hidden="1">#REF!</definedName>
    <definedName name="__lb3" hidden="1">#REF!</definedName>
    <definedName name="__lb30" hidden="1">#REF!</definedName>
    <definedName name="__lb31" hidden="1">#REF!</definedName>
    <definedName name="__lb32" hidden="1">#REF!</definedName>
    <definedName name="__lb4" hidden="1">#REF!</definedName>
    <definedName name="__lb5" hidden="1">#REF!</definedName>
    <definedName name="__lb6" hidden="1">#REF!</definedName>
    <definedName name="__lb7" hidden="1">#REF!</definedName>
    <definedName name="__lb8" hidden="1">#REF!</definedName>
    <definedName name="__lb9" hidden="1">#REF!</definedName>
    <definedName name="__lbc1" hidden="1">#REF!</definedName>
    <definedName name="__lbc10" hidden="1">#REF!</definedName>
    <definedName name="__lbc11" hidden="1">#REF!</definedName>
    <definedName name="__lbc12" hidden="1">#REF!</definedName>
    <definedName name="__lbc13" hidden="1">#REF!</definedName>
    <definedName name="__lbc14" hidden="1">#REF!</definedName>
    <definedName name="__lbc15" hidden="1">#REF!</definedName>
    <definedName name="__lbc16" hidden="1">#REF!</definedName>
    <definedName name="__lbc17" hidden="1">#REF!</definedName>
    <definedName name="__lbc18" hidden="1">#REF!</definedName>
    <definedName name="__lbc19" hidden="1">#REF!</definedName>
    <definedName name="__lbc2" hidden="1">#REF!</definedName>
    <definedName name="__lbc20" hidden="1">#REF!</definedName>
    <definedName name="__lbc21" hidden="1">#REF!</definedName>
    <definedName name="__lbc22" hidden="1">#REF!</definedName>
    <definedName name="__lbc23" hidden="1">#REF!</definedName>
    <definedName name="__lbc24" hidden="1">#REF!</definedName>
    <definedName name="__lbc25" hidden="1">#REF!</definedName>
    <definedName name="__lbc26" hidden="1">#REF!</definedName>
    <definedName name="__lbc27" hidden="1">#REF!</definedName>
    <definedName name="__lbc28" hidden="1">#REF!</definedName>
    <definedName name="__lbc29" hidden="1">#REF!</definedName>
    <definedName name="__lbc3" hidden="1">#REF!</definedName>
    <definedName name="__lbc31" hidden="1">#REF!</definedName>
    <definedName name="__lbc32" hidden="1">#REF!</definedName>
    <definedName name="__lbc4" hidden="1">#REF!</definedName>
    <definedName name="__lbc5" hidden="1">#REF!</definedName>
    <definedName name="__lbc6" hidden="1">#REF!</definedName>
    <definedName name="__lbc7" hidden="1">#REF!</definedName>
    <definedName name="__lbc8" hidden="1">#REF!</definedName>
    <definedName name="__lbc9" hidden="1">#REF!</definedName>
    <definedName name="__ld26" hidden="1">#REF!</definedName>
    <definedName name="__ld31" hidden="1">#REF!</definedName>
    <definedName name="__le31" hidden="1">#REF!</definedName>
    <definedName name="__lf31" hidden="1">#REF!</definedName>
    <definedName name="__LOC1">#REF!</definedName>
    <definedName name="__LOC10">#REF!</definedName>
    <definedName name="__LOC11">#REF!</definedName>
    <definedName name="__LOC12">#REF!</definedName>
    <definedName name="__LOC13">#REF!</definedName>
    <definedName name="__LOC14">#REF!</definedName>
    <definedName name="__LOC15">#REF!</definedName>
    <definedName name="__LOC16">#REF!</definedName>
    <definedName name="__LOC17">#REF!</definedName>
    <definedName name="__LOC18">#REF!</definedName>
    <definedName name="__LOC19">#REF!</definedName>
    <definedName name="__LOC2">#REF!</definedName>
    <definedName name="__LOC20">#REF!</definedName>
    <definedName name="__LOC21">#REF!</definedName>
    <definedName name="__LOC22">#REF!</definedName>
    <definedName name="__LOC23">#REF!</definedName>
    <definedName name="__LOC24">#REF!</definedName>
    <definedName name="__LOC25">#REF!</definedName>
    <definedName name="__LOC26">#REF!</definedName>
    <definedName name="__LOC27">#REF!</definedName>
    <definedName name="__LOC28">#REF!</definedName>
    <definedName name="__LOC29">#REF!</definedName>
    <definedName name="__LOC3">#REF!</definedName>
    <definedName name="__LOC30">#REF!</definedName>
    <definedName name="__LOC31">#REF!</definedName>
    <definedName name="__LOC32">#REF!</definedName>
    <definedName name="__LOC33">#REF!</definedName>
    <definedName name="__LOC34">#REF!</definedName>
    <definedName name="__LOC35">#REF!</definedName>
    <definedName name="__LOC36">#REF!</definedName>
    <definedName name="__LOC37">#REF!</definedName>
    <definedName name="__LOC38">#REF!</definedName>
    <definedName name="__LOC39">#REF!</definedName>
    <definedName name="__LOC4">#REF!</definedName>
    <definedName name="__LOC40">#REF!</definedName>
    <definedName name="__LOC41">#REF!</definedName>
    <definedName name="__LOC42">#REF!</definedName>
    <definedName name="__LOC5">#REF!</definedName>
    <definedName name="__LOC6">#REF!</definedName>
    <definedName name="__LOC7">#REF!</definedName>
    <definedName name="__LOC8">#REF!</definedName>
    <definedName name="__LOC9">#REF!</definedName>
    <definedName name="__ls2">#REF!</definedName>
    <definedName name="__MA2" localSheetId="1" hidden="1">{"'REL CUSTODIF'!$B$1:$H$72"}</definedName>
    <definedName name="__MA2" hidden="1">{"'REL CUSTODIF'!$B$1:$H$72"}</definedName>
    <definedName name="__MAR3" localSheetId="1" hidden="1">{"'RELATÓRIO'!$A$1:$E$20","'RELATÓRIO'!$A$22:$D$34","'INTERNET'!$A$31:$G$58","'INTERNET'!$A$1:$G$28","'SÉRIE HISTÓRICA'!$A$167:$H$212","'SÉRIE HISTÓRICA'!$A$56:$H$101"}</definedName>
    <definedName name="__MAR3" hidden="1">{"'RELATÓRIO'!$A$1:$E$20","'RELATÓRIO'!$A$22:$D$34","'INTERNET'!$A$31:$G$58","'INTERNET'!$A$1:$G$28","'SÉRIE HISTÓRICA'!$A$167:$H$212","'SÉRIE HISTÓRICA'!$A$56:$H$101"}</definedName>
    <definedName name="__MB01">#REF!</definedName>
    <definedName name="__MB02">#REF!</definedName>
    <definedName name="__MB03">#REF!</definedName>
    <definedName name="__MB04">#REF!</definedName>
    <definedName name="__MB05">#REF!</definedName>
    <definedName name="__MB06">#REF!</definedName>
    <definedName name="__med2">#REF!</definedName>
    <definedName name="__MLH1">#REF!</definedName>
    <definedName name="__MLH2">#REF!</definedName>
    <definedName name="__MLH3">#REF!</definedName>
    <definedName name="__MO1">#REF!</definedName>
    <definedName name="__MO2">#REF!</definedName>
    <definedName name="__MO3">#REF!</definedName>
    <definedName name="__MOA1" localSheetId="1" hidden="1">{#N/A,#N/A,FALSE,"DEF1";#N/A,#N/A,FALSE,"DEF2";#N/A,#N/A,FALSE,"DEF3"}</definedName>
    <definedName name="__MOA1" hidden="1">{#N/A,#N/A,FALSE,"DEF1";#N/A,#N/A,FALSE,"DEF2";#N/A,#N/A,FALSE,"DEF3"}</definedName>
    <definedName name="__MOA2" localSheetId="1" hidden="1">{#N/A,#N/A,FALSE,"DEF1";#N/A,#N/A,FALSE,"DEF2";#N/A,#N/A,FALSE,"DEF3"}</definedName>
    <definedName name="__MOA2" hidden="1">{#N/A,#N/A,FALSE,"DEF1";#N/A,#N/A,FALSE,"DEF2";#N/A,#N/A,FALSE,"DEF3"}</definedName>
    <definedName name="__MP100">#REF!</definedName>
    <definedName name="__n2" localSheetId="1" hidden="1">{#N/A,#N/A,FALSE,"PCOL"}</definedName>
    <definedName name="__n2" hidden="1">{#N/A,#N/A,FALSE,"PCOL"}</definedName>
    <definedName name="__NUM1">#REF!</definedName>
    <definedName name="__NUM2">#REF!</definedName>
    <definedName name="__NUM3">#REF!</definedName>
    <definedName name="__oae1">#REF!</definedName>
    <definedName name="__OUT98" localSheetId="1" hidden="1">{#N/A,#N/A,TRUE,"Serviços"}</definedName>
    <definedName name="__OUT98" hidden="1">{#N/A,#N/A,TRUE,"Serviços"}</definedName>
    <definedName name="__OUT988888" localSheetId="1" hidden="1">{#N/A,#N/A,TRUE,"Serviços"}</definedName>
    <definedName name="__OUT988888" hidden="1">{#N/A,#N/A,TRUE,"Serviços"}</definedName>
    <definedName name="__out99" localSheetId="1" hidden="1">{#N/A,#N/A,TRUE,"Serviços"}</definedName>
    <definedName name="__out99" hidden="1">{#N/A,#N/A,TRUE,"Serviços"}</definedName>
    <definedName name="__PA01" localSheetId="1" hidden="1">{"'teste'!$B$2:$R$49"}</definedName>
    <definedName name="__PA01" hidden="1">{"'teste'!$B$2:$R$49"}</definedName>
    <definedName name="__PAR1">#REF!</definedName>
    <definedName name="__PAR2">#REF!</definedName>
    <definedName name="__PAR3">#REF!</definedName>
    <definedName name="__PAR4">#REF!</definedName>
    <definedName name="__pav1">#REF!</definedName>
    <definedName name="__PER2">#REF!</definedName>
    <definedName name="__PER3">#REF!</definedName>
    <definedName name="__PL1">#REF!</definedName>
    <definedName name="__PMB01">#REF!</definedName>
    <definedName name="__PMB02">#REF!</definedName>
    <definedName name="__PMB03">#REF!</definedName>
    <definedName name="__PMB04">#REF!</definedName>
    <definedName name="__PMB05">#REF!</definedName>
    <definedName name="__PMB06">#REF!</definedName>
    <definedName name="__PN10" localSheetId="1" hidden="1">{"'gráf jan00'!$A$1:$AK$41"}</definedName>
    <definedName name="__PN10" hidden="1">{"'gráf jan00'!$A$1:$AK$41"}</definedName>
    <definedName name="__PRE010206">#REF!</definedName>
    <definedName name="__pre1">#REF!</definedName>
    <definedName name="__PRO01">#REF!</definedName>
    <definedName name="__PRO02">#REF!</definedName>
    <definedName name="__PRO03">#REF!</definedName>
    <definedName name="__PRO04">#REF!</definedName>
    <definedName name="__PRO05">#REF!</definedName>
    <definedName name="__PRO06">#REF!</definedName>
    <definedName name="__PRU2006">#REF!</definedName>
    <definedName name="__PU1" localSheetId="1">[9]OBRJU95!#REF!</definedName>
    <definedName name="__PU1">[10]OBRJU95!#REF!</definedName>
    <definedName name="__QW21" localSheetId="1" hidden="1">{"'RELATÓRIO'!$A$1:$E$20","'RELATÓRIO'!$A$22:$D$34","'INTERNET'!$A$31:$G$58","'INTERNET'!$A$1:$G$28","'SÉRIE HISTÓRICA'!$A$167:$H$212","'SÉRIE HISTÓRICA'!$A$56:$H$101"}</definedName>
    <definedName name="__QW21" hidden="1">{"'RELATÓRIO'!$A$1:$E$20","'RELATÓRIO'!$A$22:$D$34","'INTERNET'!$A$31:$G$58","'INTERNET'!$A$1:$G$28","'SÉRIE HISTÓRICA'!$A$167:$H$212","'SÉRIE HISTÓRICA'!$A$56:$H$101"}</definedName>
    <definedName name="__R">#REF!</definedName>
    <definedName name="__RB01">#REF!</definedName>
    <definedName name="__RB02">#REF!</definedName>
    <definedName name="__RB03">#REF!</definedName>
    <definedName name="__RB04">#REF!</definedName>
    <definedName name="__RB05">#REF!</definedName>
    <definedName name="__RB06">#REF!</definedName>
    <definedName name="__RBC2006">#REF!</definedName>
    <definedName name="__REC13112">#REF!</definedName>
    <definedName name="__REC3">#REF!</definedName>
    <definedName name="__REC35">#REF!</definedName>
    <definedName name="__REC4">#REF!</definedName>
    <definedName name="__REP1">#REF!</definedName>
    <definedName name="__REP15">#REF!</definedName>
    <definedName name="__REP2">#REF!</definedName>
    <definedName name="__rev1">#REF!</definedName>
    <definedName name="__RL01">#REF!</definedName>
    <definedName name="__RL02">#REF!</definedName>
    <definedName name="__RL03">#REF!</definedName>
    <definedName name="__RL04">#REF!</definedName>
    <definedName name="__RL05">#REF!</definedName>
    <definedName name="__RL06">#REF!</definedName>
    <definedName name="__RO01">#REF!</definedName>
    <definedName name="__RO02">#REF!</definedName>
    <definedName name="__RO03">#REF!</definedName>
    <definedName name="__RO04">#REF!</definedName>
    <definedName name="__RO05">#REF!</definedName>
    <definedName name="__RO06">#REF!</definedName>
    <definedName name="__RSL01">#REF!</definedName>
    <definedName name="__RSL02">#REF!</definedName>
    <definedName name="__RSL03">#REF!</definedName>
    <definedName name="__RSL04">#REF!</definedName>
    <definedName name="__RSL05">#REF!</definedName>
    <definedName name="__RSL06">#REF!</definedName>
    <definedName name="__SE2">#REF!</definedName>
    <definedName name="__SEG1">#REF!</definedName>
    <definedName name="__sih1">#REF!</definedName>
    <definedName name="__siv1">#REF!</definedName>
    <definedName name="__sub1">#REF!</definedName>
    <definedName name="__sub2">#REF!</definedName>
    <definedName name="__sub3">#REF!</definedName>
    <definedName name="__sub4">#REF!</definedName>
    <definedName name="__svi2">#N/A</definedName>
    <definedName name="__svi2_10">#N/A</definedName>
    <definedName name="__svi2_11">#N/A</definedName>
    <definedName name="__svi2_12">#N/A</definedName>
    <definedName name="__svi2_13">#N/A</definedName>
    <definedName name="__svi2_14">#N/A</definedName>
    <definedName name="__svi2_15">#N/A</definedName>
    <definedName name="__svi2_16">#N/A</definedName>
    <definedName name="__svi2_17">#N/A</definedName>
    <definedName name="__svi2_18">#N/A</definedName>
    <definedName name="__svi2_19">#N/A</definedName>
    <definedName name="__svi2_2">#N/A</definedName>
    <definedName name="__svi2_20">#N/A</definedName>
    <definedName name="__svi2_21">#N/A</definedName>
    <definedName name="__svi2_22">#N/A</definedName>
    <definedName name="__svi2_23">#N/A</definedName>
    <definedName name="__svi2_24">#N/A</definedName>
    <definedName name="__svi2_25">#N/A</definedName>
    <definedName name="__svi2_26">#N/A</definedName>
    <definedName name="__svi2_27">#N/A</definedName>
    <definedName name="__svi2_28">#N/A</definedName>
    <definedName name="__svi2_29">#N/A</definedName>
    <definedName name="__svi2_30">#N/A</definedName>
    <definedName name="__svi2_31">#N/A</definedName>
    <definedName name="__svi2_32">#N/A</definedName>
    <definedName name="__svi2_33">#N/A</definedName>
    <definedName name="__svi2_34">#N/A</definedName>
    <definedName name="__svi2_35">#N/A</definedName>
    <definedName name="__svi2_36">#N/A</definedName>
    <definedName name="__svi2_37">#N/A</definedName>
    <definedName name="__svi2_38">#N/A</definedName>
    <definedName name="__svi2_39">#N/A</definedName>
    <definedName name="__svi2_40">#N/A</definedName>
    <definedName name="__svi2_41">#N/A</definedName>
    <definedName name="__svi2_42">#N/A</definedName>
    <definedName name="__svi2_43">#N/A</definedName>
    <definedName name="__svi2_44">#N/A</definedName>
    <definedName name="__svi2_45">#N/A</definedName>
    <definedName name="__svi2_46">#N/A</definedName>
    <definedName name="__svi2_47">#N/A</definedName>
    <definedName name="__svi2_48">#N/A</definedName>
    <definedName name="__svi2_49">#N/A</definedName>
    <definedName name="__svi2_5">#N/A</definedName>
    <definedName name="__svi2_50">#N/A</definedName>
    <definedName name="__svi2_51">#N/A</definedName>
    <definedName name="__svi2_52">#N/A</definedName>
    <definedName name="__svi2_53">#N/A</definedName>
    <definedName name="__svi2_54">#N/A</definedName>
    <definedName name="__svi2_55">#N/A</definedName>
    <definedName name="__svi2_56">#N/A</definedName>
    <definedName name="__svi2_57">#N/A</definedName>
    <definedName name="__svi2_58">#N/A</definedName>
    <definedName name="__svi2_6">#N/A</definedName>
    <definedName name="__svi2_60">#N/A</definedName>
    <definedName name="__svi2_61">#N/A</definedName>
    <definedName name="__svi2_62">#N/A</definedName>
    <definedName name="__svi2_63">#N/A</definedName>
    <definedName name="__svi2_64">#N/A</definedName>
    <definedName name="__svi2_65">#N/A</definedName>
    <definedName name="__svi2_66">#N/A</definedName>
    <definedName name="__svi2_67">#N/A</definedName>
    <definedName name="__svi2_68">#N/A</definedName>
    <definedName name="__svi2_69">#N/A</definedName>
    <definedName name="__svi2_7">#N/A</definedName>
    <definedName name="__svi2_70">#N/A</definedName>
    <definedName name="__svi2_71">#N/A</definedName>
    <definedName name="__svi2_72">#N/A</definedName>
    <definedName name="__svi2_73">#N/A</definedName>
    <definedName name="__svi2_74">#N/A</definedName>
    <definedName name="__svi2_75">#N/A</definedName>
    <definedName name="__svi2_76">#N/A</definedName>
    <definedName name="__svi2_77">#N/A</definedName>
    <definedName name="__svi2_78">#N/A</definedName>
    <definedName name="__svi2_79">#N/A</definedName>
    <definedName name="__svi2_8">#N/A</definedName>
    <definedName name="__svi2_80">#N/A</definedName>
    <definedName name="__svi2_81">#N/A</definedName>
    <definedName name="__svi2_82">#N/A</definedName>
    <definedName name="__svi2_83">#N/A</definedName>
    <definedName name="__svi2_84">#N/A</definedName>
    <definedName name="__svi2_85">#N/A</definedName>
    <definedName name="__svi2_86">#N/A</definedName>
    <definedName name="__svi2_87">#N/A</definedName>
    <definedName name="__svi2_88">#N/A</definedName>
    <definedName name="__svi2_9">#N/A</definedName>
    <definedName name="__svi2_92">#N/A</definedName>
    <definedName name="__svi2_95">#N/A</definedName>
    <definedName name="__svi2_96">#N/A</definedName>
    <definedName name="__svi2_97">#N/A</definedName>
    <definedName name="__svi2_98">#N/A</definedName>
    <definedName name="__TA1" localSheetId="1">[9]OBRJU95!#REF!</definedName>
    <definedName name="__TA1">[10]OBRJU95!#REF!</definedName>
    <definedName name="__TA2" localSheetId="1">[9]OBRJU95!#REF!</definedName>
    <definedName name="__TA2">[10]OBRJU95!#REF!</definedName>
    <definedName name="__tab0198">#REF!</definedName>
    <definedName name="__tab1">#REF!</definedName>
    <definedName name="__tab2">#REF!</definedName>
    <definedName name="__tab31">#REF!</definedName>
    <definedName name="__TAB4">#REF!</definedName>
    <definedName name="__TitleTemp">#NAME?</definedName>
    <definedName name="__tq200">#REF!</definedName>
    <definedName name="__tq201">#REF!</definedName>
    <definedName name="__tq202">#REF!</definedName>
    <definedName name="__tq300">#REF!</definedName>
    <definedName name="__TT102">#REF!</definedName>
    <definedName name="__TT107">#REF!</definedName>
    <definedName name="__TT121">#REF!</definedName>
    <definedName name="__TT123">#REF!</definedName>
    <definedName name="__TT19">#REF!</definedName>
    <definedName name="__TT20">#REF!</definedName>
    <definedName name="__TT21">#REF!</definedName>
    <definedName name="__TT22">#REF!</definedName>
    <definedName name="__TT26">#REF!</definedName>
    <definedName name="__TT27">#REF!</definedName>
    <definedName name="__TT28">#REF!</definedName>
    <definedName name="__TT30">#REF!</definedName>
    <definedName name="__TT31">#REF!</definedName>
    <definedName name="__TT32">#REF!</definedName>
    <definedName name="__TT33">#REF!</definedName>
    <definedName name="__TT34">#REF!</definedName>
    <definedName name="__TT36">#REF!</definedName>
    <definedName name="__TT37">#REF!</definedName>
    <definedName name="__TT38">#REF!</definedName>
    <definedName name="__TT39">#REF!</definedName>
    <definedName name="__TT40">#REF!</definedName>
    <definedName name="__TT5">#REF!</definedName>
    <definedName name="__TT52">#REF!</definedName>
    <definedName name="__TT53">#REF!</definedName>
    <definedName name="__TT54">#REF!</definedName>
    <definedName name="__TT55">#REF!</definedName>
    <definedName name="__TT6">#REF!</definedName>
    <definedName name="__TT60">#REF!</definedName>
    <definedName name="__TT61">#REF!</definedName>
    <definedName name="__TT69">#REF!</definedName>
    <definedName name="__TT7">#REF!</definedName>
    <definedName name="__TT70">#REF!</definedName>
    <definedName name="__TT71">#REF!</definedName>
    <definedName name="__TT74">#REF!</definedName>
    <definedName name="__TT75">#REF!</definedName>
    <definedName name="__TT76">#REF!</definedName>
    <definedName name="__TT77">#REF!</definedName>
    <definedName name="__TT78">#REF!</definedName>
    <definedName name="__TT79">#REF!</definedName>
    <definedName name="__TT94">#REF!</definedName>
    <definedName name="__TT95">#REF!</definedName>
    <definedName name="__TT97">#REF!</definedName>
    <definedName name="__UNI13112">#REF!</definedName>
    <definedName name="__VAL13112">#REF!</definedName>
    <definedName name="__VAX1">#REF!</definedName>
    <definedName name="__VAX2">#REF!</definedName>
    <definedName name="__VE01">#REF!</definedName>
    <definedName name="__VE02">#REF!</definedName>
    <definedName name="__VE03">#REF!</definedName>
    <definedName name="__VE04">#REF!</definedName>
    <definedName name="__VE05">#REF!</definedName>
    <definedName name="__VE06">#REF!</definedName>
    <definedName name="__VRL1">#REF!</definedName>
    <definedName name="__VRL2">#REF!</definedName>
    <definedName name="__VRL3">#REF!</definedName>
    <definedName name="__WWW1" localSheetId="1" hidden="1">{#N/A,#N/A,FALSE,"QD_F1 Invest Detalhado";#N/A,#N/A,FALSE,"QD_F3 Invest_Comparado";#N/A,#N/A,FALSE,"QD_B Trafego";#N/A,#N/A,FALSE,"QD_D0 Custos Operacionais";#N/A,#N/A,FALSE,"QD_C Receita";#N/A,#N/A,FALSE,"QD_D Custos";#N/A,#N/A,FALSE,"QD_E Resultado";#N/A,#N/A,FALSE,"QD_G Fluxo Caixa"}</definedName>
    <definedName name="__WWW1" hidden="1">{#N/A,#N/A,FALSE,"QD_F1 Invest Detalhado";#N/A,#N/A,FALSE,"QD_F3 Invest_Comparado";#N/A,#N/A,FALSE,"QD_B Trafego";#N/A,#N/A,FALSE,"QD_D0 Custos Operacionais";#N/A,#N/A,FALSE,"QD_C Receita";#N/A,#N/A,FALSE,"QD_D Custos";#N/A,#N/A,FALSE,"QD_E Resultado";#N/A,#N/A,FALSE,"QD_G Fluxo Caixa"}</definedName>
    <definedName name="__WWW1_1" localSheetId="1" hidden="1">{#N/A,#N/A,FALSE,"QD_F1 Invest Detalhado";#N/A,#N/A,FALSE,"QD_F3 Invest_Comparado";#N/A,#N/A,FALSE,"QD_B Trafego";#N/A,#N/A,FALSE,"QD_D0 Custos Operacionais";#N/A,#N/A,FALSE,"QD_C Receita";#N/A,#N/A,FALSE,"QD_D Custos";#N/A,#N/A,FALSE,"QD_E Resultado";#N/A,#N/A,FALSE,"QD_G Fluxo Caixa"}</definedName>
    <definedName name="__WWW1_1" hidden="1">{#N/A,#N/A,FALSE,"QD_F1 Invest Detalhado";#N/A,#N/A,FALSE,"QD_F3 Invest_Comparado";#N/A,#N/A,FALSE,"QD_B Trafego";#N/A,#N/A,FALSE,"QD_D0 Custos Operacionais";#N/A,#N/A,FALSE,"QD_C Receita";#N/A,#N/A,FALSE,"QD_D Custos";#N/A,#N/A,FALSE,"QD_E Resultado";#N/A,#N/A,FALSE,"QD_G Fluxo Caixa"}</definedName>
    <definedName name="__WWW1_2" localSheetId="1" hidden="1">{#N/A,#N/A,FALSE,"QD_F1 Invest Detalhado";#N/A,#N/A,FALSE,"QD_F3 Invest_Comparado";#N/A,#N/A,FALSE,"QD_B Trafego";#N/A,#N/A,FALSE,"QD_D0 Custos Operacionais";#N/A,#N/A,FALSE,"QD_C Receita";#N/A,#N/A,FALSE,"QD_D Custos";#N/A,#N/A,FALSE,"QD_E Resultado";#N/A,#N/A,FALSE,"QD_G Fluxo Caixa"}</definedName>
    <definedName name="__WWW1_2" hidden="1">{#N/A,#N/A,FALSE,"QD_F1 Invest Detalhado";#N/A,#N/A,FALSE,"QD_F3 Invest_Comparado";#N/A,#N/A,FALSE,"QD_B Trafego";#N/A,#N/A,FALSE,"QD_D0 Custos Operacionais";#N/A,#N/A,FALSE,"QD_C Receita";#N/A,#N/A,FALSE,"QD_D Custos";#N/A,#N/A,FALSE,"QD_E Resultado";#N/A,#N/A,FALSE,"QD_G Fluxo Caixa"}</definedName>
    <definedName name="__WX2" localSheetId="1" hidden="1">{#N/A,#N/A,FALSE,"EXPORTAC";#N/A,#N/A,FALSE,"SUPEL94"}</definedName>
    <definedName name="__WX2" hidden="1">{#N/A,#N/A,FALSE,"EXPORTAC";#N/A,#N/A,FALSE,"SUPEL94"}</definedName>
    <definedName name="_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_x10" hidden="1">#REF!</definedName>
    <definedName name="__x11" hidden="1">#REF!</definedName>
    <definedName name="__x12" hidden="1">#REF!</definedName>
    <definedName name="__x13" hidden="1">#REF!</definedName>
    <definedName name="__x14" hidden="1">#REF!</definedName>
    <definedName name="__x15" hidden="1">#REF!</definedName>
    <definedName name="__x16" hidden="1">#REF!</definedName>
    <definedName name="__x17" hidden="1">#REF!</definedName>
    <definedName name="__x18" hidden="1">#REF!</definedName>
    <definedName name="__x19" hidden="1">#REF!</definedName>
    <definedName name="__x2" localSheetId="1" hidden="1">{#N/A,#N/A,FALSE,"GQGEMPRE"}</definedName>
    <definedName name="__x2" hidden="1">{#N/A,#N/A,FALSE,"GQGEMPRE"}</definedName>
    <definedName name="__x20" hidden="1">#REF!</definedName>
    <definedName name="__x21" hidden="1">#REF!</definedName>
    <definedName name="__x22" hidden="1">#REF!</definedName>
    <definedName name="__x23" hidden="1">#REF!</definedName>
    <definedName name="__x24" hidden="1">#REF!</definedName>
    <definedName name="__x25" hidden="1">#REF!</definedName>
    <definedName name="__x28" hidden="1">#REF!</definedName>
    <definedName name="__x29" hidden="1">#REF!</definedName>
    <definedName name="__x32" hidden="1">#REF!</definedName>
    <definedName name="__x4" hidden="1">#REF!</definedName>
    <definedName name="__x5" hidden="1">#REF!</definedName>
    <definedName name="__x6" hidden="1">#REF!</definedName>
    <definedName name="__x7" hidden="1">#REF!</definedName>
    <definedName name="__x8" hidden="1">#REF!</definedName>
    <definedName name="__x9" hidden="1">#REF!</definedName>
    <definedName name="__xlfn.AVERAGEIF" hidden="1">#NAME?</definedName>
    <definedName name="__xlfn.BAHTTEXT" hidden="1">#NAME?</definedName>
    <definedName name="__xlfn.IFERROR" hidden="1">#NAME?</definedName>
    <definedName name="__xlfn.RTD" hidden="1">#NAME?</definedName>
    <definedName name="__xlnm.Print_Area_1">0</definedName>
    <definedName name="__xlnm.Print_Area_10">#REF!</definedName>
    <definedName name="__xlnm.Print_Area_11">#REF!</definedName>
    <definedName name="__xlnm.Print_Area_13">#REF!</definedName>
    <definedName name="__xlnm.Print_Area_14">#REF!</definedName>
    <definedName name="__xlnm.Print_Area_15">#REF!</definedName>
    <definedName name="__xlnm.Print_Area_25">#REF!</definedName>
    <definedName name="__xlnm.Print_Area_26">#REF!</definedName>
    <definedName name="__xlnm.Print_Area_27">#REF!</definedName>
    <definedName name="__xlnm.Print_Area_28">#REF!</definedName>
    <definedName name="__xlnm.Print_Area_29">#REF!</definedName>
    <definedName name="__xlnm.Print_Area_30">#REF!</definedName>
    <definedName name="__xlnm.Print_Area_31">#REF!</definedName>
    <definedName name="__xlnm.Print_Area_32">#REF!</definedName>
    <definedName name="__xlnm.Print_Area_33">#REF!</definedName>
    <definedName name="__xlnm.Print_Area_34">#REF!</definedName>
    <definedName name="__xlnm.Print_Area_38">#REF!</definedName>
    <definedName name="__xlnm.Print_Area_39">#REF!</definedName>
    <definedName name="__xlnm.Print_Area_40">#REF!</definedName>
    <definedName name="__xlnm.Print_Area_41">#REF!</definedName>
    <definedName name="__xlnm.Print_Area_42">#REF!</definedName>
    <definedName name="__xlnm.Print_Area_43">#REF!</definedName>
    <definedName name="__xlnm.Print_Area_44">#REF!</definedName>
    <definedName name="__xlnm.Print_Area_45">#REF!</definedName>
    <definedName name="__xlnm.Print_Area_46">#REF!</definedName>
    <definedName name="__xlnm.Print_Area_47">#REF!</definedName>
    <definedName name="__xlnm.Print_Area_48">#REF!</definedName>
    <definedName name="__xlnm.Print_Area_49">#REF!</definedName>
    <definedName name="__xlnm.Print_Area_50">#REF!</definedName>
    <definedName name="__xlnm.Print_Area_51">#REF!</definedName>
    <definedName name="__xlnm.Print_Area_52">#REF!</definedName>
    <definedName name="__xlnm.Print_Area_53">#REF!</definedName>
    <definedName name="__xlnm.Print_Area_54">#REF!</definedName>
    <definedName name="__xlnm.Print_Area_55">#REF!</definedName>
    <definedName name="__xlnm.Print_Area_56">#REF!</definedName>
    <definedName name="__xlnm.Print_Area_57">#REF!</definedName>
    <definedName name="__xlnm.Print_Area_58">#REF!</definedName>
    <definedName name="__xlnm.Print_Area_59">#REF!</definedName>
    <definedName name="__xlnm.Print_Area_6">#REF!</definedName>
    <definedName name="__xlnm.Print_Area_60">#REF!</definedName>
    <definedName name="__xlnm.Print_Area_61">#REF!</definedName>
    <definedName name="__xlnm.Print_Area_62">#REF!</definedName>
    <definedName name="__xlnm.Print_Area_65">#REF!</definedName>
    <definedName name="__xlnm.Print_Area_66">#REF!</definedName>
    <definedName name="__xlnm.Print_Area_7">#REF!</definedName>
    <definedName name="__xlnm.Print_Area_8">#REF!</definedName>
    <definedName name="__xlnm.Print_Area_80">#REF!</definedName>
    <definedName name="__xlnm.Print_Area_81">#REF!</definedName>
    <definedName name="__xlnm.Print_Area_82">#REF!</definedName>
    <definedName name="__xlnm.Print_Area_87">#REF!</definedName>
    <definedName name="__xlnm.Print_Area_88">#REF!</definedName>
    <definedName name="__xlnm.Print_Area_9">#REF!</definedName>
    <definedName name="__xlnm.Print_Titles_1">0</definedName>
    <definedName name="__xlnm.Print_Titles_2">#REF!</definedName>
    <definedName name="__xx1" localSheetId="1" hidden="1">{"'CptDifn'!$AA$32:$AG$32"}</definedName>
    <definedName name="__xx1" hidden="1">{"'CptDifn'!$AA$32:$AG$32"}</definedName>
    <definedName name="__ZZ18">#REF!</definedName>
    <definedName name="_0">#REF!</definedName>
    <definedName name="_0_1">"$#REF!.$#REF!$#REF!"</definedName>
    <definedName name="_0_1_1">#REF!</definedName>
    <definedName name="_0_1_1_1">"$#REF!.$#REF!$#REF!"</definedName>
    <definedName name="_01_09_96">#REF!</definedName>
    <definedName name="_02060.3.3.3">#REF!</definedName>
    <definedName name="_1">#REF!</definedName>
    <definedName name="_1____MÃO_DE_OBRA_DIRETA">#REF!</definedName>
    <definedName name="_1__123Graph_ACHART_1" hidden="1">'[11]PROP ELAB GANH'!$K$9:$K$15</definedName>
    <definedName name="_1_1B">#REF!</definedName>
    <definedName name="_10__123Graph_BCHART_9" hidden="1">'[11]PROP ELAB GANH'!$C$9:$C$15</definedName>
    <definedName name="_10__123Graph_DCHART_1" hidden="1">#N/A</definedName>
    <definedName name="_10__123Graph_ECHART_1" hidden="1">#REF!</definedName>
    <definedName name="_10_4CD">#REF!</definedName>
    <definedName name="_100___123Graph_ACHART_3" hidden="1">#N/A</definedName>
    <definedName name="_101001">"sfev"</definedName>
    <definedName name="_109___123Graph_BCHART_1" hidden="1">#N/A</definedName>
    <definedName name="_10Excel_BuiltIn_Print_Titles_16_1">#REF!,#REF!</definedName>
    <definedName name="_10Excel_BuiltIn_Print_Titles_17_1">#REF!,#REF!</definedName>
    <definedName name="_11__123Graph_LBL_ACHART_2" hidden="1">[11]PARETOS!$M$4:$M$10</definedName>
    <definedName name="_117___123Graph_BCHART_5" hidden="1">#N/A</definedName>
    <definedName name="_11Excel_BuiltIn_Print_Titles_18_1">#REF!,#REF!</definedName>
    <definedName name="_11Excel_BuiltIn_Print_Titles_18_1_1">#REF!,#REF!</definedName>
    <definedName name="_12__123Graph_ECHART_1" hidden="1">#N/A</definedName>
    <definedName name="_12__123Graph_FCHART_1" hidden="1">#REF!</definedName>
    <definedName name="_12__123Graph_LBL_ACHART_3" hidden="1">[11]PARETOS!$N$29:$N$36</definedName>
    <definedName name="_126___123Graph_CCHART_1" hidden="1">#N/A</definedName>
    <definedName name="_12Excel_BuiltIn_Database_1_1_1">#REF!</definedName>
    <definedName name="_12Excel_BuiltIn_Print_Titles_17_1">#REF!,#REF!</definedName>
    <definedName name="_12Excel_BuiltIn_Print_Titles_19_1">#REF!,#REF!</definedName>
    <definedName name="_12Excel_BuiltIn_Print_Titles_19_1_1">#REF!,#REF!</definedName>
    <definedName name="_13.1___MATERIAL_CONSUMO">#REF!</definedName>
    <definedName name="_13.3__FERRAMENTAS">#REF!</definedName>
    <definedName name="_13____MATERIAIS_E_FERRAMENTAS">#REF!</definedName>
    <definedName name="_13__123Graph_LBL_ACHART_7" hidden="1">'[11]PROP ELAB GANH'!$P$47:$P$55</definedName>
    <definedName name="_135___123Graph_DCHART_1" hidden="1">#N/A</definedName>
    <definedName name="_13Excel_BuiltIn_Print_Titles_21_1_1_1">#REF!,#REF!</definedName>
    <definedName name="_13Excel_BuiltIn_Print_Titles_21_1_1_1_1">#REF!,#REF!</definedName>
    <definedName name="_14______123Graph_CCHART_1" hidden="1">#N/A</definedName>
    <definedName name="_14____MATERIAL_DE_SEGURANÇA">#REF!</definedName>
    <definedName name="_14__123Graph_FCHART_1" hidden="1">#N/A</definedName>
    <definedName name="_14__123Graph_LBL_ACHART_8" hidden="1">'[11]PROP ELAB GANH'!$P$70:$P$78</definedName>
    <definedName name="_14__123Graph_XCHART_3" hidden="1">#REF!</definedName>
    <definedName name="_144___123Graph_ECHART_1" hidden="1">#N/A</definedName>
    <definedName name="_14A1">#REF!</definedName>
    <definedName name="_14A2">#REF!</definedName>
    <definedName name="_14B1">#REF!</definedName>
    <definedName name="_14B2">#REF!</definedName>
    <definedName name="_14Excel_BuiltIn_Print_Titles_21_1_1_1">#REF!,#REF!</definedName>
    <definedName name="_14Excel_BuiltIn_Print_Titles_21_1_1_1_1">#REF!,#REF!</definedName>
    <definedName name="_15____DIVERSOS">#REF!</definedName>
    <definedName name="_15__123Graph_LBL_BCHART_2" hidden="1">[11]PARETOS!$N$4:$N$10</definedName>
    <definedName name="_153___123Graph_FCHART_1" hidden="1">#N/A</definedName>
    <definedName name="_15Excel_BuiltIn_Print_Titles_17_1">#REF!,#REF!</definedName>
    <definedName name="_15Excel_BuiltIn_Print_Titles_17_1_1">#REF!,#REF!</definedName>
    <definedName name="_16.1___EQUIPAMENTOS_MAIORES">#REF!</definedName>
    <definedName name="_16.2___EQUIPAMENTOS_MENORES">#REF!</definedName>
    <definedName name="_16.3___VEÍCULOS">#REF!</definedName>
    <definedName name="_16.4___COMBÚSTIVEL">#REF!</definedName>
    <definedName name="_16.5___EQUIPAMENTOS_DE_ESCRITÓRIO">#REF!</definedName>
    <definedName name="_16___EQUIPAMENTOS">#REF!</definedName>
    <definedName name="_16__123Graph_LBL_BCHART_3" hidden="1">[11]PARETOS!$O$28:$O$35</definedName>
    <definedName name="_16__123Graph_XCHART_3" hidden="1">#N/A</definedName>
    <definedName name="_162___123Graph_XCHART_3" hidden="1">#N/A</definedName>
    <definedName name="_163__123Graph_ACHART_1" hidden="1">#N/A</definedName>
    <definedName name="_164__123Graph_ACHART_3" hidden="1">#N/A</definedName>
    <definedName name="_16Excel_BuiltIn_Print_Titles_18_1">#REF!,#REF!</definedName>
    <definedName name="_16Excel_BuiltIn_Print_Titles_18_1_1">#REF!,#REF!</definedName>
    <definedName name="_17.1_MENSALISTA">#REF!</definedName>
    <definedName name="_17.2___HORISTA">#REF!</definedName>
    <definedName name="_17___DIREÇÃO_TÉCNICA_ADMINISTRATIVA">#REF!</definedName>
    <definedName name="_17__123Graph_XCHART_3" hidden="1">[11]PARETOS!$M$29:$M$36</definedName>
    <definedName name="_172__123Graph_BCHART_1" hidden="1">#N/A</definedName>
    <definedName name="_17Excel_BuiltIn_Print_Titles_18_1">#REF!,#REF!</definedName>
    <definedName name="_17Excel_BuiltIn_Print_Titles_19_1">#REF!,#REF!</definedName>
    <definedName name="_17Excel_BuiltIn_Print_Titles_19_1_1">#REF!,#REF!</definedName>
    <definedName name="_18__123Graph_XCHART_8" hidden="1">'[11]PROP ELAB GANH'!$L$70:$L$78</definedName>
    <definedName name="_180__123Graph_BCHART_5" hidden="1">#N/A</definedName>
    <definedName name="_1830201">#N/A</definedName>
    <definedName name="_188__123Graph_CCHART_1" hidden="1">#N/A</definedName>
    <definedName name="_18Excel_BuiltIn_Extract_1_1_1">#REF!</definedName>
    <definedName name="_18Excel_BuiltIn_Print_Titles_21_1_1_1">#REF!,#REF!</definedName>
    <definedName name="_18Excel_BuiltIn_Print_Titles_21_1_1_1_1">#REF!,#REF!</definedName>
    <definedName name="_19__123Graph_XCHART_9" hidden="1">'[11]PROP ELAB GANH'!$K$93:$K$99</definedName>
    <definedName name="_196__123Graph_DCHART_1" hidden="1">#N/A</definedName>
    <definedName name="_1DescProd">#REF!</definedName>
    <definedName name="_1ESQ_MADEIRA">#N/A</definedName>
    <definedName name="_1Excel_BuiltIn_Print_Area_23_1">#REF!</definedName>
    <definedName name="_1Excel_BuiltIn_Print_Titles_15_1_1_1_1">#REF!</definedName>
    <definedName name="_1Excel_BuiltIn_Print_Titles_15_1_1_1_1_1">#REF!</definedName>
    <definedName name="_1Excel_BuiltIn_Print_Titles_16_1">#REF!,#REF!</definedName>
    <definedName name="_2">#REF!</definedName>
    <definedName name="_2__123Graph_ACHART_1" hidden="1">#N/A</definedName>
    <definedName name="_2__123Graph_ACHART_2" hidden="1">[11]PARETOS!$M$4:$M$10</definedName>
    <definedName name="_2__123Graph_ACHART_3" hidden="1">#N/A</definedName>
    <definedName name="_2__123Graph_BCHART_1" hidden="1">#REF!</definedName>
    <definedName name="_2_3">#REF!</definedName>
    <definedName name="_20___MOBILIZAÇÃO___DESMOBILIZAÇÃO">#REF!</definedName>
    <definedName name="_20_3Graph_LBL_ACHART_3_ƙ믰Ł__랴Ł_________耀_______123Gra" hidden="1">[11]PARETOS!$N$29:$N$36</definedName>
    <definedName name="_204__123Graph_ECHART_1" hidden="1">#N/A</definedName>
    <definedName name="_20Excel_BuiltIn_Print_Titles_17_1">#REF!,#REF!</definedName>
    <definedName name="_21______123Graph_DCHART_1" hidden="1">#N/A</definedName>
    <definedName name="_212__123Graph_FCHART_1" hidden="1">#N/A</definedName>
    <definedName name="_220__123Graph_XCHART_3" hidden="1">#N/A</definedName>
    <definedName name="_22Excel_BuiltIn_Print_Titles_19_1">#REF!,#REF!</definedName>
    <definedName name="_23___SERVIÇOS_DE_TERCEIROS">#REF!</definedName>
    <definedName name="_23Excel_BuiltIn_Print_Titles_17_1">#REF!,#REF!</definedName>
    <definedName name="_23Excel_BuiltIn_Print_Titles_17_1_1">#REF!,#REF!</definedName>
    <definedName name="_24Excel_BuiltIn_Print_Area_11_1_1_1_1_1">#REF!</definedName>
    <definedName name="_24Excel_BuiltIn_Print_Titles_18_1">#REF!,#REF!</definedName>
    <definedName name="_24Excel_BuiltIn_Print_Titles_18_1_1">#REF!,#REF!</definedName>
    <definedName name="_25Excel_BuiltIn_Print_Titles_19_1">#REF!,#REF!</definedName>
    <definedName name="_25Excel_BuiltIn_Print_Titles_19_1_1">#REF!,#REF!</definedName>
    <definedName name="_26Excel_BuiltIn_Print_Titles_21_1_1_1">#REF!,#REF!</definedName>
    <definedName name="_26Excel_BuiltIn_Print_Titles_21_1_1_1_1">#REF!,#REF!</definedName>
    <definedName name="_27Excel_BuiltIn_Print_Titles_21_1_1_1">#REF!,#REF!</definedName>
    <definedName name="_28______123Graph_ECHART_1" hidden="1">#N/A</definedName>
    <definedName name="_2Aplicação">#REF!</definedName>
    <definedName name="_2ESQ_METÁL">#N/A</definedName>
    <definedName name="_2Excel_BuiltIn_Print_Area_3_1">#REF!</definedName>
    <definedName name="_2Excel_BuiltIn_Print_Titles_15_1_1_1_1">#REF!</definedName>
    <definedName name="_2Excel_BuiltIn_Print_Titles_15_1_1_1_1_1">#REF!</definedName>
    <definedName name="_2Excel_BuiltIn_Print_Titles_16_1">#REF!,#REF!</definedName>
    <definedName name="_2Excel_BuiltIn_Print_Titles_17_1">#REF!,#REF!</definedName>
    <definedName name="_3">#REF!</definedName>
    <definedName name="_3__123Graph_ACHART_3" hidden="1">[11]PARETOS!$N$29:$N$36</definedName>
    <definedName name="_3__123Graph_BCHART_1" hidden="1">#N/A</definedName>
    <definedName name="_3__123Graph_XCHART_1" hidden="1">#REF!</definedName>
    <definedName name="_3_4ACD">#REF!</definedName>
    <definedName name="_30_05_2002">"maio"</definedName>
    <definedName name="_30Excel_BuiltIn_Print_Area_12_1_1_1_1">#REF!</definedName>
    <definedName name="_30Excel_BuiltIn_Print_Titles_18_1">#REF!,#REF!</definedName>
    <definedName name="_35______123Graph_FCHART_1" hidden="1">#N/A</definedName>
    <definedName name="_36Excel_BuiltIn_Print_Area_8_1_1_1_1_1">#REF!</definedName>
    <definedName name="_3Excel_BuiltIn_Print_Area_2_1">#REF!</definedName>
    <definedName name="_3Excel_BuiltIn_Print_Titles_16_1_1_1">#REF!</definedName>
    <definedName name="_3Excel_BuiltIn_Print_Titles_16_1_1_1_1">#REF!</definedName>
    <definedName name="_3Excel_BuiltIn_Print_Titles_18_1">#REF!,#REF!</definedName>
    <definedName name="_3NCarItem">#REF!</definedName>
    <definedName name="_3REV_PAREDES">#N/A</definedName>
    <definedName name="_4__123Graph_ACHART_3" hidden="1">#N/A</definedName>
    <definedName name="_4__123Graph_ACHART_7" hidden="1">'[11]PROP ELAB GANH'!$P$47:$P$55</definedName>
    <definedName name="_4__123Graph_BCHART_1" hidden="1">#REF!</definedName>
    <definedName name="_4__123Graph_BCHART_5" hidden="1">#N/A</definedName>
    <definedName name="_4__123Graph_CCHART_1" hidden="1">#N/A</definedName>
    <definedName name="_4_4ASCH">#REF!</definedName>
    <definedName name="_40Excel_BuiltIn_Print_Titles_19_1">#REF!,#REF!</definedName>
    <definedName name="_42______123Graph_XCHART_3" hidden="1">#N/A</definedName>
    <definedName name="_42Excel_BuiltIn_Print_Area_9_1_1_1_1">#REF!</definedName>
    <definedName name="_43Excel_BuiltIn_Print_Titles_16_1_1_1_1">#REF!</definedName>
    <definedName name="_44Excel_BuiltIn_Print_Titles_17_1_1_1_1">#REF!,#REF!</definedName>
    <definedName name="_4A1d">#REF!</definedName>
    <definedName name="_4A2m">#REF!</definedName>
    <definedName name="_4A2s">#REF!</definedName>
    <definedName name="_4B1d">#REF!</definedName>
    <definedName name="_4B2m">#REF!</definedName>
    <definedName name="_4B2s">#REF!</definedName>
    <definedName name="_4C1d">#REF!</definedName>
    <definedName name="_4C2m">#REF!</definedName>
    <definedName name="_4C2s">#REF!</definedName>
    <definedName name="_4D1d">#REF!</definedName>
    <definedName name="_4D2m">#REF!</definedName>
    <definedName name="_4D2s">#REF!</definedName>
    <definedName name="_4E1d">#REF!</definedName>
    <definedName name="_4E2m">#REF!</definedName>
    <definedName name="_4Es">#REF!</definedName>
    <definedName name="_4Excel_BuiltIn_Print_Titles_16_1">#REF!,#REF!</definedName>
    <definedName name="_4Excel_BuiltIn_Print_Titles_16_1_1">#REF!,#REF!</definedName>
    <definedName name="_4Excel_BuiltIn_Print_Titles_17_1">#REF!,#REF!</definedName>
    <definedName name="_4Excel_BuiltIn_Print_Titles_19_1">#REF!,#REF!</definedName>
    <definedName name="_4M">#REF!</definedName>
    <definedName name="_4NDescGen">#REF!</definedName>
    <definedName name="_4REV_PAREDES">#N/A</definedName>
    <definedName name="_4REV_PISOS">#N/A</definedName>
    <definedName name="_4RiskStatFunctionsUpdateFr_q">1</definedName>
    <definedName name="_4S">#REF!</definedName>
    <definedName name="_5__123Graph_ACHART_8" hidden="1">'[11]PROP ELAB GANH'!$P$70:$P$78</definedName>
    <definedName name="_5__123Graph_CCHART_1" hidden="1">#N/A</definedName>
    <definedName name="_5__123Graph_DCHART_1" hidden="1">#N/A</definedName>
    <definedName name="_5__123Graph_XCHART_1" hidden="1">#REF!</definedName>
    <definedName name="_50_____123Graph_BCHART_1" hidden="1">#N/A</definedName>
    <definedName name="_50Excel_BuiltIn_Print_Titles_18_1_1_1_1">#REF!</definedName>
    <definedName name="_50Excel_BuiltIn_Print_Titles_21_1_1_1">#REF!,#REF!</definedName>
    <definedName name="_56Excel_BuiltIn_Print_Titles_19_1_1_1_1">#REF!</definedName>
    <definedName name="_58_____123Graph_CCHART_1" hidden="1">#N/A</definedName>
    <definedName name="_5Excel_BuiltIn_Print_Titles_17_1">#REF!,#REF!</definedName>
    <definedName name="_5Excel_BuiltIn_Print_Titles_18_1">#REF!,#REF!</definedName>
    <definedName name="_5Excel_BuiltIn_Print_Titles_21_1_1_1">#REF!,#REF!</definedName>
    <definedName name="_5NCódBusca">#REF!</definedName>
    <definedName name="_5REV_PISOS">#N/A</definedName>
    <definedName name="_6">#REF!</definedName>
    <definedName name="_6__123Graph_ACHART_9" hidden="1">'[11]PROP ELAB GANH'!$L$95:$L$101</definedName>
    <definedName name="_6__123Graph_BCHART_1" hidden="1">#N/A</definedName>
    <definedName name="_6__123Graph_CCHART_1" hidden="1">#REF!</definedName>
    <definedName name="_6__123Graph_DCHART_1" hidden="1">#N/A</definedName>
    <definedName name="_6__123Graph_ECHART_1" hidden="1">#N/A</definedName>
    <definedName name="_62Excel_BuiltIn_Print_Titles_21_1_1_1_1_1_1">#REF!</definedName>
    <definedName name="_66_____123Graph_DCHART_1" hidden="1">#N/A</definedName>
    <definedName name="_6Excel_BuiltIn_Criteria_1_1_1">#REF!</definedName>
    <definedName name="_6Excel_BuiltIn_Print_Titles_16_1">#REF!,#REF!</definedName>
    <definedName name="_6Excel_BuiltIn_Print_Titles_16_1_1_1">#REF!</definedName>
    <definedName name="_6Excel_BuiltIn_Print_Titles_16_1_1_1_1">#REF!</definedName>
    <definedName name="_6Excel_BuiltIn_Print_Titles_18_1">#REF!,#REF!</definedName>
    <definedName name="_6Excel_BuiltIn_Print_Titles_18_1_1">#REF!,#REF!</definedName>
    <definedName name="_6Excel_BuiltIn_Print_Titles_19_1">#REF!,#REF!</definedName>
    <definedName name="_7______123Graph_BCHART_1" hidden="1">#N/A</definedName>
    <definedName name="_7__123Graph_BCHART_1" hidden="1">'[11]PROP ELAB GANH'!$E$9:$E$15</definedName>
    <definedName name="_7__123Graph_ECHART_1" hidden="1">#N/A</definedName>
    <definedName name="_7__123Graph_FCHART_1" hidden="1">#N/A</definedName>
    <definedName name="_7__123Graph_XCHART_1" hidden="1">#REF!</definedName>
    <definedName name="_74_____123Graph_ECHART_1" hidden="1">#N/A</definedName>
    <definedName name="_7Excel_BuiltIn_Print_Titles_16_1_1_1">#REF!</definedName>
    <definedName name="_7Excel_BuiltIn_Print_Titles_16_1_1_1_1">#REF!</definedName>
    <definedName name="_7Excel_BuiltIn_Print_Titles_19_1">#REF!,#REF!</definedName>
    <definedName name="_7Excel_BuiltIn_Print_Titles_19_1_1">#REF!,#REF!</definedName>
    <definedName name="_7Excel_BuiltIn_Print_Titles_21_1_1_1">#REF!,#REF!</definedName>
    <definedName name="_8__123Graph_BCHART_2" hidden="1">[11]PARETOS!$N$4:$N$10</definedName>
    <definedName name="_8__123Graph_CCHART_1" hidden="1">#N/A</definedName>
    <definedName name="_8__123Graph_DCHART_1" hidden="1">#REF!</definedName>
    <definedName name="_8__123Graph_FCHART_1" hidden="1">#N/A</definedName>
    <definedName name="_8__123Graph_XCHART_3" hidden="1">#N/A</definedName>
    <definedName name="_8_4BCD">#REF!</definedName>
    <definedName name="_82_____123Graph_FCHART_1" hidden="1">#N/A</definedName>
    <definedName name="_8Excel_BuiltIn_Print_Titles_17_1">#REF!,#REF!</definedName>
    <definedName name="_8Excel_BuiltIn_Print_Titles_17_1_1">#REF!,#REF!</definedName>
    <definedName name="_8Excel_BuiltIn_Print_Titles_21_1_1_1">#REF!,#REF!</definedName>
    <definedName name="_8Excel_BuiltIn_Print_Titles_21_1_1_1_1">#REF!,#REF!</definedName>
    <definedName name="_8RiskStatFunctionsUpdateFr_q">1</definedName>
    <definedName name="_9__123Graph_BCHART_3" hidden="1">[11]PARETOS!$O$28:$O$35</definedName>
    <definedName name="_9__123Graph_XCHART_3" hidden="1">#N/A</definedName>
    <definedName name="_9_4BSCH">#REF!</definedName>
    <definedName name="_90_____123Graph_XCHART_3" hidden="1">#N/A</definedName>
    <definedName name="_91____123Graph_ACHART_1" hidden="1">#N/A</definedName>
    <definedName name="_92____123Graph_ACHART_3" hidden="1">#N/A</definedName>
    <definedName name="_99___123Graph_ACHART_1" hidden="1">#N/A</definedName>
    <definedName name="_a">#REF!</definedName>
    <definedName name="_a_1">"$#REF!.$#REF!$#REF!"</definedName>
    <definedName name="_a_1_1">#REF!</definedName>
    <definedName name="_a_1_1_1">"$#REF!.$#REF!$#REF!"</definedName>
    <definedName name="_A1">#REF!</definedName>
    <definedName name="_ACC2" localSheetId="1" hidden="1">#REF!</definedName>
    <definedName name="_ACC2" hidden="1">#REF!</definedName>
    <definedName name="_adm1" localSheetId="12" hidden="1">{"'Índice'!$A$1:$K$49"}</definedName>
    <definedName name="_adm1" localSheetId="1" hidden="1">{"'Índice'!$A$1:$K$49"}</definedName>
    <definedName name="_adm1" hidden="1">{"'Índice'!$A$1:$K$49"}</definedName>
    <definedName name="_adm2" localSheetId="12" hidden="1">{"VENTAS1",#N/A,FALSE,"VENTAS";"VENTAS2",#N/A,FALSE,"VENTAS";"VENTAS3",#N/A,FALSE,"VENTAS";"VENTAS4",#N/A,FALSE,"VENTAS";"VENTAS5",#N/A,FALSE,"VENTAS";"VENTAS6",#N/A,FALSE,"VENTAS";"VENTAS7",#N/A,FALSE,"VENTAS";"VENTAS8",#N/A,FALSE,"VENTAS"}</definedName>
    <definedName name="_adm2" localSheetId="1" hidden="1">{"VENTAS1",#N/A,FALSE,"VENTAS";"VENTAS2",#N/A,FALSE,"VENTAS";"VENTAS3",#N/A,FALSE,"VENTAS";"VENTAS4",#N/A,FALSE,"VENTAS";"VENTAS5",#N/A,FALSE,"VENTAS";"VENTAS6",#N/A,FALSE,"VENTAS";"VENTAS7",#N/A,FALSE,"VENTAS";"VENTAS8",#N/A,FALSE,"VENTAS"}</definedName>
    <definedName name="_adm2" hidden="1">{"VENTAS1",#N/A,FALSE,"VENTAS";"VENTAS2",#N/A,FALSE,"VENTAS";"VENTAS3",#N/A,FALSE,"VENTAS";"VENTAS4",#N/A,FALSE,"VENTAS";"VENTAS5",#N/A,FALSE,"VENTAS";"VENTAS6",#N/A,FALSE,"VENTAS";"VENTAS7",#N/A,FALSE,"VENTAS";"VENTAS8",#N/A,FALSE,"VENTAS"}</definedName>
    <definedName name="_ago07" localSheetId="1" hidden="1">{"'gráf jan00'!$A$1:$AK$41"}</definedName>
    <definedName name="_ago07" hidden="1">{"'gráf jan00'!$A$1:$AK$41"}</definedName>
    <definedName name="_ago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_ago10" localSheetId="1" hidden="1">{"'gráf jan00'!$A$1:$AK$41"}</definedName>
    <definedName name="_ago10" hidden="1">{"'gráf jan00'!$A$1:$AK$41"}</definedName>
    <definedName name="_ago2" localSheetId="1" hidden="1">{"'gráf jan00'!$A$1:$AK$41"}</definedName>
    <definedName name="_ago2" hidden="1">{"'gráf jan00'!$A$1:$AK$41"}</definedName>
    <definedName name="_ago2004" localSheetId="1" hidden="1">{"'gráf jan00'!$A$1:$AK$41"}</definedName>
    <definedName name="_ago2004" hidden="1">{"'gráf jan00'!$A$1:$AK$41"}</definedName>
    <definedName name="_ago3" localSheetId="1" hidden="1">{"'gráf jan00'!$A$1:$AK$41"}</definedName>
    <definedName name="_ago3" hidden="1">{"'gráf jan00'!$A$1:$AK$41"}</definedName>
    <definedName name="_ago4" localSheetId="1" hidden="1">{"'gráf jan00'!$A$1:$AK$41"}</definedName>
    <definedName name="_ago4" hidden="1">{"'gráf jan00'!$A$1:$AK$41"}</definedName>
    <definedName name="_ago5" localSheetId="1" hidden="1">{"'gráf jan00'!$A$1:$AK$41"}</definedName>
    <definedName name="_ago5" hidden="1">{"'gráf jan00'!$A$1:$AK$41"}</definedName>
    <definedName name="_ago6" localSheetId="1" hidden="1">{"'gráf jan00'!$A$1:$AK$41"}</definedName>
    <definedName name="_ago6" hidden="1">{"'gráf jan00'!$A$1:$AK$41"}</definedName>
    <definedName name="_ago7" localSheetId="1" hidden="1">{"'gráf jan00'!$A$1:$AK$41"}</definedName>
    <definedName name="_ago7" hidden="1">{"'gráf jan00'!$A$1:$AK$41"}</definedName>
    <definedName name="_ago8" localSheetId="1" hidden="1">{"'gráf jan00'!$A$1:$AK$41"}</definedName>
    <definedName name="_ago8" hidden="1">{"'gráf jan00'!$A$1:$AK$41"}</definedName>
    <definedName name="_ago9" localSheetId="1" hidden="1">{"'gráf jan00'!$A$1:$AK$41"}</definedName>
    <definedName name="_ago9" hidden="1">{"'gráf jan00'!$A$1:$AK$41"}</definedName>
    <definedName name="_ago99999" localSheetId="1" hidden="1">{"'gráf jan00'!$A$1:$AK$41"}</definedName>
    <definedName name="_ago99999" hidden="1">{"'gráf jan00'!$A$1:$AK$41"}</definedName>
    <definedName name="_Altera_operacao">#REF!</definedName>
    <definedName name="_API1">#REF!</definedName>
    <definedName name="_API2">#REF!</definedName>
    <definedName name="_APT1">#REF!</definedName>
    <definedName name="_APT2">#REF!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ualiza_outorga">#REF!</definedName>
    <definedName name="_AUX1">#REF!</definedName>
    <definedName name="_aux2">#REF!</definedName>
    <definedName name="_aux9000">#REF!</definedName>
    <definedName name="_b1" localSheetId="1" hidden="1">{#N/A,#N/A,FALSE,"MO (2)"}</definedName>
    <definedName name="_b1" hidden="1">{#N/A,#N/A,FALSE,"MO (2)"}</definedName>
    <definedName name="_BAL1">#REF!</definedName>
    <definedName name="_bar1" localSheetId="1" hidden="1">{#N/A,#N/A,FALSE,"GERAL";#N/A,#N/A,FALSE,"012-96";#N/A,#N/A,FALSE,"018-96";#N/A,#N/A,FALSE,"027-96";#N/A,#N/A,FALSE,"059-96";#N/A,#N/A,FALSE,"076-96";#N/A,#N/A,FALSE,"019-97";#N/A,#N/A,FALSE,"021-97";#N/A,#N/A,FALSE,"022-97";#N/A,#N/A,FALSE,"028-97"}</definedName>
    <definedName name="_bar1" hidden="1">{#N/A,#N/A,FALSE,"GERAL";#N/A,#N/A,FALSE,"012-96";#N/A,#N/A,FALSE,"018-96";#N/A,#N/A,FALSE,"027-96";#N/A,#N/A,FALSE,"059-96";#N/A,#N/A,FALSE,"076-96";#N/A,#N/A,FALSE,"019-97";#N/A,#N/A,FALSE,"021-97";#N/A,#N/A,FALSE,"022-97";#N/A,#N/A,FALSE,"028-97"}</definedName>
    <definedName name="_bdi1">#REF!</definedName>
    <definedName name="_bdi2">#REF!</definedName>
    <definedName name="_bdm.3F011716051B4FEEAD434DAF7429A66C.edm" localSheetId="1" hidden="1">#REF!</definedName>
    <definedName name="_bdm.3F011716051B4FEEAD434DAF7429A66C.edm" hidden="1">#REF!</definedName>
    <definedName name="_bdm.88CC4E1D12694638BB763E7B3B3E920B.edm" hidden="1">[12]Cover!$A$1:$IV$65536</definedName>
    <definedName name="_bdm.E8CF0219824446BFB78BED17CACAE78D.edm" hidden="1">'[12]Output PPT'!$A$1:$IV$65536</definedName>
    <definedName name="_BLA1" hidden="1">"SRVEXACT;041;marleen;0"</definedName>
    <definedName name="_BLC1">#N/A</definedName>
    <definedName name="_BLC2">#N/A</definedName>
    <definedName name="_BLC3">#N/A</definedName>
    <definedName name="_BLC4">#N/A</definedName>
    <definedName name="_BUD1">#REF!</definedName>
    <definedName name="_BUD2">#REF!</definedName>
    <definedName name="_BUD3">#REF!</definedName>
    <definedName name="_BUD4">#REF!</definedName>
    <definedName name="_BUD5">#REF!</definedName>
    <definedName name="_BUD6">#REF!</definedName>
    <definedName name="_BUD7">#REF!</definedName>
    <definedName name="_BUD8">#REF!</definedName>
    <definedName name="_c">"$'1998'.$#REF!$#REF!"</definedName>
    <definedName name="_c_4">"$'2001'.$#REF!$#REF!"</definedName>
    <definedName name="_c_5">"$'2000'.$#REF!$#REF!"</definedName>
    <definedName name="_c_6">"$'1999'.$#REF!$#REF!"</definedName>
    <definedName name="_cab1">#REF!</definedName>
    <definedName name="_ccs2">#REF!</definedName>
    <definedName name="_CED11">#REF!</definedName>
    <definedName name="_CMV1" localSheetId="1" hidden="1">{"'RELATÓRIO'!$A$1:$E$20","'RELATÓRIO'!$A$22:$D$34","'INTERNET'!$A$31:$G$58","'INTERNET'!$A$1:$G$28","'SÉRIE HISTÓRICA'!$A$167:$H$212","'SÉRIE HISTÓRICA'!$A$56:$H$101"}</definedName>
    <definedName name="_CMV1" hidden="1">{"'RELATÓRIO'!$A$1:$E$20","'RELATÓRIO'!$A$22:$D$34","'INTERNET'!$A$31:$G$58","'INTERNET'!$A$1:$G$28","'SÉRIE HISTÓRICA'!$A$167:$H$212","'SÉRIE HISTÓRICA'!$A$56:$H$101"}</definedName>
    <definedName name="_cmv12" localSheetId="1" hidden="1">{"'RELATÓRIO'!$A$1:$E$20","'RELATÓRIO'!$A$22:$D$34","'INTERNET'!$A$31:$G$58","'INTERNET'!$A$1:$G$28","'SÉRIE HISTÓRICA'!$A$167:$H$212","'SÉRIE HISTÓRICA'!$A$56:$H$101"}</definedName>
    <definedName name="_cmv12" hidden="1">{"'RELATÓRIO'!$A$1:$E$20","'RELATÓRIO'!$A$22:$D$34","'INTERNET'!$A$31:$G$58","'INTERNET'!$A$1:$G$28","'SÉRIE HISTÓRICA'!$A$167:$H$212","'SÉRIE HISTÓRICA'!$A$56:$H$101"}</definedName>
    <definedName name="_cmv2" localSheetId="1" hidden="1">{"'RELATÓRIO'!$A$1:$E$20","'RELATÓRIO'!$A$22:$D$34","'INTERNET'!$A$31:$G$58","'INTERNET'!$A$1:$G$28","'SÉRIE HISTÓRICA'!$A$167:$H$212","'SÉRIE HISTÓRICA'!$A$56:$H$101"}</definedName>
    <definedName name="_cmv2" hidden="1">{"'RELATÓRIO'!$A$1:$E$20","'RELATÓRIO'!$A$22:$D$34","'INTERNET'!$A$31:$G$58","'INTERNET'!$A$1:$G$28","'SÉRIE HISTÓRICA'!$A$167:$H$212","'SÉRIE HISTÓRICA'!$A$56:$H$101"}</definedName>
    <definedName name="_COM010201">#REF!</definedName>
    <definedName name="_COM010202">#REF!</definedName>
    <definedName name="_COM010205">#REF!</definedName>
    <definedName name="_COM010206">#REF!</definedName>
    <definedName name="_COM010210">#REF!</definedName>
    <definedName name="_COM010301">#REF!</definedName>
    <definedName name="_COM010401">#REF!</definedName>
    <definedName name="_COM010402">#REF!</definedName>
    <definedName name="_COM010407">#REF!</definedName>
    <definedName name="_COM010413">#REF!</definedName>
    <definedName name="_COM010501">#REF!</definedName>
    <definedName name="_COM010503">#REF!</definedName>
    <definedName name="_COM010505">#REF!</definedName>
    <definedName name="_COM010509">#REF!</definedName>
    <definedName name="_COM010512">#REF!</definedName>
    <definedName name="_COM010518">#REF!</definedName>
    <definedName name="_COM010519">#REF!</definedName>
    <definedName name="_COM010521">#REF!</definedName>
    <definedName name="_COM010523">#REF!</definedName>
    <definedName name="_COM010532">#REF!</definedName>
    <definedName name="_COM010533">#REF!</definedName>
    <definedName name="_COM010536">#REF!</definedName>
    <definedName name="_COM010701">#REF!</definedName>
    <definedName name="_COM010703">#REF!</definedName>
    <definedName name="_COM010705">#REF!</definedName>
    <definedName name="_COM010708">#REF!</definedName>
    <definedName name="_COM010710">#REF!</definedName>
    <definedName name="_COM010712">#REF!</definedName>
    <definedName name="_COM010717">#REF!</definedName>
    <definedName name="_COM010718">#REF!</definedName>
    <definedName name="_COM020201">#REF!</definedName>
    <definedName name="_COM020205">#REF!</definedName>
    <definedName name="_COM020211">#REF!</definedName>
    <definedName name="_COM020217">#REF!</definedName>
    <definedName name="_COM030102">#REF!</definedName>
    <definedName name="_COM030201">#REF!</definedName>
    <definedName name="_COM030303">#REF!</definedName>
    <definedName name="_COM030317">#REF!</definedName>
    <definedName name="_COM040101">#REF!</definedName>
    <definedName name="_COM040202">#REF!</definedName>
    <definedName name="_COM050103">#REF!</definedName>
    <definedName name="_COM050207">#REF!</definedName>
    <definedName name="_COM060101">#REF!</definedName>
    <definedName name="_COM080101">#REF!</definedName>
    <definedName name="_COM080310">#REF!</definedName>
    <definedName name="_COM090101">#REF!</definedName>
    <definedName name="_COM100302">#REF!</definedName>
    <definedName name="_COM110101">#REF!</definedName>
    <definedName name="_COM110104">#REF!</definedName>
    <definedName name="_COM110107">#REF!</definedName>
    <definedName name="_COM120101">#REF!</definedName>
    <definedName name="_COM120105">#REF!</definedName>
    <definedName name="_COM120106">#REF!</definedName>
    <definedName name="_COM120107">#REF!</definedName>
    <definedName name="_COM120110">#REF!</definedName>
    <definedName name="_COM120150">#REF!</definedName>
    <definedName name="_COM130101">#REF!</definedName>
    <definedName name="_COM130103">#REF!</definedName>
    <definedName name="_COM130304">#REF!</definedName>
    <definedName name="_COM130401">#REF!</definedName>
    <definedName name="_COM140102">#REF!</definedName>
    <definedName name="_COM140109">#REF!</definedName>
    <definedName name="_COM140113">#REF!</definedName>
    <definedName name="_COM140122">#REF!</definedName>
    <definedName name="_COM140126">#REF!</definedName>
    <definedName name="_COM140129">#REF!</definedName>
    <definedName name="_COM140135">#REF!</definedName>
    <definedName name="_COM140143">#REF!</definedName>
    <definedName name="_COM140145">#REF!</definedName>
    <definedName name="_COM150130">#REF!</definedName>
    <definedName name="_COM170101">#REF!</definedName>
    <definedName name="_COM170102">#REF!</definedName>
    <definedName name="_COM170103">#REF!</definedName>
    <definedName name="_compila">#REF!</definedName>
    <definedName name="_CPU04">#REF!</definedName>
    <definedName name="_CTD1">#REF!</definedName>
    <definedName name="_D3" localSheetId="1">{0;0;0;0;1;#N/A;0.5;0.5;0.75;0.75;2;TRUE;TRUE;FALSE;FALSE;FALSE;#N/A;1;#N/A;1;1;"&amp;L&amp;7 RAMIBD05\GROUPS\EMG\DESOUSA\BRAZIL\MACHADIB\MODEL\MODEL_12.XLS -- &amp;D, &amp;T -- Page &amp;P of &amp;N
&amp;7";"&amp;L&amp;F&amp;A&amp;RPage&amp;P"}</definedName>
    <definedName name="_D3">{0;0;0;0;1;#N/A;0.5;0.5;0.75;0.75;2;TRUE;TRUE;FALSE;FALSE;FALSE;#N/A;1;#N/A;1;1;"&amp;L&amp;7 RAMIBD05\GROUPS\EMG\DESOUSA\BRAZIL\MACHADIB\MODEL\MODEL_12.XLS -- &amp;D, &amp;T -- Page &amp;P of &amp;N
&amp;7";"&amp;L&amp;F&amp;A&amp;RPage&amp;P"}</definedName>
    <definedName name="_D4" localSheetId="1">{0;0;0;0;1;#N/A;0.5;0.5;0.75;0.75;2;TRUE;TRUE;FALSE;FALSE;FALSE;#N/A;1;#N/A;1;1;"&amp;L&amp;7 RAMIBD05\GROUPS\EMG\DESOUSA\BRAZIL\MACHADIB\MODEL\MODEL_12.XLS -- &amp;D, &amp;T -- Page &amp;P of &amp;N
&amp;7";"&amp;L&amp;F&amp;A&amp;RPage&amp;P"}</definedName>
    <definedName name="_D4">{0;0;0;0;1;#N/A;0.5;0.5;0.75;0.75;2;TRUE;TRUE;FALSE;FALSE;FALSE;#N/A;1;#N/A;1;1;"&amp;L&amp;7 RAMIBD05\GROUPS\EMG\DESOUSA\BRAZIL\MACHADIB\MODEL\MODEL_12.XLS -- &amp;D, &amp;T -- Page &amp;P of &amp;N
&amp;7";"&amp;L&amp;F&amp;A&amp;RPage&amp;P"}</definedName>
    <definedName name="_D5" localSheetId="1">{0;0;0;0;1;#N/A;0.5;0.5;0.75;0.75;2;TRUE;TRUE;FALSE;FALSE;FALSE;#N/A;1;#N/A;1;1;"&amp;L&amp;7 RAMIBD05\GROUPS\EMG\DESOUSA\BRAZIL\MACHADIB\MODEL\MODEL_12.XLS -- &amp;D, &amp;T -- Page &amp;P of &amp;N
&amp;7";"&amp;L&amp;F&amp;A&amp;RPage&amp;P"}</definedName>
    <definedName name="_D5">{0;0;0;0;1;#N/A;0.5;0.5;0.75;0.75;2;TRUE;TRUE;FALSE;FALSE;FALSE;#N/A;1;#N/A;1;1;"&amp;L&amp;7 RAMIBD05\GROUPS\EMG\DESOUSA\BRAZIL\MACHADIB\MODEL\MODEL_12.XLS -- &amp;D, &amp;T -- Page &amp;P of &amp;N
&amp;7";"&amp;L&amp;F&amp;A&amp;RPage&amp;P"}</definedName>
    <definedName name="_D6" localSheetId="1">{0;0;0;0;9;#N/A;0.75;0.75;1;1;1;FALSE;FALSE;FALSE;FALSE;FALSE;#N/A;1;100;#N/A;#N/A;"&amp;A";"Page &amp;P"}</definedName>
    <definedName name="_D6">{0;0;0;0;9;#N/A;0.75;0.75;1;1;1;FALSE;FALSE;FALSE;FALSE;FALSE;#N/A;1;100;#N/A;#N/A;"&amp;A";"Page &amp;P"}</definedName>
    <definedName name="_D7" localSheetId="1">{0;0;0;0;9;#N/A;0.75;0.75;1;1;1;FALSE;FALSE;FALSE;FALSE;FALSE;#N/A;1;100;#N/A;#N/A;"&amp;A";"Page &amp;P"}</definedName>
    <definedName name="_D7">{0;0;0;0;9;#N/A;0.75;0.75;1;1;1;FALSE;FALSE;FALSE;FALSE;FALSE;#N/A;1;100;#N/A;#N/A;"&amp;A";"Page &amp;P"}</definedName>
    <definedName name="_D8" localSheetId="1">{0;0;0;0;9;#N/A;0.75;0.75;1;1;1;FALSE;FALSE;FALSE;FALSE;FALSE;#N/A;1;100;#N/A;#N/A;"&amp;A";"Page &amp;P"}</definedName>
    <definedName name="_D8">{0;0;0;0;9;#N/A;0.75;0.75;1;1;1;FALSE;FALSE;FALSE;FALSE;FALSE;#N/A;1;100;#N/A;#N/A;"&amp;A";"Page &amp;P"}</definedName>
    <definedName name="_DAT1">#REF!</definedName>
    <definedName name="_DAT10">#REF!</definedName>
    <definedName name="_DAT100">#REF!</definedName>
    <definedName name="_DAT101">#REF!</definedName>
    <definedName name="_DAT102">#REF!</definedName>
    <definedName name="_DAT103">#REF!</definedName>
    <definedName name="_DAT104">#REF!</definedName>
    <definedName name="_DAT105">#REF!</definedName>
    <definedName name="_DAT106">#REF!</definedName>
    <definedName name="_DAT107">#REF!</definedName>
    <definedName name="_DAT108">#REF!</definedName>
    <definedName name="_DAT109">#REF!</definedName>
    <definedName name="_DAT11">#REF!</definedName>
    <definedName name="_DAT110">#REF!</definedName>
    <definedName name="_DAT111">#REF!</definedName>
    <definedName name="_DAT112">#REF!</definedName>
    <definedName name="_DAT113">#REF!</definedName>
    <definedName name="_DAT114">#REF!</definedName>
    <definedName name="_DAT115">#REF!</definedName>
    <definedName name="_DAT116">#REF!</definedName>
    <definedName name="_DAT117">#REF!</definedName>
    <definedName name="_DAT118">#REF!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50">#REF!</definedName>
    <definedName name="_DAT51">#REF!</definedName>
    <definedName name="_DAT52">#REF!</definedName>
    <definedName name="_DAT53">#REF!</definedName>
    <definedName name="_DAT54">#REF!</definedName>
    <definedName name="_DAT55">#REF!</definedName>
    <definedName name="_DAT56">#REF!</definedName>
    <definedName name="_DAT57">#REF!</definedName>
    <definedName name="_DAT58">#REF!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81">#REF!</definedName>
    <definedName name="_DAT82">#REF!</definedName>
    <definedName name="_DAT83">#REF!</definedName>
    <definedName name="_DAT84">#REF!</definedName>
    <definedName name="_DAT85">#REF!</definedName>
    <definedName name="_DAT86">#REF!</definedName>
    <definedName name="_DAT87">#REF!</definedName>
    <definedName name="_DAT88">#REF!</definedName>
    <definedName name="_DAT89">#REF!</definedName>
    <definedName name="_DAT9">#REF!</definedName>
    <definedName name="_DAT90">#REF!</definedName>
    <definedName name="_DAT91">#REF!</definedName>
    <definedName name="_DAT92">#REF!</definedName>
    <definedName name="_DAT93">#REF!</definedName>
    <definedName name="_DAT94">#REF!</definedName>
    <definedName name="_DAT95">#REF!</definedName>
    <definedName name="_DAT96">#REF!</definedName>
    <definedName name="_DAT97">#REF!</definedName>
    <definedName name="_DAT98">#REF!</definedName>
    <definedName name="_DAT99">#REF!</definedName>
    <definedName name="_DDD3">#REF!</definedName>
    <definedName name="_DEF2" localSheetId="1" hidden="1">{#N/A,#N/A,FALSE,"DEF1";#N/A,#N/A,FALSE,"DEF2";#N/A,#N/A,FALSE,"DEF3"}</definedName>
    <definedName name="_DEF2" hidden="1">{#N/A,#N/A,FALSE,"DEF1";#N/A,#N/A,FALSE,"DEF2";#N/A,#N/A,FALSE,"DEF3"}</definedName>
    <definedName name="_DEF3" localSheetId="1" hidden="1">{#N/A,#N/A,FALSE,"DEF1";#N/A,#N/A,FALSE,"DEF2";#N/A,#N/A,FALSE,"DEF3"}</definedName>
    <definedName name="_DEF3" hidden="1">{#N/A,#N/A,FALSE,"DEF1";#N/A,#N/A,FALSE,"DEF2";#N/A,#N/A,FALSE,"DEF3"}</definedName>
    <definedName name="_DescGenérica">#REF!</definedName>
    <definedName name="_DIA1">#REF!</definedName>
    <definedName name="_DIA2">#REF!</definedName>
    <definedName name="_DIA3">#REF!</definedName>
    <definedName name="_DIA4">#REF!</definedName>
    <definedName name="_DIA5">#REF!</definedName>
    <definedName name="_DIA6">#REF!</definedName>
    <definedName name="_DIA7">#REF!</definedName>
    <definedName name="_DIA8">#REF!</definedName>
    <definedName name="_Dist_Bin" localSheetId="1" hidden="1">#REF!</definedName>
    <definedName name="_Dist_Bin" hidden="1">#REF!</definedName>
    <definedName name="_Dist_Values" localSheetId="1" hidden="1">#REF!</definedName>
    <definedName name="_Dist_Values" hidden="1">#REF!</definedName>
    <definedName name="_DPA1">#REF!</definedName>
    <definedName name="_DPA2">#REF!</definedName>
    <definedName name="_dre1">#REF!</definedName>
    <definedName name="_EBA01">#REF!</definedName>
    <definedName name="_EBA02">#REF!</definedName>
    <definedName name="_EBA03">#REF!</definedName>
    <definedName name="_EBA04">#REF!</definedName>
    <definedName name="_EBA05">#REF!</definedName>
    <definedName name="_EBA06">#REF!</definedName>
    <definedName name="_efc10" localSheetId="1" hidden="1">{"'RR'!$A$2:$E$81"}</definedName>
    <definedName name="_efc10" hidden="1">{"'RR'!$A$2:$E$81"}</definedName>
    <definedName name="_EFC2" localSheetId="1" hidden="1">{"'RR'!$A$2:$E$81"}</definedName>
    <definedName name="_EFC2" hidden="1">{"'RR'!$A$2:$E$81"}</definedName>
    <definedName name="_EFC3" localSheetId="1" hidden="1">{"'RR'!$A$2:$E$81"}</definedName>
    <definedName name="_EFC3" hidden="1">{"'RR'!$A$2:$E$81"}</definedName>
    <definedName name="_EFC4" localSheetId="1" hidden="1">{"'RR'!$A$2:$E$81"}</definedName>
    <definedName name="_EFC4" hidden="1">{"'RR'!$A$2:$E$81"}</definedName>
    <definedName name="_EMU03">#REF!</definedName>
    <definedName name="_F99000">#REF!</definedName>
    <definedName name="_Fator_atualiza_outorga">#REF!</definedName>
    <definedName name="_fck20">#REF!</definedName>
    <definedName name="_fck30">#REF!</definedName>
    <definedName name="_ffp16" localSheetId="1" hidden="1">{"'gráf jan00'!$A$1:$AK$41"}</definedName>
    <definedName name="_ffp16" hidden="1">{"'gráf jan00'!$A$1:$AK$41"}</definedName>
    <definedName name="_ffp4589" localSheetId="1" hidden="1">{"'gráf jan00'!$A$1:$AK$41"}</definedName>
    <definedName name="_ffp4589" hidden="1">{"'gráf jan00'!$A$1:$AK$41"}</definedName>
    <definedName name="_Fill" localSheetId="1" hidden="1">#REF!</definedName>
    <definedName name="_Fill" hidden="1">#REF!</definedName>
    <definedName name="_fill1" hidden="1">#REF!</definedName>
    <definedName name="_Fillb" hidden="1">#REF!</definedName>
    <definedName name="_FilterDatabase" hidden="1">#REF!</definedName>
    <definedName name="_FiltrarBancoDados1" hidden="1">#REF!</definedName>
    <definedName name="_xlnm._FilterDatabase" localSheetId="1" hidden="1">#REF!</definedName>
    <definedName name="_xlnm._FilterDatabase" hidden="1">#REF!</definedName>
    <definedName name="_FYE2">#REF!</definedName>
    <definedName name="_GLB2">#REF!</definedName>
    <definedName name="_GLB2_10">#N/A</definedName>
    <definedName name="_GLB2_11">#N/A</definedName>
    <definedName name="_GLB2_12">#N/A</definedName>
    <definedName name="_GLB2_13">#N/A</definedName>
    <definedName name="_GLB2_14">#N/A</definedName>
    <definedName name="_GLB2_15">#N/A</definedName>
    <definedName name="_GLB2_16">#N/A</definedName>
    <definedName name="_GLB2_17">#N/A</definedName>
    <definedName name="_GLB2_18">#N/A</definedName>
    <definedName name="_GLB2_19">#N/A</definedName>
    <definedName name="_GLB2_2">#N/A</definedName>
    <definedName name="_GLB2_20">#N/A</definedName>
    <definedName name="_GLB2_21">#N/A</definedName>
    <definedName name="_GLB2_22">#N/A</definedName>
    <definedName name="_GLB2_23">#N/A</definedName>
    <definedName name="_GLB2_24">#N/A</definedName>
    <definedName name="_GLB2_25">#N/A</definedName>
    <definedName name="_GLB2_26">#N/A</definedName>
    <definedName name="_GLB2_27">#N/A</definedName>
    <definedName name="_GLB2_28">#N/A</definedName>
    <definedName name="_GLB2_29">#N/A</definedName>
    <definedName name="_GLB2_30">#N/A</definedName>
    <definedName name="_GLB2_31">#N/A</definedName>
    <definedName name="_GLB2_32">#N/A</definedName>
    <definedName name="_GLB2_33">#N/A</definedName>
    <definedName name="_GLB2_34">#N/A</definedName>
    <definedName name="_GLB2_35">#N/A</definedName>
    <definedName name="_GLB2_36">#N/A</definedName>
    <definedName name="_GLB2_37">#N/A</definedName>
    <definedName name="_GLB2_38">#N/A</definedName>
    <definedName name="_GLB2_39">#N/A</definedName>
    <definedName name="_GLB2_40">#N/A</definedName>
    <definedName name="_GLB2_41">#N/A</definedName>
    <definedName name="_GLB2_42">#N/A</definedName>
    <definedName name="_GLB2_43">#N/A</definedName>
    <definedName name="_GLB2_44">#N/A</definedName>
    <definedName name="_GLB2_45">#N/A</definedName>
    <definedName name="_GLB2_46">#N/A</definedName>
    <definedName name="_GLB2_47">#N/A</definedName>
    <definedName name="_GLB2_48">#N/A</definedName>
    <definedName name="_GLB2_49">#N/A</definedName>
    <definedName name="_GLB2_5">#N/A</definedName>
    <definedName name="_GLB2_50">#N/A</definedName>
    <definedName name="_GLB2_51">#N/A</definedName>
    <definedName name="_GLB2_52">#N/A</definedName>
    <definedName name="_GLB2_53">#N/A</definedName>
    <definedName name="_GLB2_54">#N/A</definedName>
    <definedName name="_GLB2_55">#N/A</definedName>
    <definedName name="_GLB2_56">#N/A</definedName>
    <definedName name="_GLB2_57">#N/A</definedName>
    <definedName name="_GLB2_58">#N/A</definedName>
    <definedName name="_GLB2_6">#N/A</definedName>
    <definedName name="_GLB2_60">#N/A</definedName>
    <definedName name="_GLB2_61">#N/A</definedName>
    <definedName name="_GLB2_62">#N/A</definedName>
    <definedName name="_GLB2_63">#N/A</definedName>
    <definedName name="_GLB2_64">#N/A</definedName>
    <definedName name="_GLB2_65">#N/A</definedName>
    <definedName name="_GLB2_66">#N/A</definedName>
    <definedName name="_GLB2_67">#N/A</definedName>
    <definedName name="_GLB2_68">#N/A</definedName>
    <definedName name="_GLB2_69">#N/A</definedName>
    <definedName name="_GLB2_7">#N/A</definedName>
    <definedName name="_GLB2_70">#N/A</definedName>
    <definedName name="_GLB2_71">#N/A</definedName>
    <definedName name="_GLB2_72">#N/A</definedName>
    <definedName name="_GLB2_73">#N/A</definedName>
    <definedName name="_GLB2_74">#N/A</definedName>
    <definedName name="_GLB2_75">#N/A</definedName>
    <definedName name="_GLB2_76">#N/A</definedName>
    <definedName name="_GLB2_77">#N/A</definedName>
    <definedName name="_GLB2_78">#N/A</definedName>
    <definedName name="_GLB2_79">#N/A</definedName>
    <definedName name="_GLB2_8">#N/A</definedName>
    <definedName name="_GLB2_80">#N/A</definedName>
    <definedName name="_GLB2_81">#N/A</definedName>
    <definedName name="_GLB2_82">#N/A</definedName>
    <definedName name="_GLB2_83">#N/A</definedName>
    <definedName name="_GLB2_84">#N/A</definedName>
    <definedName name="_GLB2_85">#N/A</definedName>
    <definedName name="_GLB2_86">#N/A</definedName>
    <definedName name="_GLB2_87">#N/A</definedName>
    <definedName name="_GLB2_88">#N/A</definedName>
    <definedName name="_GLB2_9">#N/A</definedName>
    <definedName name="_GLB2_92">#N/A</definedName>
    <definedName name="_GLB2_95">#N/A</definedName>
    <definedName name="_GLB2_96">#N/A</definedName>
    <definedName name="_GLB2_97">#N/A</definedName>
    <definedName name="_GLB2_98">#N/A</definedName>
    <definedName name="_glp13">#REF!</definedName>
    <definedName name="_glt2">#REF!</definedName>
    <definedName name="_htm2">#REF!</definedName>
    <definedName name="_htn2">#REF!</definedName>
    <definedName name="_i">#REF!</definedName>
    <definedName name="_i_5">#REF!</definedName>
    <definedName name="_i_6">#REF!</definedName>
    <definedName name="_i3">#REF!</definedName>
    <definedName name="_IAU01">#REF!</definedName>
    <definedName name="_IAU02">#REF!</definedName>
    <definedName name="_IAU03">#REF!</definedName>
    <definedName name="_IAU04">#REF!</definedName>
    <definedName name="_IAU05">#REF!</definedName>
    <definedName name="_IAU07">#REF!</definedName>
    <definedName name="_IEC11">#REF!</definedName>
    <definedName name="_IEG01">#REF!</definedName>
    <definedName name="_IEG02">#REF!</definedName>
    <definedName name="_IEG03">#REF!</definedName>
    <definedName name="_IEH01">#REF!</definedName>
    <definedName name="_IEH02">#REF!</definedName>
    <definedName name="_IEH03">#REF!</definedName>
    <definedName name="_Indice_Operacao">#REF!</definedName>
    <definedName name="_iss2">#REF!</definedName>
    <definedName name="_JAN02" localSheetId="12" hidden="1">{"VENTAS1",#N/A,FALSE,"VENTAS";"VENTAS2",#N/A,FALSE,"VENTAS";"VENTAS3",#N/A,FALSE,"VENTAS";"VENTAS4",#N/A,FALSE,"VENTAS";"VENTAS5",#N/A,FALSE,"VENTAS";"VENTAS6",#N/A,FALSE,"VENTAS";"VENTAS7",#N/A,FALSE,"VENTAS";"VENTAS8",#N/A,FALSE,"VENTAS"}</definedName>
    <definedName name="_JAN02" localSheetId="1" hidden="1">{"VENTAS1",#N/A,FALSE,"VENTAS";"VENTAS2",#N/A,FALSE,"VENTAS";"VENTAS3",#N/A,FALSE,"VENTAS";"VENTAS4",#N/A,FALSE,"VENTAS";"VENTAS5",#N/A,FALSE,"VENTAS";"VENTAS6",#N/A,FALSE,"VENTAS";"VENTAS7",#N/A,FALSE,"VENTAS";"VENTAS8",#N/A,FALSE,"VENTAS"}</definedName>
    <definedName name="_JAN02" hidden="1">{"VENTAS1",#N/A,FALSE,"VENTAS";"VENTAS2",#N/A,FALSE,"VENTAS";"VENTAS3",#N/A,FALSE,"VENTAS";"VENTAS4",#N/A,FALSE,"VENTAS";"VENTAS5",#N/A,FALSE,"VENTAS";"VENTAS6",#N/A,FALSE,"VENTAS";"VENTAS7",#N/A,FALSE,"VENTAS";"VENTAS8",#N/A,FALSE,"VENTAS"}</definedName>
    <definedName name="_JAN02_1" localSheetId="12" hidden="1">{"VENTAS1",#N/A,FALSE,"VENTAS";"VENTAS2",#N/A,FALSE,"VENTAS";"VENTAS3",#N/A,FALSE,"VENTAS";"VENTAS4",#N/A,FALSE,"VENTAS";"VENTAS5",#N/A,FALSE,"VENTAS";"VENTAS6",#N/A,FALSE,"VENTAS";"VENTAS7",#N/A,FALSE,"VENTAS";"VENTAS8",#N/A,FALSE,"VENTAS"}</definedName>
    <definedName name="_JAN02_1" localSheetId="1" hidden="1">{"VENTAS1",#N/A,FALSE,"VENTAS";"VENTAS2",#N/A,FALSE,"VENTAS";"VENTAS3",#N/A,FALSE,"VENTAS";"VENTAS4",#N/A,FALSE,"VENTAS";"VENTAS5",#N/A,FALSE,"VENTAS";"VENTAS6",#N/A,FALSE,"VENTAS";"VENTAS7",#N/A,FALSE,"VENTAS";"VENTAS8",#N/A,FALSE,"VENTAS"}</definedName>
    <definedName name="_JAN02_1" hidden="1">{"VENTAS1",#N/A,FALSE,"VENTAS";"VENTAS2",#N/A,FALSE,"VENTAS";"VENTAS3",#N/A,FALSE,"VENTAS";"VENTAS4",#N/A,FALSE,"VENTAS";"VENTAS5",#N/A,FALSE,"VENTAS";"VENTAS6",#N/A,FALSE,"VENTAS";"VENTAS7",#N/A,FALSE,"VENTAS";"VENTAS8",#N/A,FALSE,"VENTAS"}</definedName>
    <definedName name="_JAN02_1_1" localSheetId="12" hidden="1">{"VENTAS1",#N/A,FALSE,"VENTAS";"VENTAS2",#N/A,FALSE,"VENTAS";"VENTAS3",#N/A,FALSE,"VENTAS";"VENTAS4",#N/A,FALSE,"VENTAS";"VENTAS5",#N/A,FALSE,"VENTAS";"VENTAS6",#N/A,FALSE,"VENTAS";"VENTAS7",#N/A,FALSE,"VENTAS";"VENTAS8",#N/A,FALSE,"VENTAS"}</definedName>
    <definedName name="_JAN02_1_1" localSheetId="1" hidden="1">{"VENTAS1",#N/A,FALSE,"VENTAS";"VENTAS2",#N/A,FALSE,"VENTAS";"VENTAS3",#N/A,FALSE,"VENTAS";"VENTAS4",#N/A,FALSE,"VENTAS";"VENTAS5",#N/A,FALSE,"VENTAS";"VENTAS6",#N/A,FALSE,"VENTAS";"VENTAS7",#N/A,FALSE,"VENTAS";"VENTAS8",#N/A,FALSE,"VENTAS"}</definedName>
    <definedName name="_JAN02_1_1" hidden="1">{"VENTAS1",#N/A,FALSE,"VENTAS";"VENTAS2",#N/A,FALSE,"VENTAS";"VENTAS3",#N/A,FALSE,"VENTAS";"VENTAS4",#N/A,FALSE,"VENTAS";"VENTAS5",#N/A,FALSE,"VENTAS";"VENTAS6",#N/A,FALSE,"VENTAS";"VENTAS7",#N/A,FALSE,"VENTAS";"VENTAS8",#N/A,FALSE,"VENTAS"}</definedName>
    <definedName name="_JAN02_1_1_1" localSheetId="12" hidden="1">{"VENTAS1",#N/A,FALSE,"VENTAS";"VENTAS2",#N/A,FALSE,"VENTAS";"VENTAS3",#N/A,FALSE,"VENTAS";"VENTAS4",#N/A,FALSE,"VENTAS";"VENTAS5",#N/A,FALSE,"VENTAS";"VENTAS6",#N/A,FALSE,"VENTAS";"VENTAS7",#N/A,FALSE,"VENTAS";"VENTAS8",#N/A,FALSE,"VENTAS"}</definedName>
    <definedName name="_JAN02_1_1_1" localSheetId="1" hidden="1">{"VENTAS1",#N/A,FALSE,"VENTAS";"VENTAS2",#N/A,FALSE,"VENTAS";"VENTAS3",#N/A,FALSE,"VENTAS";"VENTAS4",#N/A,FALSE,"VENTAS";"VENTAS5",#N/A,FALSE,"VENTAS";"VENTAS6",#N/A,FALSE,"VENTAS";"VENTAS7",#N/A,FALSE,"VENTAS";"VENTAS8",#N/A,FALSE,"VENTAS"}</definedName>
    <definedName name="_JAN02_1_1_1" hidden="1">{"VENTAS1",#N/A,FALSE,"VENTAS";"VENTAS2",#N/A,FALSE,"VENTAS";"VENTAS3",#N/A,FALSE,"VENTAS";"VENTAS4",#N/A,FALSE,"VENTAS";"VENTAS5",#N/A,FALSE,"VENTAS";"VENTAS6",#N/A,FALSE,"VENTAS";"VENTAS7",#N/A,FALSE,"VENTAS";"VENTAS8",#N/A,FALSE,"VENTAS"}</definedName>
    <definedName name="_JAN02_1_1_1_1" localSheetId="12" hidden="1">{"VENTAS1",#N/A,FALSE,"VENTAS";"VENTAS2",#N/A,FALSE,"VENTAS";"VENTAS3",#N/A,FALSE,"VENTAS";"VENTAS4",#N/A,FALSE,"VENTAS";"VENTAS5",#N/A,FALSE,"VENTAS";"VENTAS6",#N/A,FALSE,"VENTAS";"VENTAS7",#N/A,FALSE,"VENTAS";"VENTAS8",#N/A,FALSE,"VENTAS"}</definedName>
    <definedName name="_JAN02_1_1_1_1" localSheetId="1" hidden="1">{"VENTAS1",#N/A,FALSE,"VENTAS";"VENTAS2",#N/A,FALSE,"VENTAS";"VENTAS3",#N/A,FALSE,"VENTAS";"VENTAS4",#N/A,FALSE,"VENTAS";"VENTAS5",#N/A,FALSE,"VENTAS";"VENTAS6",#N/A,FALSE,"VENTAS";"VENTAS7",#N/A,FALSE,"VENTAS";"VENTAS8",#N/A,FALSE,"VENTAS"}</definedName>
    <definedName name="_JAN02_1_1_1_1" hidden="1">{"VENTAS1",#N/A,FALSE,"VENTAS";"VENTAS2",#N/A,FALSE,"VENTAS";"VENTAS3",#N/A,FALSE,"VENTAS";"VENTAS4",#N/A,FALSE,"VENTAS";"VENTAS5",#N/A,FALSE,"VENTAS";"VENTAS6",#N/A,FALSE,"VENTAS";"VENTAS7",#N/A,FALSE,"VENTAS";"VENTAS8",#N/A,FALSE,"VENTAS"}</definedName>
    <definedName name="_JAN02_1_1_2" localSheetId="12" hidden="1">{"VENTAS1",#N/A,FALSE,"VENTAS";"VENTAS2",#N/A,FALSE,"VENTAS";"VENTAS3",#N/A,FALSE,"VENTAS";"VENTAS4",#N/A,FALSE,"VENTAS";"VENTAS5",#N/A,FALSE,"VENTAS";"VENTAS6",#N/A,FALSE,"VENTAS";"VENTAS7",#N/A,FALSE,"VENTAS";"VENTAS8",#N/A,FALSE,"VENTAS"}</definedName>
    <definedName name="_JAN02_1_1_2" localSheetId="1" hidden="1">{"VENTAS1",#N/A,FALSE,"VENTAS";"VENTAS2",#N/A,FALSE,"VENTAS";"VENTAS3",#N/A,FALSE,"VENTAS";"VENTAS4",#N/A,FALSE,"VENTAS";"VENTAS5",#N/A,FALSE,"VENTAS";"VENTAS6",#N/A,FALSE,"VENTAS";"VENTAS7",#N/A,FALSE,"VENTAS";"VENTAS8",#N/A,FALSE,"VENTAS"}</definedName>
    <definedName name="_JAN02_1_1_2" hidden="1">{"VENTAS1",#N/A,FALSE,"VENTAS";"VENTAS2",#N/A,FALSE,"VENTAS";"VENTAS3",#N/A,FALSE,"VENTAS";"VENTAS4",#N/A,FALSE,"VENTAS";"VENTAS5",#N/A,FALSE,"VENTAS";"VENTAS6",#N/A,FALSE,"VENTAS";"VENTAS7",#N/A,FALSE,"VENTAS";"VENTAS8",#N/A,FALSE,"VENTAS"}</definedName>
    <definedName name="_JAN02_1_2" localSheetId="12" hidden="1">{"VENTAS1",#N/A,FALSE,"VENTAS";"VENTAS2",#N/A,FALSE,"VENTAS";"VENTAS3",#N/A,FALSE,"VENTAS";"VENTAS4",#N/A,FALSE,"VENTAS";"VENTAS5",#N/A,FALSE,"VENTAS";"VENTAS6",#N/A,FALSE,"VENTAS";"VENTAS7",#N/A,FALSE,"VENTAS";"VENTAS8",#N/A,FALSE,"VENTAS"}</definedName>
    <definedName name="_JAN02_1_2" localSheetId="1" hidden="1">{"VENTAS1",#N/A,FALSE,"VENTAS";"VENTAS2",#N/A,FALSE,"VENTAS";"VENTAS3",#N/A,FALSE,"VENTAS";"VENTAS4",#N/A,FALSE,"VENTAS";"VENTAS5",#N/A,FALSE,"VENTAS";"VENTAS6",#N/A,FALSE,"VENTAS";"VENTAS7",#N/A,FALSE,"VENTAS";"VENTAS8",#N/A,FALSE,"VENTAS"}</definedName>
    <definedName name="_JAN02_1_2" hidden="1">{"VENTAS1",#N/A,FALSE,"VENTAS";"VENTAS2",#N/A,FALSE,"VENTAS";"VENTAS3",#N/A,FALSE,"VENTAS";"VENTAS4",#N/A,FALSE,"VENTAS";"VENTAS5",#N/A,FALSE,"VENTAS";"VENTAS6",#N/A,FALSE,"VENTAS";"VENTAS7",#N/A,FALSE,"VENTAS";"VENTAS8",#N/A,FALSE,"VENTAS"}</definedName>
    <definedName name="_JAN02_1_2_1" localSheetId="12" hidden="1">{"VENTAS1",#N/A,FALSE,"VENTAS";"VENTAS2",#N/A,FALSE,"VENTAS";"VENTAS3",#N/A,FALSE,"VENTAS";"VENTAS4",#N/A,FALSE,"VENTAS";"VENTAS5",#N/A,FALSE,"VENTAS";"VENTAS6",#N/A,FALSE,"VENTAS";"VENTAS7",#N/A,FALSE,"VENTAS";"VENTAS8",#N/A,FALSE,"VENTAS"}</definedName>
    <definedName name="_JAN02_1_2_1" localSheetId="1" hidden="1">{"VENTAS1",#N/A,FALSE,"VENTAS";"VENTAS2",#N/A,FALSE,"VENTAS";"VENTAS3",#N/A,FALSE,"VENTAS";"VENTAS4",#N/A,FALSE,"VENTAS";"VENTAS5",#N/A,FALSE,"VENTAS";"VENTAS6",#N/A,FALSE,"VENTAS";"VENTAS7",#N/A,FALSE,"VENTAS";"VENTAS8",#N/A,FALSE,"VENTAS"}</definedName>
    <definedName name="_JAN02_1_2_1" hidden="1">{"VENTAS1",#N/A,FALSE,"VENTAS";"VENTAS2",#N/A,FALSE,"VENTAS";"VENTAS3",#N/A,FALSE,"VENTAS";"VENTAS4",#N/A,FALSE,"VENTAS";"VENTAS5",#N/A,FALSE,"VENTAS";"VENTAS6",#N/A,FALSE,"VENTAS";"VENTAS7",#N/A,FALSE,"VENTAS";"VENTAS8",#N/A,FALSE,"VENTAS"}</definedName>
    <definedName name="_JAN02_1_3" localSheetId="12" hidden="1">{"VENTAS1",#N/A,FALSE,"VENTAS";"VENTAS2",#N/A,FALSE,"VENTAS";"VENTAS3",#N/A,FALSE,"VENTAS";"VENTAS4",#N/A,FALSE,"VENTAS";"VENTAS5",#N/A,FALSE,"VENTAS";"VENTAS6",#N/A,FALSE,"VENTAS";"VENTAS7",#N/A,FALSE,"VENTAS";"VENTAS8",#N/A,FALSE,"VENTAS"}</definedName>
    <definedName name="_JAN02_1_3" localSheetId="1" hidden="1">{"VENTAS1",#N/A,FALSE,"VENTAS";"VENTAS2",#N/A,FALSE,"VENTAS";"VENTAS3",#N/A,FALSE,"VENTAS";"VENTAS4",#N/A,FALSE,"VENTAS";"VENTAS5",#N/A,FALSE,"VENTAS";"VENTAS6",#N/A,FALSE,"VENTAS";"VENTAS7",#N/A,FALSE,"VENTAS";"VENTAS8",#N/A,FALSE,"VENTAS"}</definedName>
    <definedName name="_JAN02_1_3" hidden="1">{"VENTAS1",#N/A,FALSE,"VENTAS";"VENTAS2",#N/A,FALSE,"VENTAS";"VENTAS3",#N/A,FALSE,"VENTAS";"VENTAS4",#N/A,FALSE,"VENTAS";"VENTAS5",#N/A,FALSE,"VENTAS";"VENTAS6",#N/A,FALSE,"VENTAS";"VENTAS7",#N/A,FALSE,"VENTAS";"VENTAS8",#N/A,FALSE,"VENTAS"}</definedName>
    <definedName name="_JAN02_1_3_1" localSheetId="12" hidden="1">{"VENTAS1",#N/A,FALSE,"VENTAS";"VENTAS2",#N/A,FALSE,"VENTAS";"VENTAS3",#N/A,FALSE,"VENTAS";"VENTAS4",#N/A,FALSE,"VENTAS";"VENTAS5",#N/A,FALSE,"VENTAS";"VENTAS6",#N/A,FALSE,"VENTAS";"VENTAS7",#N/A,FALSE,"VENTAS";"VENTAS8",#N/A,FALSE,"VENTAS"}</definedName>
    <definedName name="_JAN02_1_3_1" localSheetId="1" hidden="1">{"VENTAS1",#N/A,FALSE,"VENTAS";"VENTAS2",#N/A,FALSE,"VENTAS";"VENTAS3",#N/A,FALSE,"VENTAS";"VENTAS4",#N/A,FALSE,"VENTAS";"VENTAS5",#N/A,FALSE,"VENTAS";"VENTAS6",#N/A,FALSE,"VENTAS";"VENTAS7",#N/A,FALSE,"VENTAS";"VENTAS8",#N/A,FALSE,"VENTAS"}</definedName>
    <definedName name="_JAN02_1_3_1" hidden="1">{"VENTAS1",#N/A,FALSE,"VENTAS";"VENTAS2",#N/A,FALSE,"VENTAS";"VENTAS3",#N/A,FALSE,"VENTAS";"VENTAS4",#N/A,FALSE,"VENTAS";"VENTAS5",#N/A,FALSE,"VENTAS";"VENTAS6",#N/A,FALSE,"VENTAS";"VENTAS7",#N/A,FALSE,"VENTAS";"VENTAS8",#N/A,FALSE,"VENTAS"}</definedName>
    <definedName name="_JAN02_1_4" localSheetId="12" hidden="1">{"VENTAS1",#N/A,FALSE,"VENTAS";"VENTAS2",#N/A,FALSE,"VENTAS";"VENTAS3",#N/A,FALSE,"VENTAS";"VENTAS4",#N/A,FALSE,"VENTAS";"VENTAS5",#N/A,FALSE,"VENTAS";"VENTAS6",#N/A,FALSE,"VENTAS";"VENTAS7",#N/A,FALSE,"VENTAS";"VENTAS8",#N/A,FALSE,"VENTAS"}</definedName>
    <definedName name="_JAN02_1_4" localSheetId="1" hidden="1">{"VENTAS1",#N/A,FALSE,"VENTAS";"VENTAS2",#N/A,FALSE,"VENTAS";"VENTAS3",#N/A,FALSE,"VENTAS";"VENTAS4",#N/A,FALSE,"VENTAS";"VENTAS5",#N/A,FALSE,"VENTAS";"VENTAS6",#N/A,FALSE,"VENTAS";"VENTAS7",#N/A,FALSE,"VENTAS";"VENTAS8",#N/A,FALSE,"VENTAS"}</definedName>
    <definedName name="_JAN02_1_4" hidden="1">{"VENTAS1",#N/A,FALSE,"VENTAS";"VENTAS2",#N/A,FALSE,"VENTAS";"VENTAS3",#N/A,FALSE,"VENTAS";"VENTAS4",#N/A,FALSE,"VENTAS";"VENTAS5",#N/A,FALSE,"VENTAS";"VENTAS6",#N/A,FALSE,"VENTAS";"VENTAS7",#N/A,FALSE,"VENTAS";"VENTAS8",#N/A,FALSE,"VENTAS"}</definedName>
    <definedName name="_JAN02_1_5" localSheetId="12" hidden="1">{"VENTAS1",#N/A,FALSE,"VENTAS";"VENTAS2",#N/A,FALSE,"VENTAS";"VENTAS3",#N/A,FALSE,"VENTAS";"VENTAS4",#N/A,FALSE,"VENTAS";"VENTAS5",#N/A,FALSE,"VENTAS";"VENTAS6",#N/A,FALSE,"VENTAS";"VENTAS7",#N/A,FALSE,"VENTAS";"VENTAS8",#N/A,FALSE,"VENTAS"}</definedName>
    <definedName name="_JAN02_1_5" localSheetId="1" hidden="1">{"VENTAS1",#N/A,FALSE,"VENTAS";"VENTAS2",#N/A,FALSE,"VENTAS";"VENTAS3",#N/A,FALSE,"VENTAS";"VENTAS4",#N/A,FALSE,"VENTAS";"VENTAS5",#N/A,FALSE,"VENTAS";"VENTAS6",#N/A,FALSE,"VENTAS";"VENTAS7",#N/A,FALSE,"VENTAS";"VENTAS8",#N/A,FALSE,"VENTAS"}</definedName>
    <definedName name="_JAN02_1_5" hidden="1">{"VENTAS1",#N/A,FALSE,"VENTAS";"VENTAS2",#N/A,FALSE,"VENTAS";"VENTAS3",#N/A,FALSE,"VENTAS";"VENTAS4",#N/A,FALSE,"VENTAS";"VENTAS5",#N/A,FALSE,"VENTAS";"VENTAS6",#N/A,FALSE,"VENTAS";"VENTAS7",#N/A,FALSE,"VENTAS";"VENTAS8",#N/A,FALSE,"VENTAS"}</definedName>
    <definedName name="_JAN02_2" localSheetId="12" hidden="1">{"VENTAS1",#N/A,FALSE,"VENTAS";"VENTAS2",#N/A,FALSE,"VENTAS";"VENTAS3",#N/A,FALSE,"VENTAS";"VENTAS4",#N/A,FALSE,"VENTAS";"VENTAS5",#N/A,FALSE,"VENTAS";"VENTAS6",#N/A,FALSE,"VENTAS";"VENTAS7",#N/A,FALSE,"VENTAS";"VENTAS8",#N/A,FALSE,"VENTAS"}</definedName>
    <definedName name="_JAN02_2" localSheetId="1" hidden="1">{"VENTAS1",#N/A,FALSE,"VENTAS";"VENTAS2",#N/A,FALSE,"VENTAS";"VENTAS3",#N/A,FALSE,"VENTAS";"VENTAS4",#N/A,FALSE,"VENTAS";"VENTAS5",#N/A,FALSE,"VENTAS";"VENTAS6",#N/A,FALSE,"VENTAS";"VENTAS7",#N/A,FALSE,"VENTAS";"VENTAS8",#N/A,FALSE,"VENTAS"}</definedName>
    <definedName name="_JAN02_2" hidden="1">{"VENTAS1",#N/A,FALSE,"VENTAS";"VENTAS2",#N/A,FALSE,"VENTAS";"VENTAS3",#N/A,FALSE,"VENTAS";"VENTAS4",#N/A,FALSE,"VENTAS";"VENTAS5",#N/A,FALSE,"VENTAS";"VENTAS6",#N/A,FALSE,"VENTAS";"VENTAS7",#N/A,FALSE,"VENTAS";"VENTAS8",#N/A,FALSE,"VENTAS"}</definedName>
    <definedName name="_JAN02_2_1" localSheetId="12" hidden="1">{"VENTAS1",#N/A,FALSE,"VENTAS";"VENTAS2",#N/A,FALSE,"VENTAS";"VENTAS3",#N/A,FALSE,"VENTAS";"VENTAS4",#N/A,FALSE,"VENTAS";"VENTAS5",#N/A,FALSE,"VENTAS";"VENTAS6",#N/A,FALSE,"VENTAS";"VENTAS7",#N/A,FALSE,"VENTAS";"VENTAS8",#N/A,FALSE,"VENTAS"}</definedName>
    <definedName name="_JAN02_2_1" localSheetId="1" hidden="1">{"VENTAS1",#N/A,FALSE,"VENTAS";"VENTAS2",#N/A,FALSE,"VENTAS";"VENTAS3",#N/A,FALSE,"VENTAS";"VENTAS4",#N/A,FALSE,"VENTAS";"VENTAS5",#N/A,FALSE,"VENTAS";"VENTAS6",#N/A,FALSE,"VENTAS";"VENTAS7",#N/A,FALSE,"VENTAS";"VENTAS8",#N/A,FALSE,"VENTAS"}</definedName>
    <definedName name="_JAN02_2_1" hidden="1">{"VENTAS1",#N/A,FALSE,"VENTAS";"VENTAS2",#N/A,FALSE,"VENTAS";"VENTAS3",#N/A,FALSE,"VENTAS";"VENTAS4",#N/A,FALSE,"VENTAS";"VENTAS5",#N/A,FALSE,"VENTAS";"VENTAS6",#N/A,FALSE,"VENTAS";"VENTAS7",#N/A,FALSE,"VENTAS";"VENTAS8",#N/A,FALSE,"VENTAS"}</definedName>
    <definedName name="_JAN02_3" localSheetId="12" hidden="1">{"VENTAS1",#N/A,FALSE,"VENTAS";"VENTAS2",#N/A,FALSE,"VENTAS";"VENTAS3",#N/A,FALSE,"VENTAS";"VENTAS4",#N/A,FALSE,"VENTAS";"VENTAS5",#N/A,FALSE,"VENTAS";"VENTAS6",#N/A,FALSE,"VENTAS";"VENTAS7",#N/A,FALSE,"VENTAS";"VENTAS8",#N/A,FALSE,"VENTAS"}</definedName>
    <definedName name="_JAN02_3" localSheetId="1" hidden="1">{"VENTAS1",#N/A,FALSE,"VENTAS";"VENTAS2",#N/A,FALSE,"VENTAS";"VENTAS3",#N/A,FALSE,"VENTAS";"VENTAS4",#N/A,FALSE,"VENTAS";"VENTAS5",#N/A,FALSE,"VENTAS";"VENTAS6",#N/A,FALSE,"VENTAS";"VENTAS7",#N/A,FALSE,"VENTAS";"VENTAS8",#N/A,FALSE,"VENTAS"}</definedName>
    <definedName name="_JAN02_3" hidden="1">{"VENTAS1",#N/A,FALSE,"VENTAS";"VENTAS2",#N/A,FALSE,"VENTAS";"VENTAS3",#N/A,FALSE,"VENTAS";"VENTAS4",#N/A,FALSE,"VENTAS";"VENTAS5",#N/A,FALSE,"VENTAS";"VENTAS6",#N/A,FALSE,"VENTAS";"VENTAS7",#N/A,FALSE,"VENTAS";"VENTAS8",#N/A,FALSE,"VENTAS"}</definedName>
    <definedName name="_JAN02_3_1" localSheetId="12" hidden="1">{"VENTAS1",#N/A,FALSE,"VENTAS";"VENTAS2",#N/A,FALSE,"VENTAS";"VENTAS3",#N/A,FALSE,"VENTAS";"VENTAS4",#N/A,FALSE,"VENTAS";"VENTAS5",#N/A,FALSE,"VENTAS";"VENTAS6",#N/A,FALSE,"VENTAS";"VENTAS7",#N/A,FALSE,"VENTAS";"VENTAS8",#N/A,FALSE,"VENTAS"}</definedName>
    <definedName name="_JAN02_3_1" localSheetId="1" hidden="1">{"VENTAS1",#N/A,FALSE,"VENTAS";"VENTAS2",#N/A,FALSE,"VENTAS";"VENTAS3",#N/A,FALSE,"VENTAS";"VENTAS4",#N/A,FALSE,"VENTAS";"VENTAS5",#N/A,FALSE,"VENTAS";"VENTAS6",#N/A,FALSE,"VENTAS";"VENTAS7",#N/A,FALSE,"VENTAS";"VENTAS8",#N/A,FALSE,"VENTAS"}</definedName>
    <definedName name="_JAN02_3_1" hidden="1">{"VENTAS1",#N/A,FALSE,"VENTAS";"VENTAS2",#N/A,FALSE,"VENTAS";"VENTAS3",#N/A,FALSE,"VENTAS";"VENTAS4",#N/A,FALSE,"VENTAS";"VENTAS5",#N/A,FALSE,"VENTAS";"VENTAS6",#N/A,FALSE,"VENTAS";"VENTAS7",#N/A,FALSE,"VENTAS";"VENTAS8",#N/A,FALSE,"VENTAS"}</definedName>
    <definedName name="_JAN02_4" localSheetId="12" hidden="1">{"VENTAS1",#N/A,FALSE,"VENTAS";"VENTAS2",#N/A,FALSE,"VENTAS";"VENTAS3",#N/A,FALSE,"VENTAS";"VENTAS4",#N/A,FALSE,"VENTAS";"VENTAS5",#N/A,FALSE,"VENTAS";"VENTAS6",#N/A,FALSE,"VENTAS";"VENTAS7",#N/A,FALSE,"VENTAS";"VENTAS8",#N/A,FALSE,"VENTAS"}</definedName>
    <definedName name="_JAN02_4" localSheetId="1" hidden="1">{"VENTAS1",#N/A,FALSE,"VENTAS";"VENTAS2",#N/A,FALSE,"VENTAS";"VENTAS3",#N/A,FALSE,"VENTAS";"VENTAS4",#N/A,FALSE,"VENTAS";"VENTAS5",#N/A,FALSE,"VENTAS";"VENTAS6",#N/A,FALSE,"VENTAS";"VENTAS7",#N/A,FALSE,"VENTAS";"VENTAS8",#N/A,FALSE,"VENTAS"}</definedName>
    <definedName name="_JAN02_4" hidden="1">{"VENTAS1",#N/A,FALSE,"VENTAS";"VENTAS2",#N/A,FALSE,"VENTAS";"VENTAS3",#N/A,FALSE,"VENTAS";"VENTAS4",#N/A,FALSE,"VENTAS";"VENTAS5",#N/A,FALSE,"VENTAS";"VENTAS6",#N/A,FALSE,"VENTAS";"VENTAS7",#N/A,FALSE,"VENTAS";"VENTAS8",#N/A,FALSE,"VENTAS"}</definedName>
    <definedName name="_JAN02_5" localSheetId="12" hidden="1">{"VENTAS1",#N/A,FALSE,"VENTAS";"VENTAS2",#N/A,FALSE,"VENTAS";"VENTAS3",#N/A,FALSE,"VENTAS";"VENTAS4",#N/A,FALSE,"VENTAS";"VENTAS5",#N/A,FALSE,"VENTAS";"VENTAS6",#N/A,FALSE,"VENTAS";"VENTAS7",#N/A,FALSE,"VENTAS";"VENTAS8",#N/A,FALSE,"VENTAS"}</definedName>
    <definedName name="_JAN02_5" localSheetId="1" hidden="1">{"VENTAS1",#N/A,FALSE,"VENTAS";"VENTAS2",#N/A,FALSE,"VENTAS";"VENTAS3",#N/A,FALSE,"VENTAS";"VENTAS4",#N/A,FALSE,"VENTAS";"VENTAS5",#N/A,FALSE,"VENTAS";"VENTAS6",#N/A,FALSE,"VENTAS";"VENTAS7",#N/A,FALSE,"VENTAS";"VENTAS8",#N/A,FALSE,"VENTAS"}</definedName>
    <definedName name="_JAN02_5" hidden="1">{"VENTAS1",#N/A,FALSE,"VENTAS";"VENTAS2",#N/A,FALSE,"VENTAS";"VENTAS3",#N/A,FALSE,"VENTAS";"VENTAS4",#N/A,FALSE,"VENTAS";"VENTAS5",#N/A,FALSE,"VENTAS";"VENTAS6",#N/A,FALSE,"VENTAS";"VENTAS7",#N/A,FALSE,"VENTAS";"VENTAS8",#N/A,FALSE,"VENTAS"}</definedName>
    <definedName name="_jul01">#REF!</definedName>
    <definedName name="_jun04" localSheetId="1" hidden="1">{"'gráf jan00'!$A$1:$AK$41"}</definedName>
    <definedName name="_jun04" hidden="1">{"'gráf jan00'!$A$1:$AK$41"}</definedName>
    <definedName name="_k3" localSheetId="1" hidden="1">{"'gráf jan00'!$A$1:$AK$41"}</definedName>
    <definedName name="_k3" hidden="1">{"'gráf jan00'!$A$1:$AK$41"}</definedName>
    <definedName name="_Key1" localSheetId="1" hidden="1">#REF!</definedName>
    <definedName name="_Key1" hidden="1">#REF!</definedName>
    <definedName name="_Key2" localSheetId="1" hidden="1">#REF!</definedName>
    <definedName name="_Key2" hidden="1">#REF!</definedName>
    <definedName name="_krt2">#REF!</definedName>
    <definedName name="_l">#REF!</definedName>
    <definedName name="_l_13">#REF!</definedName>
    <definedName name="_l_5">#REF!</definedName>
    <definedName name="_l_6">#REF!</definedName>
    <definedName name="_la29" hidden="1">#REF!</definedName>
    <definedName name="_la3" hidden="1">#REF!</definedName>
    <definedName name="_la31" hidden="1">#REF!</definedName>
    <definedName name="_la32" hidden="1">#REF!</definedName>
    <definedName name="_la4" hidden="1">#REF!</definedName>
    <definedName name="_la5" hidden="1">#REF!</definedName>
    <definedName name="_la6" hidden="1">#REF!</definedName>
    <definedName name="_la7" hidden="1">#REF!</definedName>
    <definedName name="_la8" hidden="1">#REF!</definedName>
    <definedName name="_la9" hidden="1">#REF!</definedName>
    <definedName name="_LAB1">#REF!</definedName>
    <definedName name="_LAB2">#REF!</definedName>
    <definedName name="_LAB3">#REF!</definedName>
    <definedName name="_lb1" hidden="1">#REF!</definedName>
    <definedName name="_lb10" hidden="1">#REF!</definedName>
    <definedName name="_lb11" hidden="1">#REF!</definedName>
    <definedName name="_lb12" hidden="1">#REF!</definedName>
    <definedName name="_lb13" hidden="1">#REF!</definedName>
    <definedName name="_lb14" hidden="1">#REF!</definedName>
    <definedName name="_lb15" hidden="1">#REF!</definedName>
    <definedName name="_lb16" hidden="1">#REF!</definedName>
    <definedName name="_lb17" hidden="1">#REF!</definedName>
    <definedName name="_lb18" hidden="1">#REF!</definedName>
    <definedName name="_lb19" hidden="1">#REF!</definedName>
    <definedName name="_lb2" hidden="1">#REF!</definedName>
    <definedName name="_lb20" hidden="1">#REF!</definedName>
    <definedName name="_lb21" hidden="1">#REF!</definedName>
    <definedName name="_lb22" hidden="1">#REF!</definedName>
    <definedName name="_lb23" hidden="1">#REF!</definedName>
    <definedName name="_lb24" hidden="1">#REF!</definedName>
    <definedName name="_lb25" hidden="1">#REF!</definedName>
    <definedName name="_lb27" hidden="1">#REF!</definedName>
    <definedName name="_lb28" hidden="1">#REF!</definedName>
    <definedName name="_lb29" hidden="1">#REF!</definedName>
    <definedName name="_lb3" hidden="1">#REF!</definedName>
    <definedName name="_lb30" hidden="1">#REF!</definedName>
    <definedName name="_lb31" hidden="1">#REF!</definedName>
    <definedName name="_lb32" hidden="1">#REF!</definedName>
    <definedName name="_lb4" hidden="1">#REF!</definedName>
    <definedName name="_lb5" hidden="1">#REF!</definedName>
    <definedName name="_lb6" hidden="1">#REF!</definedName>
    <definedName name="_lb7" hidden="1">#REF!</definedName>
    <definedName name="_lb8" hidden="1">#REF!</definedName>
    <definedName name="_lb9" hidden="1">#REF!</definedName>
    <definedName name="_lbc1" hidden="1">#REF!</definedName>
    <definedName name="_lbc10" hidden="1">#REF!</definedName>
    <definedName name="_lbc11" hidden="1">#REF!</definedName>
    <definedName name="_lbc12" hidden="1">#REF!</definedName>
    <definedName name="_lbc13" hidden="1">#REF!</definedName>
    <definedName name="_lbc14" hidden="1">#REF!</definedName>
    <definedName name="_lbc15" hidden="1">#REF!</definedName>
    <definedName name="_lbc16" hidden="1">#REF!</definedName>
    <definedName name="_lbc17" hidden="1">#REF!</definedName>
    <definedName name="_lbc18" hidden="1">#REF!</definedName>
    <definedName name="_lbc19" hidden="1">#REF!</definedName>
    <definedName name="_lbc2" hidden="1">#REF!</definedName>
    <definedName name="_lbc20" hidden="1">#REF!</definedName>
    <definedName name="_lbc21" hidden="1">#REF!</definedName>
    <definedName name="_lbc22" hidden="1">#REF!</definedName>
    <definedName name="_lbc23" hidden="1">#REF!</definedName>
    <definedName name="_lbc24" hidden="1">#REF!</definedName>
    <definedName name="_lbc25" hidden="1">#REF!</definedName>
    <definedName name="_lbc26" hidden="1">#REF!</definedName>
    <definedName name="_lbc27" hidden="1">#REF!</definedName>
    <definedName name="_lbc28" hidden="1">#REF!</definedName>
    <definedName name="_lbc29" hidden="1">#REF!</definedName>
    <definedName name="_lbc3" hidden="1">#REF!</definedName>
    <definedName name="_lbc31" hidden="1">#REF!</definedName>
    <definedName name="_lbc32" hidden="1">#REF!</definedName>
    <definedName name="_lbc4" hidden="1">#REF!</definedName>
    <definedName name="_lbc5" hidden="1">#REF!</definedName>
    <definedName name="_lbc6" hidden="1">#REF!</definedName>
    <definedName name="_lbc7" hidden="1">#REF!</definedName>
    <definedName name="_lbc8" hidden="1">#REF!</definedName>
    <definedName name="_lbc9" hidden="1">#REF!</definedName>
    <definedName name="_ld26" hidden="1">#REF!</definedName>
    <definedName name="_ld31" hidden="1">#REF!</definedName>
    <definedName name="_le31" hidden="1">#REF!</definedName>
    <definedName name="_lf31" hidden="1">#REF!</definedName>
    <definedName name="_LOC1">#REF!</definedName>
    <definedName name="_LOC10">#REF!</definedName>
    <definedName name="_LOC11">#REF!</definedName>
    <definedName name="_LOC12">#REF!</definedName>
    <definedName name="_LOC13">#REF!</definedName>
    <definedName name="_LOC14">#REF!</definedName>
    <definedName name="_LOC15">#REF!</definedName>
    <definedName name="_LOC16">#REF!</definedName>
    <definedName name="_LOC17">#REF!</definedName>
    <definedName name="_LOC18">#REF!</definedName>
    <definedName name="_LOC19">#REF!</definedName>
    <definedName name="_LOC2">#REF!</definedName>
    <definedName name="_LOC20">#REF!</definedName>
    <definedName name="_LOC21">#REF!</definedName>
    <definedName name="_LOC22">#REF!</definedName>
    <definedName name="_LOC23">#REF!</definedName>
    <definedName name="_LOC24">#REF!</definedName>
    <definedName name="_LOC25">#REF!</definedName>
    <definedName name="_LOC26">#REF!</definedName>
    <definedName name="_LOC27">#REF!</definedName>
    <definedName name="_LOC28">#REF!</definedName>
    <definedName name="_LOC29">#REF!</definedName>
    <definedName name="_LOC3">#REF!</definedName>
    <definedName name="_LOC30">#REF!</definedName>
    <definedName name="_LOC31">#REF!</definedName>
    <definedName name="_LOC32">#REF!</definedName>
    <definedName name="_LOC33">#REF!</definedName>
    <definedName name="_LOC34">#REF!</definedName>
    <definedName name="_LOC35">#REF!</definedName>
    <definedName name="_LOC36">#REF!</definedName>
    <definedName name="_LOC37">#REF!</definedName>
    <definedName name="_LOC38">#REF!</definedName>
    <definedName name="_LOC39">#REF!</definedName>
    <definedName name="_LOC4">#REF!</definedName>
    <definedName name="_LOC40">#REF!</definedName>
    <definedName name="_LOC41">#REF!</definedName>
    <definedName name="_LOC42">#REF!</definedName>
    <definedName name="_LOC5">#REF!</definedName>
    <definedName name="_LOC6">#REF!</definedName>
    <definedName name="_LOC7">#REF!</definedName>
    <definedName name="_LOC8">#REF!</definedName>
    <definedName name="_LOC9">#REF!</definedName>
    <definedName name="_ls2">#REF!</definedName>
    <definedName name="_m">#REF!</definedName>
    <definedName name="_MA0001">#REF!</definedName>
    <definedName name="_MA2" localSheetId="1" hidden="1">{"'REL CUSTODIF'!$B$1:$H$72"}</definedName>
    <definedName name="_MA2" hidden="1">{"'REL CUSTODIF'!$B$1:$H$72"}</definedName>
    <definedName name="_MAO010201">#REF!</definedName>
    <definedName name="_MAO010202">#REF!</definedName>
    <definedName name="_MAO010205">#REF!</definedName>
    <definedName name="_MAO010206">#REF!</definedName>
    <definedName name="_MAO010210">#REF!</definedName>
    <definedName name="_MAO010401">#REF!</definedName>
    <definedName name="_MAO010402">#REF!</definedName>
    <definedName name="_MAO010407">#REF!</definedName>
    <definedName name="_MAO010413">#REF!</definedName>
    <definedName name="_MAO010501">#REF!</definedName>
    <definedName name="_MAO010503">#REF!</definedName>
    <definedName name="_MAO010505">#REF!</definedName>
    <definedName name="_MAO010509">#REF!</definedName>
    <definedName name="_MAO010512">#REF!</definedName>
    <definedName name="_MAO010518">#REF!</definedName>
    <definedName name="_MAO010519">#REF!</definedName>
    <definedName name="_MAO010521">#REF!</definedName>
    <definedName name="_MAO010523">#REF!</definedName>
    <definedName name="_MAO010532">#REF!</definedName>
    <definedName name="_MAO010533">#REF!</definedName>
    <definedName name="_MAO010536">#REF!</definedName>
    <definedName name="_MAO010701">#REF!</definedName>
    <definedName name="_MAO010703">#REF!</definedName>
    <definedName name="_MAO010705">#REF!</definedName>
    <definedName name="_MAO010708">#REF!</definedName>
    <definedName name="_MAO010710">#REF!</definedName>
    <definedName name="_MAO010712">#REF!</definedName>
    <definedName name="_MAO010717">#REF!</definedName>
    <definedName name="_MAO020201">#REF!</definedName>
    <definedName name="_MAO020205">#REF!</definedName>
    <definedName name="_MAO020211">#REF!</definedName>
    <definedName name="_MAO020217">#REF!</definedName>
    <definedName name="_MAO030102">#REF!</definedName>
    <definedName name="_MAO030201">#REF!</definedName>
    <definedName name="_MAO030303">#REF!</definedName>
    <definedName name="_MAO030317">#REF!</definedName>
    <definedName name="_MAO040101">#REF!</definedName>
    <definedName name="_MAO040202">#REF!</definedName>
    <definedName name="_MAO050103">#REF!</definedName>
    <definedName name="_MAO050207">#REF!</definedName>
    <definedName name="_MAO060101">#REF!</definedName>
    <definedName name="_MAO080310">#REF!</definedName>
    <definedName name="_MAO090101">#REF!</definedName>
    <definedName name="_MAO110101">#REF!</definedName>
    <definedName name="_MAO110104">#REF!</definedName>
    <definedName name="_MAO110107">#REF!</definedName>
    <definedName name="_MAO120101">#REF!</definedName>
    <definedName name="_MAO120105">#REF!</definedName>
    <definedName name="_MAO120106">#REF!</definedName>
    <definedName name="_MAO120107">#REF!</definedName>
    <definedName name="_MAO120110">#REF!</definedName>
    <definedName name="_MAO120150">#REF!</definedName>
    <definedName name="_MAO130101">#REF!</definedName>
    <definedName name="_MAO130103">#REF!</definedName>
    <definedName name="_MAO130304">#REF!</definedName>
    <definedName name="_MAO130401">#REF!</definedName>
    <definedName name="_MAO140102">#REF!</definedName>
    <definedName name="_MAO140109">#REF!</definedName>
    <definedName name="_MAO140113">#REF!</definedName>
    <definedName name="_MAO140122">#REF!</definedName>
    <definedName name="_MAO140126">#REF!</definedName>
    <definedName name="_MAO140129">#REF!</definedName>
    <definedName name="_MAO140135">#REF!</definedName>
    <definedName name="_MAO140143">#REF!</definedName>
    <definedName name="_MAO140145">#REF!</definedName>
    <definedName name="_MAR3" localSheetId="1" hidden="1">{"'RELATÓRIO'!$A$1:$E$20","'RELATÓRIO'!$A$22:$D$34","'INTERNET'!$A$31:$G$58","'INTERNET'!$A$1:$G$28","'SÉRIE HISTÓRICA'!$A$167:$H$212","'SÉRIE HISTÓRICA'!$A$56:$H$101"}</definedName>
    <definedName name="_MAR3" hidden="1">{"'RELATÓRIO'!$A$1:$E$20","'RELATÓRIO'!$A$22:$D$34","'INTERNET'!$A$31:$G$58","'INTERNET'!$A$1:$G$28","'SÉRIE HISTÓRICA'!$A$167:$H$212","'SÉRIE HISTÓRICA'!$A$56:$H$101"}</definedName>
    <definedName name="_MAT010301">#REF!</definedName>
    <definedName name="_MAT010401">#REF!</definedName>
    <definedName name="_MAT010402">#REF!</definedName>
    <definedName name="_MAT010407">#REF!</definedName>
    <definedName name="_MAT010413">#REF!</definedName>
    <definedName name="_MAT010536">#REF!</definedName>
    <definedName name="_MAT010703">#REF!</definedName>
    <definedName name="_MAT010708">#REF!</definedName>
    <definedName name="_MAT010710">#REF!</definedName>
    <definedName name="_MAT010718">#REF!</definedName>
    <definedName name="_MAT020201">#REF!</definedName>
    <definedName name="_MAT020205">#REF!</definedName>
    <definedName name="_MAT020211">#REF!</definedName>
    <definedName name="_MAT030102">#REF!</definedName>
    <definedName name="_MAT030201">#REF!</definedName>
    <definedName name="_MAT030303">#REF!</definedName>
    <definedName name="_MAT030317">#REF!</definedName>
    <definedName name="_MAT040101">#REF!</definedName>
    <definedName name="_MAT040202">#REF!</definedName>
    <definedName name="_MAT050103">#REF!</definedName>
    <definedName name="_MAT050207">#REF!</definedName>
    <definedName name="_MAT060101">#REF!</definedName>
    <definedName name="_MAT080101">#REF!</definedName>
    <definedName name="_MAT080310">#REF!</definedName>
    <definedName name="_MAT090101">#REF!</definedName>
    <definedName name="_MAT100302">#REF!</definedName>
    <definedName name="_MAT110101">#REF!</definedName>
    <definedName name="_MAT110104">#REF!</definedName>
    <definedName name="_MAT110107">#REF!</definedName>
    <definedName name="_MAT120101">#REF!</definedName>
    <definedName name="_MAT120105">#REF!</definedName>
    <definedName name="_MAT120106">#REF!</definedName>
    <definedName name="_MAT120107">#REF!</definedName>
    <definedName name="_MAT120110">#REF!</definedName>
    <definedName name="_MAT120150">#REF!</definedName>
    <definedName name="_MAT130101">#REF!</definedName>
    <definedName name="_MAT130103">#REF!</definedName>
    <definedName name="_MAT130304">#REF!</definedName>
    <definedName name="_MAT130401">#REF!</definedName>
    <definedName name="_MAT140102">#REF!</definedName>
    <definedName name="_MAT140109">#REF!</definedName>
    <definedName name="_MAT140113">#REF!</definedName>
    <definedName name="_MAT140122">#REF!</definedName>
    <definedName name="_MAT140126">#REF!</definedName>
    <definedName name="_MAT140129">#REF!</definedName>
    <definedName name="_MAT140135">#REF!</definedName>
    <definedName name="_MAT140143">#REF!</definedName>
    <definedName name="_MAT140145">#REF!</definedName>
    <definedName name="_MAT150130">#REF!</definedName>
    <definedName name="_MAT170101">#REF!</definedName>
    <definedName name="_MAT170102">#REF!</definedName>
    <definedName name="_MAT170103">#REF!</definedName>
    <definedName name="_Mat2">#REF!</definedName>
    <definedName name="_MatInverse_In" localSheetId="1" hidden="1">#REF!</definedName>
    <definedName name="_MatInverse_In" hidden="1">#REF!</definedName>
    <definedName name="_MatMult_A" hidden="1">#REF!</definedName>
    <definedName name="_MB01">#REF!</definedName>
    <definedName name="_MB02">#REF!</definedName>
    <definedName name="_MB03">#REF!</definedName>
    <definedName name="_MB04">#REF!</definedName>
    <definedName name="_MB05">#REF!</definedName>
    <definedName name="_MB06">#REF!</definedName>
    <definedName name="_med2">#REF!</definedName>
    <definedName name="_MLH1">#REF!</definedName>
    <definedName name="_MLH2">#REF!</definedName>
    <definedName name="_MLH3">#REF!</definedName>
    <definedName name="_MM" hidden="1">#REF!</definedName>
    <definedName name="_MO0001">#REF!</definedName>
    <definedName name="_MO0002">#REF!</definedName>
    <definedName name="_MO0003">#REF!</definedName>
    <definedName name="_MO0004">#REF!</definedName>
    <definedName name="_MO1">#REF!</definedName>
    <definedName name="_MO2">#REF!</definedName>
    <definedName name="_MO3">#REF!</definedName>
    <definedName name="_MOA1" localSheetId="1" hidden="1">{#N/A,#N/A,FALSE,"DEF1";#N/A,#N/A,FALSE,"DEF2";#N/A,#N/A,FALSE,"DEF3"}</definedName>
    <definedName name="_MOA1" hidden="1">{#N/A,#N/A,FALSE,"DEF1";#N/A,#N/A,FALSE,"DEF2";#N/A,#N/A,FALSE,"DEF3"}</definedName>
    <definedName name="_MOA2" localSheetId="1" hidden="1">{#N/A,#N/A,FALSE,"DEF1";#N/A,#N/A,FALSE,"DEF2";#N/A,#N/A,FALSE,"DEF3"}</definedName>
    <definedName name="_MOA2" hidden="1">{#N/A,#N/A,FALSE,"DEF1";#N/A,#N/A,FALSE,"DEF2";#N/A,#N/A,FALSE,"DEF3"}</definedName>
    <definedName name="_MP100">#REF!</definedName>
    <definedName name="_MTV1">#REF!</definedName>
    <definedName name="_MTV2">#REF!</definedName>
    <definedName name="_MTV3">#REF!</definedName>
    <definedName name="_MTV4">#REF!</definedName>
    <definedName name="_MTV5">#REF!</definedName>
    <definedName name="_n2" localSheetId="1" hidden="1">{#N/A,#N/A,FALSE,"PCOL"}</definedName>
    <definedName name="_n2" hidden="1">{#N/A,#N/A,FALSE,"PCOL"}</definedName>
    <definedName name="_N2Aplicação">#REF!</definedName>
    <definedName name="_NEW2" localSheetId="12" hidden="1">{"'RATEIO RECEITA BRUTA'!$B$77:$C$106"}</definedName>
    <definedName name="_NEW2" localSheetId="1" hidden="1">{"'RATEIO RECEITA BRUTA'!$B$77:$C$106"}</definedName>
    <definedName name="_NEW2" hidden="1">{"'RATEIO RECEITA BRUTA'!$B$77:$C$106"}</definedName>
    <definedName name="_NUM1">#REF!</definedName>
    <definedName name="_NUM2">#REF!</definedName>
    <definedName name="_NUM3">#REF!</definedName>
    <definedName name="_oae1">#REF!</definedName>
    <definedName name="_ok2" localSheetId="1" hidden="1">{#N/A,#N/A,FALSE,"QD_F1 Invest Detalhado";#N/A,#N/A,FALSE,"QD_F3 Invest_Comparado";#N/A,#N/A,FALSE,"QD_B Trafego";#N/A,#N/A,FALSE,"QD_D0 Custos Operacionais";#N/A,#N/A,FALSE,"QD_C Receita";#N/A,#N/A,FALSE,"QD_D Custos";#N/A,#N/A,FALSE,"QD_E Resultado";#N/A,#N/A,FALSE,"QD_G Fluxo Caixa"}</definedName>
    <definedName name="_ok2" hidden="1">{#N/A,#N/A,FALSE,"QD_F1 Invest Detalhado";#N/A,#N/A,FALSE,"QD_F3 Invest_Comparado";#N/A,#N/A,FALSE,"QD_B Trafego";#N/A,#N/A,FALSE,"QD_D0 Custos Operacionais";#N/A,#N/A,FALSE,"QD_C Receita";#N/A,#N/A,FALSE,"QD_D Custos";#N/A,#N/A,FALSE,"QD_E Resultado";#N/A,#N/A,FALSE,"QD_G Fluxo Caixa"}</definedName>
    <definedName name="_Order1" hidden="1">255</definedName>
    <definedName name="_Order2" hidden="1">255</definedName>
    <definedName name="_OUT98" localSheetId="1" hidden="1">{#N/A,#N/A,TRUE,"Serviços"}</definedName>
    <definedName name="_OUT98" hidden="1">{#N/A,#N/A,TRUE,"Serviços"}</definedName>
    <definedName name="_OUT98_" localSheetId="1" hidden="1">{#N/A,#N/A,TRUE,"Serviços"}</definedName>
    <definedName name="_OUT98_" hidden="1">{#N/A,#N/A,TRUE,"Serviços"}</definedName>
    <definedName name="_OUTTTT9888" localSheetId="1" hidden="1">{#N/A,#N/A,TRUE,"Serviços"}</definedName>
    <definedName name="_OUTTTT9888" hidden="1">{#N/A,#N/A,TRUE,"Serviços"}</definedName>
    <definedName name="_P00Balance">#REF!</definedName>
    <definedName name="_P00Cash">#REF!</definedName>
    <definedName name="_P00Debt">#REF!</definedName>
    <definedName name="_P00debt1">#REF!</definedName>
    <definedName name="_P00debt2">#REF!</definedName>
    <definedName name="_P00Deprec.">#REF!</definedName>
    <definedName name="_PA01" localSheetId="1" hidden="1">{"'teste'!$B$2:$R$49"}</definedName>
    <definedName name="_PA01" hidden="1">{"'teste'!$B$2:$R$49"}</definedName>
    <definedName name="_PAR1">#REF!</definedName>
    <definedName name="_PAR2">#REF!</definedName>
    <definedName name="_PAR3">#REF!</definedName>
    <definedName name="_PAR4">#REF!</definedName>
    <definedName name="_Parse_On" hidden="1">#REF!</definedName>
    <definedName name="_Parse_Out" hidden="1">#REF!</definedName>
    <definedName name="_Pav1">#REF!</definedName>
    <definedName name="_ped1">#REF!</definedName>
    <definedName name="_PER2">#REF!</definedName>
    <definedName name="_PER3">#REF!</definedName>
    <definedName name="_PL1">#REF!</definedName>
    <definedName name="_PMB01">#REF!</definedName>
    <definedName name="_PMB02">#REF!</definedName>
    <definedName name="_PMB03">#REF!</definedName>
    <definedName name="_PMB04">#REF!</definedName>
    <definedName name="_PMB05">#REF!</definedName>
    <definedName name="_PMB06">#REF!</definedName>
    <definedName name="_PN10" localSheetId="1" hidden="1">{"'gráf jan00'!$A$1:$AK$41"}</definedName>
    <definedName name="_PN10" hidden="1">{"'gráf jan00'!$A$1:$AK$41"}</definedName>
    <definedName name="_pop2">#REF!</definedName>
    <definedName name="_PRE010201">#REF!</definedName>
    <definedName name="_PRE010202">#REF!</definedName>
    <definedName name="_PRE010205">#REF!</definedName>
    <definedName name="_PRE010206">#REF!</definedName>
    <definedName name="_PRE010210">#REF!</definedName>
    <definedName name="_PRE010301">#REF!</definedName>
    <definedName name="_PRE010401">#REF!</definedName>
    <definedName name="_PRE010402">#REF!</definedName>
    <definedName name="_PRE010407">#REF!</definedName>
    <definedName name="_PRE010413">#REF!</definedName>
    <definedName name="_PRE010501">#REF!</definedName>
    <definedName name="_PRE010503">#REF!</definedName>
    <definedName name="_PRE010505">#REF!</definedName>
    <definedName name="_PRE010509">#REF!</definedName>
    <definedName name="_PRE010512">#REF!</definedName>
    <definedName name="_PRE010518">#REF!</definedName>
    <definedName name="_PRE010519">#REF!</definedName>
    <definedName name="_PRE010521">#REF!</definedName>
    <definedName name="_PRE010523">#REF!</definedName>
    <definedName name="_PRE010532">#REF!</definedName>
    <definedName name="_PRE010533">#REF!</definedName>
    <definedName name="_PRE010536">#REF!</definedName>
    <definedName name="_PRE010701">#REF!</definedName>
    <definedName name="_PRE010703">#REF!</definedName>
    <definedName name="_PRE010705">#REF!</definedName>
    <definedName name="_PRE010708">#REF!</definedName>
    <definedName name="_PRE010710">#REF!</definedName>
    <definedName name="_PRE010712">#REF!</definedName>
    <definedName name="_PRE010717">#REF!</definedName>
    <definedName name="_PRE010718">#REF!</definedName>
    <definedName name="_PRE020201">#REF!</definedName>
    <definedName name="_PRE020205">#REF!</definedName>
    <definedName name="_PRE020211">#REF!</definedName>
    <definedName name="_PRE020217">#REF!</definedName>
    <definedName name="_PRE030102">#REF!</definedName>
    <definedName name="_PRE030201">#REF!</definedName>
    <definedName name="_PRE030303">#REF!</definedName>
    <definedName name="_PRE030317">#REF!</definedName>
    <definedName name="_PRE040101">#REF!</definedName>
    <definedName name="_PRE040202">#REF!</definedName>
    <definedName name="_PRE050103">#REF!</definedName>
    <definedName name="_PRE050207">#REF!</definedName>
    <definedName name="_PRE060101">#REF!</definedName>
    <definedName name="_PRE080101">#REF!</definedName>
    <definedName name="_PRE080310">#REF!</definedName>
    <definedName name="_PRE090101">#REF!</definedName>
    <definedName name="_pre1">#REF!</definedName>
    <definedName name="_PRE100302">#REF!</definedName>
    <definedName name="_PRE110101">#REF!</definedName>
    <definedName name="_PRE110104">#REF!</definedName>
    <definedName name="_PRE110107">#REF!</definedName>
    <definedName name="_PRE120101">#REF!</definedName>
    <definedName name="_PRE120105">#REF!</definedName>
    <definedName name="_PRE120106">#REF!</definedName>
    <definedName name="_PRE120107">#REF!</definedName>
    <definedName name="_PRE120110">#REF!</definedName>
    <definedName name="_PRE120150">#REF!</definedName>
    <definedName name="_PRE130101">#REF!</definedName>
    <definedName name="_PRE130103">#REF!</definedName>
    <definedName name="_PRE130304">#REF!</definedName>
    <definedName name="_PRE130401">#REF!</definedName>
    <definedName name="_PRE140102">#REF!</definedName>
    <definedName name="_PRE140109">#REF!</definedName>
    <definedName name="_PRE140113">#REF!</definedName>
    <definedName name="_PRE140122">#REF!</definedName>
    <definedName name="_PRE140126">#REF!</definedName>
    <definedName name="_PRE140129">#REF!</definedName>
    <definedName name="_PRE140135">#REF!</definedName>
    <definedName name="_PRE140143">#REF!</definedName>
    <definedName name="_PRE140145">#REF!</definedName>
    <definedName name="_PRE150130">#REF!</definedName>
    <definedName name="_PRE170101">#REF!</definedName>
    <definedName name="_PRE170102">#REF!</definedName>
    <definedName name="_PRE170103">#REF!</definedName>
    <definedName name="_PRO01">#REF!</definedName>
    <definedName name="_PRO02">#REF!</definedName>
    <definedName name="_PRO03">#REF!</definedName>
    <definedName name="_PRO04">#REF!</definedName>
    <definedName name="_PRO05">#REF!</definedName>
    <definedName name="_PRO06">#REF!</definedName>
    <definedName name="_PRU2006">#REF!</definedName>
    <definedName name="_PU1" localSheetId="1">[4]OBRJU95!#REF!</definedName>
    <definedName name="_PU1">[10]OBRJU95!#REF!</definedName>
    <definedName name="_pup2">#REF!</definedName>
    <definedName name="_qe1" localSheetId="1">{0;0;0;0;1;#N/A;0.5;0.5;0.75;0.75;2;TRUE;TRUE;FALSE;FALSE;FALSE;#N/A;1;#N/A;1;1;"&amp;L&amp;7 RAMIBD05\GROUPS\EMG\DESOUSA\BRAZIL\MACHADIB\MODEL\MODEL_12.XLS -- &amp;D, &amp;T -- Page &amp;P of &amp;N
&amp;7";"&amp;L&amp;F&amp;A&amp;RPage&amp;P"}</definedName>
    <definedName name="_qe1">{0;0;0;0;1;#N/A;0.5;0.5;0.75;0.75;2;TRUE;TRUE;FALSE;FALSE;FALSE;#N/A;1;#N/A;1;1;"&amp;L&amp;7 RAMIBD05\GROUPS\EMG\DESOUSA\BRAZIL\MACHADIB\MODEL\MODEL_12.XLS -- &amp;D, &amp;T -- Page &amp;P of &amp;N
&amp;7";"&amp;L&amp;F&amp;A&amp;RPage&amp;P"}</definedName>
    <definedName name="_qe10" localSheetId="1">{0;0;0;0;1;#N/A;0.5;0.5;0.75;0.75;2;TRUE;TRUE;FALSE;FALSE;FALSE;#N/A;1;#N/A;1;1;"&amp;L&amp;7 RAMIBD05\GROUPS\EMG\DESOUSA\BRAZIL\MACHADIB\MODEL\MODEL_12.XLS -- &amp;D, &amp;T -- Page &amp;P of &amp;N
&amp;7";"&amp;L&amp;F&amp;A&amp;RPage&amp;P"}</definedName>
    <definedName name="_qe10">{0;0;0;0;1;#N/A;0.5;0.5;0.75;0.75;2;TRUE;TRUE;FALSE;FALSE;FALSE;#N/A;1;#N/A;1;1;"&amp;L&amp;7 RAMIBD05\GROUPS\EMG\DESOUSA\BRAZIL\MACHADIB\MODEL\MODEL_12.XLS -- &amp;D, &amp;T -- Page &amp;P of &amp;N
&amp;7";"&amp;L&amp;F&amp;A&amp;RPage&amp;P"}</definedName>
    <definedName name="_qe11" localSheetId="1">{0;0;0;0;9;#N/A;0.75;0.75;1;1;1;FALSE;FALSE;FALSE;FALSE;FALSE;#N/A;1;100;#N/A;#N/A;"&amp;A";"Page &amp;P"}</definedName>
    <definedName name="_qe11">{0;0;0;0;9;#N/A;0.75;0.75;1;1;1;FALSE;FALSE;FALSE;FALSE;FALSE;#N/A;1;100;#N/A;#N/A;"&amp;A";"Page &amp;P"}</definedName>
    <definedName name="_qe2" localSheetId="1">{0;0;0;0;1;#N/A;0.5;0.5;0.75;0.75;2;TRUE;TRUE;FALSE;FALSE;FALSE;#N/A;1;#N/A;1;1;"&amp;L&amp;7 RAMIBD05\GROUPS\EMG\DESOUSA\BRAZIL\MACHADIB\MODEL\MODEL_12.XLS -- &amp;D, &amp;T -- Page &amp;P of &amp;N
&amp;7";"&amp;L&amp;F&amp;A&amp;RPage&amp;P"}</definedName>
    <definedName name="_qe2">{0;0;0;0;1;#N/A;0.5;0.5;0.75;0.75;2;TRUE;TRUE;FALSE;FALSE;FALSE;#N/A;1;#N/A;1;1;"&amp;L&amp;7 RAMIBD05\GROUPS\EMG\DESOUSA\BRAZIL\MACHADIB\MODEL\MODEL_12.XLS -- &amp;D, &amp;T -- Page &amp;P of &amp;N
&amp;7";"&amp;L&amp;F&amp;A&amp;RPage&amp;P"}</definedName>
    <definedName name="_qe3" localSheetId="1">{0;0;0;0;1;#N/A;0.5;0.5;0.75;0.75;2;TRUE;TRUE;FALSE;FALSE;FALSE;#N/A;1;#N/A;1;1;"&amp;L&amp;7 RAMIBD05\GROUPS\EMG\DESOUSA\BRAZIL\MACHADIB\MODEL\MODEL_12.XLS -- &amp;D, &amp;T -- Page &amp;P of &amp;N
&amp;7";"&amp;L&amp;F&amp;A&amp;RPage&amp;P"}</definedName>
    <definedName name="_qe3">{0;0;0;0;1;#N/A;0.5;0.5;0.75;0.75;2;TRUE;TRUE;FALSE;FALSE;FALSE;#N/A;1;#N/A;1;1;"&amp;L&amp;7 RAMIBD05\GROUPS\EMG\DESOUSA\BRAZIL\MACHADIB\MODEL\MODEL_12.XLS -- &amp;D, &amp;T -- Page &amp;P of &amp;N
&amp;7";"&amp;L&amp;F&amp;A&amp;RPage&amp;P"}</definedName>
    <definedName name="_qe4" localSheetId="1">{0;0;0;0;9;#N/A;0.75;0.75;1;1;1;FALSE;FALSE;FALSE;FALSE;FALSE;#N/A;1;100;#N/A;#N/A;"&amp;A";"Page &amp;P"}</definedName>
    <definedName name="_qe4">{0;0;0;0;9;#N/A;0.75;0.75;1;1;1;FALSE;FALSE;FALSE;FALSE;FALSE;#N/A;1;100;#N/A;#N/A;"&amp;A";"Page &amp;P"}</definedName>
    <definedName name="_qe5" localSheetId="1">{0;0;0;0;9;#N/A;0.75;0.75;1;1;1;FALSE;FALSE;FALSE;FALSE;FALSE;#N/A;1;100;#N/A;#N/A;"&amp;A";"Page &amp;P"}</definedName>
    <definedName name="_qe5">{0;0;0;0;9;#N/A;0.75;0.75;1;1;1;FALSE;FALSE;FALSE;FALSE;FALSE;#N/A;1;100;#N/A;#N/A;"&amp;A";"Page &amp;P"}</definedName>
    <definedName name="_qe6" localSheetId="1">{0;0;0;0;9;#N/A;0.75;0.75;1;1;1;FALSE;FALSE;FALSE;FALSE;FALSE;#N/A;1;100;#N/A;#N/A;"&amp;A";"Page &amp;P"}</definedName>
    <definedName name="_qe6">{0;0;0;0;9;#N/A;0.75;0.75;1;1;1;FALSE;FALSE;FALSE;FALSE;FALSE;#N/A;1;100;#N/A;#N/A;"&amp;A";"Page &amp;P"}</definedName>
    <definedName name="_qe7" localSheetId="1">{0;0;0;0;1;#N/A;0.5;0.5;0.75;0.75;2;TRUE;TRUE;FALSE;FALSE;FALSE;#N/A;1;56;#N/A;#N/A;"&amp;L&amp;7 RAMIBD05\GROUPS\EMG\DESOUSA\BRAZIL\MACHADIB\MODEL\MODEL_20.XLS -- &amp;D, &amp;T -- Page 7 of 9
Machadinho Project
&amp;R&amp;""Arial,Italic""Confidential";"&amp;L&amp;F&amp;A&amp;RPage 7"}</definedName>
    <definedName name="_qe7">{0;0;0;0;1;#N/A;0.5;0.5;0.75;0.75;2;TRUE;TRUE;FALSE;FALSE;FALSE;#N/A;1;56;#N/A;#N/A;"&amp;L&amp;7 RAMIBD05\GROUPS\EMG\DESOUSA\BRAZIL\MACHADIB\MODEL\MODEL_20.XLS -- &amp;D, &amp;T -- Page 7 of 9
Machadinho Project
&amp;R&amp;""Arial,Italic""Confidential";"&amp;L&amp;F&amp;A&amp;RPage 7"}</definedName>
    <definedName name="_qe8" localSheetId="1">{0;0;0;0;1;#N/A;0.5;0.5;0.75;0.75;2;TRUE;TRUE;FALSE;FALSE;FALSE;#N/A;1;56;#N/A;#N/A;"&amp;L&amp;7 RAMIBD05\GROUPS\EMG\DESOUSA\BRAZIL\MACHADIB\MODEL\MODEL_20.XLS -- &amp;D, &amp;T -- Page 8 of 9
Machadinho Project
&amp;R&amp;""Arial,Italic""Confidential";"&amp;L&amp;F&amp;A&amp;RPage 8"}</definedName>
    <definedName name="_qe8">{0;0;0;0;1;#N/A;0.5;0.5;0.75;0.75;2;TRUE;TRUE;FALSE;FALSE;FALSE;#N/A;1;56;#N/A;#N/A;"&amp;L&amp;7 RAMIBD05\GROUPS\EMG\DESOUSA\BRAZIL\MACHADIB\MODEL\MODEL_20.XLS -- &amp;D, &amp;T -- Page 8 of 9
Machadinho Project
&amp;R&amp;""Arial,Italic""Confidential";"&amp;L&amp;F&amp;A&amp;RPage 8"}</definedName>
    <definedName name="_qe9" localSheetId="1">{0;0;0;0;258;#N/A;0.75;0.75;1;1;2;FALSE;FALSE;FALSE;FALSE;FALSE;#N/A;1;#N/A;1;1;"&amp;A";"Page &amp;P"}</definedName>
    <definedName name="_qe9">{0;0;0;0;258;#N/A;0.75;0.75;1;1;2;FALSE;FALSE;FALSE;FALSE;FALSE;#N/A;1;#N/A;1;1;"&amp;A";"Page &amp;P"}</definedName>
    <definedName name="_QEC2" localSheetId="1" hidden="1">{#N/A,#N/A,FALSE,"GERAL";#N/A,#N/A,FALSE,"012-96";#N/A,#N/A,FALSE,"018-96";#N/A,#N/A,FALSE,"027-96";#N/A,#N/A,FALSE,"059-96";#N/A,#N/A,FALSE,"076-96";#N/A,#N/A,FALSE,"019-97";#N/A,#N/A,FALSE,"021-97";#N/A,#N/A,FALSE,"022-97";#N/A,#N/A,FALSE,"028-97"}</definedName>
    <definedName name="_QEC2" hidden="1">{#N/A,#N/A,FALSE,"GERAL";#N/A,#N/A,FALSE,"012-96";#N/A,#N/A,FALSE,"018-96";#N/A,#N/A,FALSE,"027-96";#N/A,#N/A,FALSE,"059-96";#N/A,#N/A,FALSE,"076-96";#N/A,#N/A,FALSE,"019-97";#N/A,#N/A,FALSE,"021-97";#N/A,#N/A,FALSE,"022-97";#N/A,#N/A,FALSE,"028-97"}</definedName>
    <definedName name="_QUA010201">#REF!</definedName>
    <definedName name="_QUA010202">#REF!</definedName>
    <definedName name="_QUA010205">#REF!</definedName>
    <definedName name="_QUA010206">#REF!</definedName>
    <definedName name="_QUA010210">#REF!</definedName>
    <definedName name="_QUA010301">#REF!</definedName>
    <definedName name="_QUA010401">#REF!</definedName>
    <definedName name="_QUA010402">#REF!</definedName>
    <definedName name="_QUA010407">#REF!</definedName>
    <definedName name="_QUA010413">#REF!</definedName>
    <definedName name="_QUA010501">#REF!</definedName>
    <definedName name="_QUA010503">#REF!</definedName>
    <definedName name="_QUA010505">#REF!</definedName>
    <definedName name="_QUA010509">#REF!</definedName>
    <definedName name="_QUA010512">#REF!</definedName>
    <definedName name="_QUA010518">#REF!</definedName>
    <definedName name="_QUA010519">#REF!</definedName>
    <definedName name="_QUA010521">#REF!</definedName>
    <definedName name="_QUA010523">#REF!</definedName>
    <definedName name="_QUA010532">#REF!</definedName>
    <definedName name="_QUA010533">#REF!</definedName>
    <definedName name="_QUA010536">#REF!</definedName>
    <definedName name="_QUA010701">#REF!</definedName>
    <definedName name="_QUA010703">#REF!</definedName>
    <definedName name="_QUA010705">#REF!</definedName>
    <definedName name="_QUA010708">#REF!</definedName>
    <definedName name="_QUA010710">#REF!</definedName>
    <definedName name="_QUA010712">#REF!</definedName>
    <definedName name="_QUA010717">#REF!</definedName>
    <definedName name="_QUA010718">#REF!</definedName>
    <definedName name="_QUA020201">#REF!</definedName>
    <definedName name="_QUA020205">#REF!</definedName>
    <definedName name="_QUA020211">#REF!</definedName>
    <definedName name="_QUA020217">#REF!</definedName>
    <definedName name="_QUA030102">#REF!</definedName>
    <definedName name="_QUA030201">#REF!</definedName>
    <definedName name="_QUA030303">#REF!</definedName>
    <definedName name="_QUA030317">#REF!</definedName>
    <definedName name="_QUA040101">#REF!</definedName>
    <definedName name="_QUA040202">#REF!</definedName>
    <definedName name="_QUA050103">#REF!</definedName>
    <definedName name="_QUA050207">#REF!</definedName>
    <definedName name="_QUA060101">#REF!</definedName>
    <definedName name="_QUA080101">#REF!</definedName>
    <definedName name="_QUA080310">#REF!</definedName>
    <definedName name="_QUA090101">#REF!</definedName>
    <definedName name="_QUA100302">#REF!</definedName>
    <definedName name="_QUA110101">#REF!</definedName>
    <definedName name="_QUA110104">#REF!</definedName>
    <definedName name="_QUA110107">#REF!</definedName>
    <definedName name="_QUA120101">#REF!</definedName>
    <definedName name="_QUA120105">#REF!</definedName>
    <definedName name="_QUA120106">#REF!</definedName>
    <definedName name="_QUA120107">#REF!</definedName>
    <definedName name="_QUA120110">#REF!</definedName>
    <definedName name="_QUA120150">#REF!</definedName>
    <definedName name="_QUA130101">#REF!</definedName>
    <definedName name="_QUA130103">#REF!</definedName>
    <definedName name="_QUA130304">#REF!</definedName>
    <definedName name="_QUA130401">#REF!</definedName>
    <definedName name="_QUA140102">#REF!</definedName>
    <definedName name="_QUA140109">#REF!</definedName>
    <definedName name="_QUA140113">#REF!</definedName>
    <definedName name="_QUA140122">#REF!</definedName>
    <definedName name="_QUA140126">#REF!</definedName>
    <definedName name="_QUA140129">#REF!</definedName>
    <definedName name="_QUA140135">#REF!</definedName>
    <definedName name="_QUA140143">#REF!</definedName>
    <definedName name="_QUA140145">#REF!</definedName>
    <definedName name="_QUA150130">#REF!</definedName>
    <definedName name="_QUA170101">#REF!</definedName>
    <definedName name="_QUA170102">#REF!</definedName>
    <definedName name="_QUA170103">#REF!</definedName>
    <definedName name="_qw1" localSheetId="1">{0;0;0;0;1;#N/A;0.5;0.5;0.75;0.75;2;TRUE;TRUE;FALSE;FALSE;FALSE;#N/A;1;#N/A;1;1;"&amp;L&amp;7 RAMIBD05\GROUPS\EMG\DESOUSA\BRAZIL\MACHADIB\MODEL\MODEL_12.XLS -- &amp;D, &amp;T -- Page &amp;P of &amp;N
&amp;7";"&amp;L&amp;F&amp;A&amp;RPage&amp;P"}</definedName>
    <definedName name="_qw1">{0;0;0;0;1;#N/A;0.5;0.5;0.75;0.75;2;TRUE;TRUE;FALSE;FALSE;FALSE;#N/A;1;#N/A;1;1;"&amp;L&amp;7 RAMIBD05\GROUPS\EMG\DESOUSA\BRAZIL\MACHADIB\MODEL\MODEL_12.XLS -- &amp;D, &amp;T -- Page &amp;P of &amp;N
&amp;7";"&amp;L&amp;F&amp;A&amp;RPage&amp;P"}</definedName>
    <definedName name="_qw2" localSheetId="1">{0;0;0;0;1;#N/A;0.5;0.5;0.75;0.75;2;TRUE;TRUE;FALSE;FALSE;FALSE;#N/A;1;#N/A;1;1;"&amp;L&amp;7 RAMIBD05\GROUPS\EMG\DESOUSA\BRAZIL\MACHADIB\MODEL\MODEL_12.XLS -- &amp;D, &amp;T -- Page &amp;P of &amp;N
&amp;7";"&amp;L&amp;F&amp;A&amp;RPage&amp;P"}</definedName>
    <definedName name="_qw2">{0;0;0;0;1;#N/A;0.5;0.5;0.75;0.75;2;TRUE;TRUE;FALSE;FALSE;FALSE;#N/A;1;#N/A;1;1;"&amp;L&amp;7 RAMIBD05\GROUPS\EMG\DESOUSA\BRAZIL\MACHADIB\MODEL\MODEL_12.XLS -- &amp;D, &amp;T -- Page &amp;P of &amp;N
&amp;7";"&amp;L&amp;F&amp;A&amp;RPage&amp;P"}</definedName>
    <definedName name="_QW21" localSheetId="1" hidden="1">{"'RELATÓRIO'!$A$1:$E$20","'RELATÓRIO'!$A$22:$D$34","'INTERNET'!$A$31:$G$58","'INTERNET'!$A$1:$G$28","'SÉRIE HISTÓRICA'!$A$167:$H$212","'SÉRIE HISTÓRICA'!$A$56:$H$101"}</definedName>
    <definedName name="_QW21" hidden="1">{"'RELATÓRIO'!$A$1:$E$20","'RELATÓRIO'!$A$22:$D$34","'INTERNET'!$A$31:$G$58","'INTERNET'!$A$1:$G$28","'SÉRIE HISTÓRICA'!$A$167:$H$212","'SÉRIE HISTÓRICA'!$A$56:$H$101"}</definedName>
    <definedName name="_qw3" localSheetId="1">{0;0;0;0;1;#N/A;0.5;0.5;0.75;0.75;2;TRUE;TRUE;FALSE;FALSE;FALSE;#N/A;1;#N/A;1;1;"&amp;L&amp;7 RAMIBD05\GROUPS\EMG\DESOUSA\BRAZIL\MACHADIB\MODEL\MODEL_12.XLS -- &amp;D, &amp;T -- Page &amp;P of &amp;N
&amp;7";"&amp;L&amp;F&amp;A&amp;RPage&amp;P"}</definedName>
    <definedName name="_qw3">{0;0;0;0;1;#N/A;0.5;0.5;0.75;0.75;2;TRUE;TRUE;FALSE;FALSE;FALSE;#N/A;1;#N/A;1;1;"&amp;L&amp;7 RAMIBD05\GROUPS\EMG\DESOUSA\BRAZIL\MACHADIB\MODEL\MODEL_12.XLS -- &amp;D, &amp;T -- Page &amp;P of &amp;N
&amp;7";"&amp;L&amp;F&amp;A&amp;RPage&amp;P"}</definedName>
    <definedName name="_r">#REF!</definedName>
    <definedName name="_r3_dados">#REF!</definedName>
    <definedName name="_RB01">#REF!</definedName>
    <definedName name="_RB02">#REF!</definedName>
    <definedName name="_RB03">#REF!</definedName>
    <definedName name="_RB04">#REF!</definedName>
    <definedName name="_RB05">#REF!</definedName>
    <definedName name="_RB06">#REF!</definedName>
    <definedName name="_RBC2006">#REF!</definedName>
    <definedName name="_RC">#REF!</definedName>
    <definedName name="_REC11100">#REF!</definedName>
    <definedName name="_REC11110">#REF!</definedName>
    <definedName name="_REC11115">#REF!</definedName>
    <definedName name="_REC11125">#REF!</definedName>
    <definedName name="_REC11130">#REF!</definedName>
    <definedName name="_REC11135">#REF!</definedName>
    <definedName name="_REC11145">#REF!</definedName>
    <definedName name="_REC11150">#REF!</definedName>
    <definedName name="_REC11165">#REF!</definedName>
    <definedName name="_REC11170">#REF!</definedName>
    <definedName name="_REC11180">#REF!</definedName>
    <definedName name="_REC11185">#REF!</definedName>
    <definedName name="_REC11220">#REF!</definedName>
    <definedName name="_REC12105">#REF!</definedName>
    <definedName name="_REC12555">#REF!</definedName>
    <definedName name="_REC12570">#REF!</definedName>
    <definedName name="_REC12575">#REF!</definedName>
    <definedName name="_REC12580">#REF!</definedName>
    <definedName name="_REC12600">#REF!</definedName>
    <definedName name="_REC12610">#REF!</definedName>
    <definedName name="_REC12630">#REF!</definedName>
    <definedName name="_REC12631">#REF!</definedName>
    <definedName name="_REC12640">#REF!</definedName>
    <definedName name="_REC12645">#REF!</definedName>
    <definedName name="_REC12665">#REF!</definedName>
    <definedName name="_REC12690">#REF!</definedName>
    <definedName name="_REC12700">#REF!</definedName>
    <definedName name="_REC12710">#REF!</definedName>
    <definedName name="_REC13111">#REF!</definedName>
    <definedName name="_REC13112">#REF!</definedName>
    <definedName name="_REC13121">#REF!</definedName>
    <definedName name="_REC13720">#REF!</definedName>
    <definedName name="_REC14100">#REF!</definedName>
    <definedName name="_REC14161">#REF!</definedName>
    <definedName name="_REC14195">#REF!</definedName>
    <definedName name="_REC14205">#REF!</definedName>
    <definedName name="_REC14260">#REF!</definedName>
    <definedName name="_REC14500">#REF!</definedName>
    <definedName name="_REC14515">#REF!</definedName>
    <definedName name="_REC14555">#REF!</definedName>
    <definedName name="_REC14565">#REF!</definedName>
    <definedName name="_REC15135">#REF!</definedName>
    <definedName name="_REC15140">#REF!</definedName>
    <definedName name="_REC15195">#REF!</definedName>
    <definedName name="_REC15225">#REF!</definedName>
    <definedName name="_REC15230">#REF!</definedName>
    <definedName name="_REC15515">#REF!</definedName>
    <definedName name="_REC15560">#REF!</definedName>
    <definedName name="_REC15565">#REF!</definedName>
    <definedName name="_REC15570">#REF!</definedName>
    <definedName name="_REC15575">#REF!</definedName>
    <definedName name="_REC15583">#REF!</definedName>
    <definedName name="_REC15590">#REF!</definedName>
    <definedName name="_REC15591">#REF!</definedName>
    <definedName name="_REC15610">#REF!</definedName>
    <definedName name="_REC15625">#REF!</definedName>
    <definedName name="_REC15635">#REF!</definedName>
    <definedName name="_REC15655">#REF!</definedName>
    <definedName name="_REC15665">#REF!</definedName>
    <definedName name="_REC16515">#REF!</definedName>
    <definedName name="_REC16535">#REF!</definedName>
    <definedName name="_REC17140">#REF!</definedName>
    <definedName name="_REC19500">#REF!</definedName>
    <definedName name="_REC19501">#REF!</definedName>
    <definedName name="_REC19502">#REF!</definedName>
    <definedName name="_REC19503">#REF!</definedName>
    <definedName name="_REC19504">#REF!</definedName>
    <definedName name="_REC19505">#REF!</definedName>
    <definedName name="_REC20100">#REF!</definedName>
    <definedName name="_REC20105">#REF!</definedName>
    <definedName name="_REC20110">#REF!</definedName>
    <definedName name="_REC20115">#REF!</definedName>
    <definedName name="_REC20130">#REF!</definedName>
    <definedName name="_REC20135">#REF!</definedName>
    <definedName name="_REC20140">#REF!</definedName>
    <definedName name="_REC20145">#REF!</definedName>
    <definedName name="_REC20150">#REF!</definedName>
    <definedName name="_REC20155">#REF!</definedName>
    <definedName name="_REC20175">#REF!</definedName>
    <definedName name="_REC20185">#REF!</definedName>
    <definedName name="_REC20190">#REF!</definedName>
    <definedName name="_REC20195">#REF!</definedName>
    <definedName name="_REC20210">#REF!</definedName>
    <definedName name="_REC3">#REF!</definedName>
    <definedName name="_REC35">#REF!</definedName>
    <definedName name="_REC4">#REF!</definedName>
    <definedName name="_Regression_Int" hidden="1">1</definedName>
    <definedName name="_Regression_Out" hidden="1">#REF!</definedName>
    <definedName name="_Regression_X" localSheetId="1" hidden="1">#REF!</definedName>
    <definedName name="_Regression_X" hidden="1">#REF!</definedName>
    <definedName name="_Regression_Y" localSheetId="1" hidden="1">#REF!</definedName>
    <definedName name="_Regression_Y" hidden="1">#REF!</definedName>
    <definedName name="_REP1">#REF!</definedName>
    <definedName name="_REP15">#REF!</definedName>
    <definedName name="_REP2">#REF!</definedName>
    <definedName name="_REP3">#REF!</definedName>
    <definedName name="_REP4">#REF!</definedName>
    <definedName name="_REP5">#REF!</definedName>
    <definedName name="_REP6">#REF!</definedName>
    <definedName name="_REP7">#REF!</definedName>
    <definedName name="_Report">0</definedName>
    <definedName name="_RES1">#N/A</definedName>
    <definedName name="_RET1">#REF!</definedName>
    <definedName name="_REV1">#REF!</definedName>
    <definedName name="_rj99">#REF!</definedName>
    <definedName name="_RL01">#REF!</definedName>
    <definedName name="_RL02">#REF!</definedName>
    <definedName name="_RL03">#REF!</definedName>
    <definedName name="_RL04">#REF!</definedName>
    <definedName name="_RL05">#REF!</definedName>
    <definedName name="_RL06">#REF!</definedName>
    <definedName name="_RO01">#REF!</definedName>
    <definedName name="_RO02">#REF!</definedName>
    <definedName name="_RO03">#REF!</definedName>
    <definedName name="_RO04">#REF!</definedName>
    <definedName name="_RO05">#REF!</definedName>
    <definedName name="_RO06">#REF!</definedName>
    <definedName name="_ROD1">#REF!</definedName>
    <definedName name="_RRG14" localSheetId="1" hidden="1">{"'RR'!$A$2:$E$81"}</definedName>
    <definedName name="_RRG14" hidden="1">{"'RR'!$A$2:$E$81"}</definedName>
    <definedName name="_RSL01">#REF!</definedName>
    <definedName name="_RSL02">#REF!</definedName>
    <definedName name="_RSL03">#REF!</definedName>
    <definedName name="_RSL04">#REF!</definedName>
    <definedName name="_RSL05">#REF!</definedName>
    <definedName name="_RSL06">#REF!</definedName>
    <definedName name="_s">#REF!</definedName>
    <definedName name="_s_5">#REF!</definedName>
    <definedName name="_s_6">#REF!</definedName>
    <definedName name="_SE2">#REF!</definedName>
    <definedName name="_SEG1">#REF!</definedName>
    <definedName name="_sih1">#REF!</definedName>
    <definedName name="_siv1">#REF!</definedName>
    <definedName name="_Sort" localSheetId="1" hidden="1">#REF!</definedName>
    <definedName name="_Sort" hidden="1">#REF!</definedName>
    <definedName name="_sp332">#REF!</definedName>
    <definedName name="_sub1">#REF!</definedName>
    <definedName name="_sub2">#REF!</definedName>
    <definedName name="_sub3">#REF!</definedName>
    <definedName name="_sub4">#REF!</definedName>
    <definedName name="_svi2">#REF!</definedName>
    <definedName name="_svi2_10">#N/A</definedName>
    <definedName name="_svi2_11">#N/A</definedName>
    <definedName name="_svi2_12">#N/A</definedName>
    <definedName name="_svi2_13">#N/A</definedName>
    <definedName name="_svi2_14">#N/A</definedName>
    <definedName name="_svi2_15">#N/A</definedName>
    <definedName name="_svi2_16">#N/A</definedName>
    <definedName name="_svi2_17">#N/A</definedName>
    <definedName name="_svi2_18">#N/A</definedName>
    <definedName name="_svi2_19">#N/A</definedName>
    <definedName name="_svi2_20">#N/A</definedName>
    <definedName name="_svi2_22">#N/A</definedName>
    <definedName name="_svi2_23">#N/A</definedName>
    <definedName name="_svi2_24">#N/A</definedName>
    <definedName name="_svi2_25">#N/A</definedName>
    <definedName name="_svi2_26">#N/A</definedName>
    <definedName name="_svi2_27">#N/A</definedName>
    <definedName name="_svi2_28">#N/A</definedName>
    <definedName name="_svi2_29">#N/A</definedName>
    <definedName name="_svi2_30">#N/A</definedName>
    <definedName name="_svi2_31">#N/A</definedName>
    <definedName name="_svi2_32">#N/A</definedName>
    <definedName name="_svi2_33">#N/A</definedName>
    <definedName name="_svi2_34">#N/A</definedName>
    <definedName name="_svi2_35">#N/A</definedName>
    <definedName name="_svi2_36">#N/A</definedName>
    <definedName name="_svi2_37">#N/A</definedName>
    <definedName name="_svi2_38">#N/A</definedName>
    <definedName name="_svi2_39">#N/A</definedName>
    <definedName name="_svi2_40">#N/A</definedName>
    <definedName name="_svi2_41">#N/A</definedName>
    <definedName name="_svi2_42">#N/A</definedName>
    <definedName name="_svi2_43">#N/A</definedName>
    <definedName name="_svi2_44">#N/A</definedName>
    <definedName name="_svi2_45">#N/A</definedName>
    <definedName name="_svi2_46">#N/A</definedName>
    <definedName name="_svi2_47">#N/A</definedName>
    <definedName name="_svi2_48">#N/A</definedName>
    <definedName name="_svi2_49">#N/A</definedName>
    <definedName name="_svi2_5">#N/A</definedName>
    <definedName name="_svi2_50">#N/A</definedName>
    <definedName name="_svi2_51">#N/A</definedName>
    <definedName name="_svi2_52">#N/A</definedName>
    <definedName name="_svi2_53">#N/A</definedName>
    <definedName name="_svi2_54">#N/A</definedName>
    <definedName name="_svi2_55">#N/A</definedName>
    <definedName name="_svi2_56">#N/A</definedName>
    <definedName name="_svi2_57">#N/A</definedName>
    <definedName name="_svi2_58">#N/A</definedName>
    <definedName name="_svi2_6">#N/A</definedName>
    <definedName name="_svi2_60">#N/A</definedName>
    <definedName name="_svi2_61">#N/A</definedName>
    <definedName name="_svi2_62">#N/A</definedName>
    <definedName name="_svi2_63">#N/A</definedName>
    <definedName name="_svi2_64">#N/A</definedName>
    <definedName name="_svi2_65">#N/A</definedName>
    <definedName name="_svi2_66">#N/A</definedName>
    <definedName name="_svi2_67">#N/A</definedName>
    <definedName name="_svi2_68">#N/A</definedName>
    <definedName name="_svi2_69">#N/A</definedName>
    <definedName name="_svi2_7">#N/A</definedName>
    <definedName name="_svi2_70">#N/A</definedName>
    <definedName name="_svi2_71">#N/A</definedName>
    <definedName name="_svi2_72">#N/A</definedName>
    <definedName name="_svi2_73">#N/A</definedName>
    <definedName name="_svi2_74">#N/A</definedName>
    <definedName name="_svi2_75">#N/A</definedName>
    <definedName name="_svi2_76">#N/A</definedName>
    <definedName name="_svi2_77">#N/A</definedName>
    <definedName name="_svi2_78">#N/A</definedName>
    <definedName name="_svi2_79">#N/A</definedName>
    <definedName name="_svi2_8">#N/A</definedName>
    <definedName name="_svi2_80">#N/A</definedName>
    <definedName name="_svi2_81">#N/A</definedName>
    <definedName name="_svi2_82">#N/A</definedName>
    <definedName name="_svi2_83">#N/A</definedName>
    <definedName name="_svi2_85">#N/A</definedName>
    <definedName name="_svi2_86">#N/A</definedName>
    <definedName name="_svi2_87">#N/A</definedName>
    <definedName name="_svi2_88">#N/A</definedName>
    <definedName name="_svi2_9">#N/A</definedName>
    <definedName name="_svi2_92">#N/A</definedName>
    <definedName name="_svi2_98">#N/A</definedName>
    <definedName name="_t">#REF!</definedName>
    <definedName name="_t_5">#REF!</definedName>
    <definedName name="_t_6">#REF!</definedName>
    <definedName name="_TA1" localSheetId="1">[4]OBRJU95!#REF!</definedName>
    <definedName name="_TA1">[10]OBRJU95!#REF!</definedName>
    <definedName name="_TA2" localSheetId="1">[4]OBRJU95!#REF!</definedName>
    <definedName name="_TA2">[10]OBRJU95!#REF!</definedName>
    <definedName name="_tab0198">#REF!</definedName>
    <definedName name="_tab1">#REF!</definedName>
    <definedName name="_tab2">#REF!</definedName>
    <definedName name="_tab31">#REF!</definedName>
    <definedName name="_TAB4">#REF!</definedName>
    <definedName name="_TABELAPRU">#REF!</definedName>
    <definedName name="_Table1_In1" localSheetId="2" hidden="1">#REF!</definedName>
    <definedName name="_Table1_In1" localSheetId="13" hidden="1">#REF!</definedName>
    <definedName name="_Table1_In1" localSheetId="14"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10" hidden="1">#REF!</definedName>
    <definedName name="_Table1_In1" localSheetId="9" hidden="1">#REF!</definedName>
    <definedName name="_Table1_In1" localSheetId="1" hidden="1">#REF!</definedName>
    <definedName name="_Table1_In1" hidden="1">#REF!</definedName>
    <definedName name="_Table1_Out" localSheetId="2" hidden="1">#REF!</definedName>
    <definedName name="_Table1_Out" localSheetId="13" hidden="1">#REF!</definedName>
    <definedName name="_Table1_Out" localSheetId="14"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10" hidden="1">#REF!</definedName>
    <definedName name="_Table1_Out" localSheetId="9" hidden="1">#REF!</definedName>
    <definedName name="_Table1_Out" localSheetId="1" hidden="1">#REF!</definedName>
    <definedName name="_Table1_Out" hidden="1">#REF!</definedName>
    <definedName name="_Table2_In1" localSheetId="2" hidden="1">#REF!</definedName>
    <definedName name="_Table2_In1" localSheetId="13" hidden="1">#REF!</definedName>
    <definedName name="_Table2_In1" localSheetId="14" hidden="1">#REF!</definedName>
    <definedName name="_Table2_In1" localSheetId="3" hidden="1">#REF!</definedName>
    <definedName name="_Table2_In1" localSheetId="4" hidden="1">#REF!</definedName>
    <definedName name="_Table2_In1" localSheetId="5" hidden="1">#REF!</definedName>
    <definedName name="_Table2_In1" localSheetId="6" hidden="1">#REF!</definedName>
    <definedName name="_Table2_In1" localSheetId="7" hidden="1">#REF!</definedName>
    <definedName name="_Table2_In1" localSheetId="8" hidden="1">#REF!</definedName>
    <definedName name="_Table2_In1" localSheetId="10" hidden="1">#REF!</definedName>
    <definedName name="_Table2_In1" localSheetId="9" hidden="1">#REF!</definedName>
    <definedName name="_Table2_In1" localSheetId="1" hidden="1">#REF!</definedName>
    <definedName name="_Table2_In1" hidden="1">#REF!</definedName>
    <definedName name="_Table2_In2" localSheetId="1" hidden="1">#REF!</definedName>
    <definedName name="_Table2_In2" hidden="1">#REF!</definedName>
    <definedName name="_Table2_Out" localSheetId="2" hidden="1">#REF!</definedName>
    <definedName name="_Table2_Out" localSheetId="13" hidden="1">#REF!</definedName>
    <definedName name="_Table2_Out" localSheetId="14" hidden="1">#REF!</definedName>
    <definedName name="_Table2_Out" localSheetId="3" hidden="1">#REF!</definedName>
    <definedName name="_Table2_Out" localSheetId="4" hidden="1">#REF!</definedName>
    <definedName name="_Table2_Out" localSheetId="5" hidden="1">#REF!</definedName>
    <definedName name="_Table2_Out" localSheetId="6" hidden="1">#REF!</definedName>
    <definedName name="_Table2_Out" localSheetId="7" hidden="1">#REF!</definedName>
    <definedName name="_Table2_Out" localSheetId="8" hidden="1">#REF!</definedName>
    <definedName name="_Table2_Out" localSheetId="10" hidden="1">#REF!</definedName>
    <definedName name="_Table2_Out" localSheetId="9" hidden="1">#REF!</definedName>
    <definedName name="_Table2_Out" localSheetId="1" hidden="1">#REF!</definedName>
    <definedName name="_Table2_Out" hidden="1">#REF!</definedName>
    <definedName name="_Table3_In2" localSheetId="1" hidden="1">#REF!</definedName>
    <definedName name="_Table3_In2" hidden="1">#REF!</definedName>
    <definedName name="_Table3_Out" localSheetId="1" hidden="1">#REF!</definedName>
    <definedName name="_Table3_Out" hidden="1">#REF!</definedName>
    <definedName name="_TC9613">#REF!</definedName>
    <definedName name="_Toc189039386_1">#REF!</definedName>
    <definedName name="_tq200">#REF!</definedName>
    <definedName name="_tq201">#REF!</definedName>
    <definedName name="_tq202">#REF!</definedName>
    <definedName name="_tq300">#REF!</definedName>
    <definedName name="_TT102">#REF!</definedName>
    <definedName name="_TT107">#REF!</definedName>
    <definedName name="_TT121">#REF!</definedName>
    <definedName name="_TT123">#REF!</definedName>
    <definedName name="_TT19">#REF!</definedName>
    <definedName name="_TT20">#REF!</definedName>
    <definedName name="_TT21">#REF!</definedName>
    <definedName name="_TT22">#REF!</definedName>
    <definedName name="_TT26">#REF!</definedName>
    <definedName name="_TT27">#REF!</definedName>
    <definedName name="_TT28">#REF!</definedName>
    <definedName name="_TT30">#REF!</definedName>
    <definedName name="_TT31">#REF!</definedName>
    <definedName name="_TT32">#REF!</definedName>
    <definedName name="_TT33">#REF!</definedName>
    <definedName name="_TT34">#REF!</definedName>
    <definedName name="_TT36">#REF!</definedName>
    <definedName name="_TT37">#REF!</definedName>
    <definedName name="_TT38">#REF!</definedName>
    <definedName name="_TT39">#REF!</definedName>
    <definedName name="_TT40">#REF!</definedName>
    <definedName name="_TT5">#REF!</definedName>
    <definedName name="_TT52">#REF!</definedName>
    <definedName name="_TT53">#REF!</definedName>
    <definedName name="_TT54">#REF!</definedName>
    <definedName name="_TT55">#REF!</definedName>
    <definedName name="_TT6">#REF!</definedName>
    <definedName name="_TT60">#REF!</definedName>
    <definedName name="_TT61">#REF!</definedName>
    <definedName name="_TT69">#REF!</definedName>
    <definedName name="_TT7">#REF!</definedName>
    <definedName name="_TT70">#REF!</definedName>
    <definedName name="_TT71">#REF!</definedName>
    <definedName name="_TT74">#REF!</definedName>
    <definedName name="_TT75">#REF!</definedName>
    <definedName name="_TT76">#REF!</definedName>
    <definedName name="_TT77">#REF!</definedName>
    <definedName name="_TT78">#REF!</definedName>
    <definedName name="_TT79">#REF!</definedName>
    <definedName name="_TT94">#REF!</definedName>
    <definedName name="_TT95">#REF!</definedName>
    <definedName name="_TT97">#REF!</definedName>
    <definedName name="_TX001">#REF!</definedName>
    <definedName name="_TX002">#REF!</definedName>
    <definedName name="_UNI11100">#REF!</definedName>
    <definedName name="_UNI11110">#REF!</definedName>
    <definedName name="_UNI11115">#REF!</definedName>
    <definedName name="_UNI11125">#REF!</definedName>
    <definedName name="_UNI11130">#REF!</definedName>
    <definedName name="_UNI11135">#REF!</definedName>
    <definedName name="_UNI11145">#REF!</definedName>
    <definedName name="_UNI11150">#REF!</definedName>
    <definedName name="_UNI11165">#REF!</definedName>
    <definedName name="_UNI11170">#REF!</definedName>
    <definedName name="_UNI11180">#REF!</definedName>
    <definedName name="_UNI11185">#REF!</definedName>
    <definedName name="_UNI11220">#REF!</definedName>
    <definedName name="_UNI12105">#REF!</definedName>
    <definedName name="_UNI12555">#REF!</definedName>
    <definedName name="_UNI12570">#REF!</definedName>
    <definedName name="_UNI12575">#REF!</definedName>
    <definedName name="_UNI12580">#REF!</definedName>
    <definedName name="_UNI12600">#REF!</definedName>
    <definedName name="_UNI12610">#REF!</definedName>
    <definedName name="_UNI12630">#REF!</definedName>
    <definedName name="_UNI12631">#REF!</definedName>
    <definedName name="_UNI12640">#REF!</definedName>
    <definedName name="_UNI12645">#REF!</definedName>
    <definedName name="_UNI12665">#REF!</definedName>
    <definedName name="_UNI12690">#REF!</definedName>
    <definedName name="_UNI12700">#REF!</definedName>
    <definedName name="_UNI12710">#REF!</definedName>
    <definedName name="_UNI13111">#REF!</definedName>
    <definedName name="_UNI13112">#REF!</definedName>
    <definedName name="_UNI13121">#REF!</definedName>
    <definedName name="_UNI13720">#REF!</definedName>
    <definedName name="_UNI14100">#REF!</definedName>
    <definedName name="_UNI14161">#REF!</definedName>
    <definedName name="_UNI14195">#REF!</definedName>
    <definedName name="_UNI14205">#REF!</definedName>
    <definedName name="_UNI14260">#REF!</definedName>
    <definedName name="_UNI14500">#REF!</definedName>
    <definedName name="_UNI14515">#REF!</definedName>
    <definedName name="_UNI14555">#REF!</definedName>
    <definedName name="_UNI14565">#REF!</definedName>
    <definedName name="_UNI15135">#REF!</definedName>
    <definedName name="_UNI15140">#REF!</definedName>
    <definedName name="_UNI15195">#REF!</definedName>
    <definedName name="_UNI15225">#REF!</definedName>
    <definedName name="_UNI15230">#REF!</definedName>
    <definedName name="_UNI15515">#REF!</definedName>
    <definedName name="_UNI15560">#REF!</definedName>
    <definedName name="_UNI15565">#REF!</definedName>
    <definedName name="_UNI15570">#REF!</definedName>
    <definedName name="_UNI15575">#REF!</definedName>
    <definedName name="_UNI15583">#REF!</definedName>
    <definedName name="_UNI15590">#REF!</definedName>
    <definedName name="_UNI15591">#REF!</definedName>
    <definedName name="_UNI15610">#REF!</definedName>
    <definedName name="_UNI15625">#REF!</definedName>
    <definedName name="_UNI15635">#REF!</definedName>
    <definedName name="_UNI15655">#REF!</definedName>
    <definedName name="_UNI15665">#REF!</definedName>
    <definedName name="_UNI16515">#REF!</definedName>
    <definedName name="_UNI16535">#REF!</definedName>
    <definedName name="_UNI17140">#REF!</definedName>
    <definedName name="_UNI19500">#REF!</definedName>
    <definedName name="_UNI19501">#REF!</definedName>
    <definedName name="_UNI19502">#REF!</definedName>
    <definedName name="_UNI19503">#REF!</definedName>
    <definedName name="_UNI19504">#REF!</definedName>
    <definedName name="_UNI19505">#REF!</definedName>
    <definedName name="_UNI20100">#REF!</definedName>
    <definedName name="_UNI20105">#REF!</definedName>
    <definedName name="_UNI20110">#REF!</definedName>
    <definedName name="_UNI20115">#REF!</definedName>
    <definedName name="_UNI20130">#REF!</definedName>
    <definedName name="_UNI20135">#REF!</definedName>
    <definedName name="_UNI20140">#REF!</definedName>
    <definedName name="_UNI20145">#REF!</definedName>
    <definedName name="_UNI20150">#REF!</definedName>
    <definedName name="_UNI20155">#REF!</definedName>
    <definedName name="_UNI20175">#REF!</definedName>
    <definedName name="_UNI20185">#REF!</definedName>
    <definedName name="_UNI20190">#REF!</definedName>
    <definedName name="_UNI20195">#REF!</definedName>
    <definedName name="_UNI20210">#REF!</definedName>
    <definedName name="_VAL11100">#REF!</definedName>
    <definedName name="_VAL11110">#REF!</definedName>
    <definedName name="_VAL11115">#REF!</definedName>
    <definedName name="_VAL11125">#REF!</definedName>
    <definedName name="_VAL11130">#REF!</definedName>
    <definedName name="_VAL11135">#REF!</definedName>
    <definedName name="_VAL11145">#REF!</definedName>
    <definedName name="_VAL11150">#REF!</definedName>
    <definedName name="_VAL11165">#REF!</definedName>
    <definedName name="_VAL11170">#REF!</definedName>
    <definedName name="_VAL11180">#REF!</definedName>
    <definedName name="_VAL11185">#REF!</definedName>
    <definedName name="_VAL11220">#REF!</definedName>
    <definedName name="_VAL12105">#REF!</definedName>
    <definedName name="_VAL12555">#REF!</definedName>
    <definedName name="_VAL12570">#REF!</definedName>
    <definedName name="_VAL12575">#REF!</definedName>
    <definedName name="_VAL12580">#REF!</definedName>
    <definedName name="_VAL12600">#REF!</definedName>
    <definedName name="_VAL12610">#REF!</definedName>
    <definedName name="_VAL12630">#REF!</definedName>
    <definedName name="_VAL12631">#REF!</definedName>
    <definedName name="_VAL12640">#REF!</definedName>
    <definedName name="_VAL12645">#REF!</definedName>
    <definedName name="_VAL12665">#REF!</definedName>
    <definedName name="_VAL12690">#REF!</definedName>
    <definedName name="_VAL12700">#REF!</definedName>
    <definedName name="_VAL12710">#REF!</definedName>
    <definedName name="_VAL13111">#REF!</definedName>
    <definedName name="_VAL13112">#REF!</definedName>
    <definedName name="_VAL13121">#REF!</definedName>
    <definedName name="_VAL13720">#REF!</definedName>
    <definedName name="_VAL14100">#REF!</definedName>
    <definedName name="_VAL14161">#REF!</definedName>
    <definedName name="_VAL14195">#REF!</definedName>
    <definedName name="_VAL14205">#REF!</definedName>
    <definedName name="_VAL14260">#REF!</definedName>
    <definedName name="_VAL14500">#REF!</definedName>
    <definedName name="_VAL14515">#REF!</definedName>
    <definedName name="_VAL14555">#REF!</definedName>
    <definedName name="_VAL14565">#REF!</definedName>
    <definedName name="_VAL15135">#REF!</definedName>
    <definedName name="_VAL15140">#REF!</definedName>
    <definedName name="_VAL15195">#REF!</definedName>
    <definedName name="_VAL15225">#REF!</definedName>
    <definedName name="_VAL15230">#REF!</definedName>
    <definedName name="_VAL15515">#REF!</definedName>
    <definedName name="_VAL15560">#REF!</definedName>
    <definedName name="_VAL15565">#REF!</definedName>
    <definedName name="_VAL15570">#REF!</definedName>
    <definedName name="_VAL15575">#REF!</definedName>
    <definedName name="_VAL15583">#REF!</definedName>
    <definedName name="_VAL15590">#REF!</definedName>
    <definedName name="_VAL15591">#REF!</definedName>
    <definedName name="_VAL15610">#REF!</definedName>
    <definedName name="_VAL15625">#REF!</definedName>
    <definedName name="_VAL15635">#REF!</definedName>
    <definedName name="_VAL15655">#REF!</definedName>
    <definedName name="_VAL15665">#REF!</definedName>
    <definedName name="_VAL16515">#REF!</definedName>
    <definedName name="_VAL16535">#REF!</definedName>
    <definedName name="_VAL17140">#REF!</definedName>
    <definedName name="_VAL19500">#REF!</definedName>
    <definedName name="_VAL19501">#REF!</definedName>
    <definedName name="_VAL19502">#REF!</definedName>
    <definedName name="_VAL19503">#REF!</definedName>
    <definedName name="_VAL19504">#REF!</definedName>
    <definedName name="_VAL19505">#REF!</definedName>
    <definedName name="_VAL20100">#REF!</definedName>
    <definedName name="_VAL20105">#REF!</definedName>
    <definedName name="_VAL20110">#REF!</definedName>
    <definedName name="_VAL20115">#REF!</definedName>
    <definedName name="_VAL20130">#REF!</definedName>
    <definedName name="_VAL20135">#REF!</definedName>
    <definedName name="_VAL20140">#REF!</definedName>
    <definedName name="_VAL20145">#REF!</definedName>
    <definedName name="_VAL20150">#REF!</definedName>
    <definedName name="_VAL20155">#REF!</definedName>
    <definedName name="_VAL20175">#REF!</definedName>
    <definedName name="_VAL20185">#REF!</definedName>
    <definedName name="_VAL20190">#REF!</definedName>
    <definedName name="_VAL20195">#REF!</definedName>
    <definedName name="_VAL20210">#REF!</definedName>
    <definedName name="_ValorSaídaSelecionada">#REF!</definedName>
    <definedName name="_VAX1">#REF!</definedName>
    <definedName name="_VAX2">#REF!</definedName>
    <definedName name="_VE01">#REF!</definedName>
    <definedName name="_VE02">#REF!</definedName>
    <definedName name="_VE03">#REF!</definedName>
    <definedName name="_VE04">#REF!</definedName>
    <definedName name="_VE05">#REF!</definedName>
    <definedName name="_VE06">#REF!</definedName>
    <definedName name="_VRL1">#REF!</definedName>
    <definedName name="_VRL2">#REF!</definedName>
    <definedName name="_VRL3">#REF!</definedName>
    <definedName name="_wq1" localSheetId="1">{0;0;0;0;1;#N/A;0.5;0.5;0.75;0.75;2;TRUE;TRUE;FALSE;FALSE;FALSE;#N/A;1;#N/A;1;1;"&amp;L&amp;7 RAMIBD05\GROUPS\EMG\DESOUSA\BRAZIL\MACHADIB\MODEL\MODEL_12.XLS -- &amp;D, &amp;T -- Page &amp;P of &amp;N
&amp;7";"&amp;L&amp;F&amp;A&amp;RPage&amp;P"}</definedName>
    <definedName name="_wq1">{0;0;0;0;1;#N/A;0.5;0.5;0.75;0.75;2;TRUE;TRUE;FALSE;FALSE;FALSE;#N/A;1;#N/A;1;1;"&amp;L&amp;7 RAMIBD05\GROUPS\EMG\DESOUSA\BRAZIL\MACHADIB\MODEL\MODEL_12.XLS -- &amp;D, &amp;T -- Page &amp;P of &amp;N
&amp;7";"&amp;L&amp;F&amp;A&amp;RPage&amp;P"}</definedName>
    <definedName name="_wq10" localSheetId="1">{0;0;0;0;258;#N/A;0.75;0.75;1;1;2;FALSE;FALSE;FALSE;FALSE;FALSE;#N/A;1;#N/A;1;1;"&amp;A";"Page &amp;P"}</definedName>
    <definedName name="_wq10">{0;0;0;0;258;#N/A;0.75;0.75;1;1;2;FALSE;FALSE;FALSE;FALSE;FALSE;#N/A;1;#N/A;1;1;"&amp;A";"Page &amp;P"}</definedName>
    <definedName name="_wq11" localSheetId="1">{0;0;0;0;1;#N/A;0.5;0.5;0.75;0.75;2;TRUE;TRUE;FALSE;FALSE;FALSE;#N/A;1;#N/A;1;1;"&amp;L&amp;7 RAMIBD05\GROUPS\EMG\DESOUSA\BRAZIL\MACHADIB\MODEL\MODEL_12.XLS -- &amp;D, &amp;T -- Page &amp;P of &amp;N
&amp;7";"&amp;L&amp;F&amp;A&amp;RPage&amp;P"}</definedName>
    <definedName name="_wq11">{0;0;0;0;1;#N/A;0.5;0.5;0.75;0.75;2;TRUE;TRUE;FALSE;FALSE;FALSE;#N/A;1;#N/A;1;1;"&amp;L&amp;7 RAMIBD05\GROUPS\EMG\DESOUSA\BRAZIL\MACHADIB\MODEL\MODEL_12.XLS -- &amp;D, &amp;T -- Page &amp;P of &amp;N
&amp;7";"&amp;L&amp;F&amp;A&amp;RPage&amp;P"}</definedName>
    <definedName name="_wq12" localSheetId="1">{0;0;0;0;9;#N/A;0.75;0.75;1;1;1;FALSE;FALSE;FALSE;FALSE;FALSE;#N/A;1;100;#N/A;#N/A;"&amp;A";"Page &amp;P"}</definedName>
    <definedName name="_wq12">{0;0;0;0;9;#N/A;0.75;0.75;1;1;1;FALSE;FALSE;FALSE;FALSE;FALSE;#N/A;1;100;#N/A;#N/A;"&amp;A";"Page &amp;P"}</definedName>
    <definedName name="_wq2" localSheetId="1">{0;0;0;0;1;#N/A;0.5;0.5;0.75;0.75;2;TRUE;TRUE;FALSE;FALSE;FALSE;#N/A;1;#N/A;1;1;"&amp;L&amp;7 RAMIBD05\GROUPS\EMG\DESOUSA\BRAZIL\MACHADIB\MODEL\MODEL_12.XLS -- &amp;D, &amp;T -- Page &amp;P of &amp;N
&amp;7";"&amp;L&amp;F&amp;A&amp;RPage&amp;P"}</definedName>
    <definedName name="_wq2">{0;0;0;0;1;#N/A;0.5;0.5;0.75;0.75;2;TRUE;TRUE;FALSE;FALSE;FALSE;#N/A;1;#N/A;1;1;"&amp;L&amp;7 RAMIBD05\GROUPS\EMG\DESOUSA\BRAZIL\MACHADIB\MODEL\MODEL_12.XLS -- &amp;D, &amp;T -- Page &amp;P of &amp;N
&amp;7";"&amp;L&amp;F&amp;A&amp;RPage&amp;P"}</definedName>
    <definedName name="_wq3" localSheetId="1">{0;0;0;0;1;#N/A;0.5;0.5;0.75;0.75;2;TRUE;TRUE;FALSE;FALSE;FALSE;#N/A;1;#N/A;1;1;"&amp;L&amp;7 RAMIBD05\GROUPS\EMG\DESOUSA\BRAZIL\MACHADIB\MODEL\MODEL_12.XLS -- &amp;D, &amp;T -- Page &amp;P of &amp;N
&amp;7";"&amp;L&amp;F&amp;A&amp;RPage&amp;P"}</definedName>
    <definedName name="_wq3">{0;0;0;0;1;#N/A;0.5;0.5;0.75;0.75;2;TRUE;TRUE;FALSE;FALSE;FALSE;#N/A;1;#N/A;1;1;"&amp;L&amp;7 RAMIBD05\GROUPS\EMG\DESOUSA\BRAZIL\MACHADIB\MODEL\MODEL_12.XLS -- &amp;D, &amp;T -- Page &amp;P of &amp;N
&amp;7";"&amp;L&amp;F&amp;A&amp;RPage&amp;P"}</definedName>
    <definedName name="_wq4" localSheetId="1">{0;0;0;0;9;#N/A;0.75;0.75;1;1;1;FALSE;FALSE;FALSE;FALSE;FALSE;#N/A;1;100;#N/A;#N/A;"&amp;A";"Page &amp;P"}</definedName>
    <definedName name="_wq4">{0;0;0;0;9;#N/A;0.75;0.75;1;1;1;FALSE;FALSE;FALSE;FALSE;FALSE;#N/A;1;100;#N/A;#N/A;"&amp;A";"Page &amp;P"}</definedName>
    <definedName name="_wq5" localSheetId="1">{0;0;0;0;9;#N/A;0.75;0.75;1;1;1;FALSE;FALSE;FALSE;FALSE;FALSE;#N/A;1;100;#N/A;#N/A;"&amp;A";"Page &amp;P"}</definedName>
    <definedName name="_wq5">{0;0;0;0;9;#N/A;0.75;0.75;1;1;1;FALSE;FALSE;FALSE;FALSE;FALSE;#N/A;1;100;#N/A;#N/A;"&amp;A";"Page &amp;P"}</definedName>
    <definedName name="_wq6" localSheetId="1">{0;0;0;0;9;#N/A;0.75;0.75;1;1;1;FALSE;FALSE;FALSE;FALSE;FALSE;#N/A;1;100;#N/A;#N/A;"&amp;A";"Page &amp;P"}</definedName>
    <definedName name="_wq6">{0;0;0;0;9;#N/A;0.75;0.75;1;1;1;FALSE;FALSE;FALSE;FALSE;FALSE;#N/A;1;100;#N/A;#N/A;"&amp;A";"Page &amp;P"}</definedName>
    <definedName name="_wq7" localSheetId="1">{0;0;0;0;1;#N/A;0.5;0.5;0.75;0.75;2;TRUE;TRUE;FALSE;FALSE;FALSE;#N/A;1;56;#N/A;#N/A;"&amp;L&amp;7 RAMIBD05\GROUPS\EMG\DESOUSA\BRAZIL\MACHADIB\MODEL\MODEL_20.XLS -- &amp;D, &amp;T -- Page 7 of 9
Machadinho Project
&amp;R&amp;""Arial,Italic""Confidential";"&amp;L&amp;F&amp;A&amp;RPage 7"}</definedName>
    <definedName name="_wq7">{0;0;0;0;1;#N/A;0.5;0.5;0.75;0.75;2;TRUE;TRUE;FALSE;FALSE;FALSE;#N/A;1;56;#N/A;#N/A;"&amp;L&amp;7 RAMIBD05\GROUPS\EMG\DESOUSA\BRAZIL\MACHADIB\MODEL\MODEL_20.XLS -- &amp;D, &amp;T -- Page 7 of 9
Machadinho Project
&amp;R&amp;""Arial,Italic""Confidential";"&amp;L&amp;F&amp;A&amp;RPage 7"}</definedName>
    <definedName name="_wq8" localSheetId="1">{0;0;0;0;1;#N/A;0.5;0.5;0.75;0.75;2;TRUE;TRUE;FALSE;FALSE;FALSE;#N/A;1;56;#N/A;#N/A;"&amp;L&amp;7 RAMIBD05\GROUPS\EMG\DESOUSA\BRAZIL\MACHADIB\MODEL\MODEL_20.XLS -- &amp;D, &amp;T -- Page 8 of 9
Machadinho Project
&amp;R&amp;""Arial,Italic""Confidential";"&amp;L&amp;F&amp;A&amp;RPage 8"}</definedName>
    <definedName name="_wq8">{0;0;0;0;1;#N/A;0.5;0.5;0.75;0.75;2;TRUE;TRUE;FALSE;FALSE;FALSE;#N/A;1;56;#N/A;#N/A;"&amp;L&amp;7 RAMIBD05\GROUPS\EMG\DESOUSA\BRAZIL\MACHADIB\MODEL\MODEL_20.XLS -- &amp;D, &amp;T -- Page 8 of 9
Machadinho Project
&amp;R&amp;""Arial,Italic""Confidential";"&amp;L&amp;F&amp;A&amp;RPage 8"}</definedName>
    <definedName name="_wrn.pendencias" localSheetId="1" hidden="1">{#N/A,#N/A,FALSE,"GERAL";#N/A,#N/A,FALSE,"012-96";#N/A,#N/A,FALSE,"018-96";#N/A,#N/A,FALSE,"027-96";#N/A,#N/A,FALSE,"059-96";#N/A,#N/A,FALSE,"076-96";#N/A,#N/A,FALSE,"019-97";#N/A,#N/A,FALSE,"021-97";#N/A,#N/A,FALSE,"022-97";#N/A,#N/A,FALSE,"028-97"}</definedName>
    <definedName name="_wrn.pendencias" hidden="1">{#N/A,#N/A,FALSE,"GERAL";#N/A,#N/A,FALSE,"012-96";#N/A,#N/A,FALSE,"018-96";#N/A,#N/A,FALSE,"027-96";#N/A,#N/A,FALSE,"059-96";#N/A,#N/A,FALSE,"076-96";#N/A,#N/A,FALSE,"019-97";#N/A,#N/A,FALSE,"021-97";#N/A,#N/A,FALSE,"022-97";#N/A,#N/A,FALSE,"028-97"}</definedName>
    <definedName name="_WWW1" localSheetId="1" hidden="1">{#N/A,#N/A,FALSE,"QD_F1 Invest Detalhado";#N/A,#N/A,FALSE,"QD_F3 Invest_Comparado";#N/A,#N/A,FALSE,"QD_B Trafego";#N/A,#N/A,FALSE,"QD_D0 Custos Operacionais";#N/A,#N/A,FALSE,"QD_C Receita";#N/A,#N/A,FALSE,"QD_D Custos";#N/A,#N/A,FALSE,"QD_E Resultado";#N/A,#N/A,FALSE,"QD_G Fluxo Caixa"}</definedName>
    <definedName name="_WWW1" hidden="1">{#N/A,#N/A,FALSE,"QD_F1 Invest Detalhado";#N/A,#N/A,FALSE,"QD_F3 Invest_Comparado";#N/A,#N/A,FALSE,"QD_B Trafego";#N/A,#N/A,FALSE,"QD_D0 Custos Operacionais";#N/A,#N/A,FALSE,"QD_C Receita";#N/A,#N/A,FALSE,"QD_D Custos";#N/A,#N/A,FALSE,"QD_E Resultado";#N/A,#N/A,FALSE,"QD_G Fluxo Caixa"}</definedName>
    <definedName name="_WWW1_1" localSheetId="1" hidden="1">{#N/A,#N/A,FALSE,"QD_F1 Invest Detalhado";#N/A,#N/A,FALSE,"QD_F3 Invest_Comparado";#N/A,#N/A,FALSE,"QD_B Trafego";#N/A,#N/A,FALSE,"QD_D0 Custos Operacionais";#N/A,#N/A,FALSE,"QD_C Receita";#N/A,#N/A,FALSE,"QD_D Custos";#N/A,#N/A,FALSE,"QD_E Resultado";#N/A,#N/A,FALSE,"QD_G Fluxo Caixa"}</definedName>
    <definedName name="_WWW1_1" hidden="1">{#N/A,#N/A,FALSE,"QD_F1 Invest Detalhado";#N/A,#N/A,FALSE,"QD_F3 Invest_Comparado";#N/A,#N/A,FALSE,"QD_B Trafego";#N/A,#N/A,FALSE,"QD_D0 Custos Operacionais";#N/A,#N/A,FALSE,"QD_C Receita";#N/A,#N/A,FALSE,"QD_D Custos";#N/A,#N/A,FALSE,"QD_E Resultado";#N/A,#N/A,FALSE,"QD_G Fluxo Caixa"}</definedName>
    <definedName name="_WWW1_2" localSheetId="1" hidden="1">{#N/A,#N/A,FALSE,"QD_F1 Invest Detalhado";#N/A,#N/A,FALSE,"QD_F3 Invest_Comparado";#N/A,#N/A,FALSE,"QD_B Trafego";#N/A,#N/A,FALSE,"QD_D0 Custos Operacionais";#N/A,#N/A,FALSE,"QD_C Receita";#N/A,#N/A,FALSE,"QD_D Custos";#N/A,#N/A,FALSE,"QD_E Resultado";#N/A,#N/A,FALSE,"QD_G Fluxo Caixa"}</definedName>
    <definedName name="_WWW1_2" hidden="1">{#N/A,#N/A,FALSE,"QD_F1 Invest Detalhado";#N/A,#N/A,FALSE,"QD_F3 Invest_Comparado";#N/A,#N/A,FALSE,"QD_B Trafego";#N/A,#N/A,FALSE,"QD_D0 Custos Operacionais";#N/A,#N/A,FALSE,"QD_C Receita";#N/A,#N/A,FALSE,"QD_D Custos";#N/A,#N/A,FALSE,"QD_E Resultado";#N/A,#N/A,FALSE,"QD_G Fluxo Caixa"}</definedName>
    <definedName name="_WX2" localSheetId="1" hidden="1">{#N/A,#N/A,FALSE,"EXPORTAC";#N/A,#N/A,FALSE,"SUPEL94"}</definedName>
    <definedName name="_WX2" hidden="1">{#N/A,#N/A,FALSE,"EXPORTAC";#N/A,#N/A,FALSE,"SUPEL94"}</definedName>
    <definedName name="_x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18" hidden="1">#REF!</definedName>
    <definedName name="_x19" hidden="1">#REF!</definedName>
    <definedName name="_x2" localSheetId="1" hidden="1">{#N/A,#N/A,FALSE,"GQGEMPRE"}</definedName>
    <definedName name="_x2" hidden="1">{#N/A,#N/A,FALSE,"GQGEMPRE"}</definedName>
    <definedName name="_x20" hidden="1">#REF!</definedName>
    <definedName name="_x21" hidden="1">#REF!</definedName>
    <definedName name="_x22" hidden="1">#REF!</definedName>
    <definedName name="_x23" hidden="1">#REF!</definedName>
    <definedName name="_x24" hidden="1">#REF!</definedName>
    <definedName name="_x25" hidden="1">#REF!</definedName>
    <definedName name="_x28" hidden="1">#REF!</definedName>
    <definedName name="_x29" hidden="1">#REF!</definedName>
    <definedName name="_x32"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x1" localSheetId="1" hidden="1">{"'CptDifn'!$AA$32:$AG$32"}</definedName>
    <definedName name="_xx1" hidden="1">{"'CptDifn'!$AA$32:$AG$32"}</definedName>
    <definedName name="_Z1srAssp" localSheetId="1">{0;0;0;0;1;#N/A;0.5;0.5;0.75;0.75;2;TRUE;TRUE;FALSE;FALSE;FALSE;#N/A;1;#N/A;1;1;"&amp;L&amp;7 RAMIBD05\GROUPS\EMG\DESOUSA\BRAZIL\MACHADIB\MODEL\MODEL_12.XLS -- &amp;D, &amp;T -- Page &amp;P of &amp;N
&amp;7";"&amp;L&amp;F&amp;A&amp;RPage&amp;P"}</definedName>
    <definedName name="_Z1srAssp">{0;0;0;0;1;#N/A;0.5;0.5;0.75;0.75;2;TRUE;TRUE;FALSE;FALSE;FALSE;#N/A;1;#N/A;1;1;"&amp;L&amp;7 RAMIBD05\GROUPS\EMG\DESOUSA\BRAZIL\MACHADIB\MODEL\MODEL_12.XLS -- &amp;D, &amp;T -- Page &amp;P of &amp;N
&amp;7";"&amp;L&amp;F&amp;A&amp;RPage&amp;P"}</definedName>
    <definedName name="_Z2ndAssp" localSheetId="1">{0;0;0;0;1;#N/A;0.5;0.5;0.75;0.75;2;TRUE;TRUE;FALSE;FALSE;FALSE;#N/A;1;#N/A;1;1;"&amp;L&amp;7 RAMIBD05\GROUPS\EMG\DESOUSA\BRAZIL\MACHADIB\MODEL\MODEL_12.XLS -- &amp;D, &amp;T -- Page &amp;P of &amp;N
&amp;7";"&amp;L&amp;F&amp;A&amp;RPage&amp;P"}</definedName>
    <definedName name="_Z2ndAssp">{0;0;0;0;1;#N/A;0.5;0.5;0.75;0.75;2;TRUE;TRUE;FALSE;FALSE;FALSE;#N/A;1;#N/A;1;1;"&amp;L&amp;7 RAMIBD05\GROUPS\EMG\DESOUSA\BRAZIL\MACHADIB\MODEL\MODEL_12.XLS -- &amp;D, &amp;T -- Page &amp;P of &amp;N
&amp;7";"&amp;L&amp;F&amp;A&amp;RPage&amp;P"}</definedName>
    <definedName name="_Z2srAssp" localSheetId="1">{0;0;0;0;1;#N/A;0.5;0.5;0.75;0.75;2;TRUE;TRUE;FALSE;FALSE;FALSE;#N/A;1;#N/A;1;1;"&amp;L&amp;7 RAMIBD05\GROUPS\EMG\DESOUSA\BRAZIL\MACHADIB\MODEL\MODEL_12.XLS -- &amp;D, &amp;T -- Page &amp;P of &amp;N
&amp;7";"&amp;L&amp;F&amp;A&amp;RPage&amp;P"}</definedName>
    <definedName name="_Z2srAssp">{0;0;0;0;1;#N/A;0.5;0.5;0.75;0.75;2;TRUE;TRUE;FALSE;FALSE;FALSE;#N/A;1;#N/A;1;1;"&amp;L&amp;7 RAMIBD05\GROUPS\EMG\DESOUSA\BRAZIL\MACHADIB\MODEL\MODEL_12.XLS -- &amp;D, &amp;T -- Page &amp;P of &amp;N
&amp;7";"&amp;L&amp;F&amp;A&amp;RPage&amp;P"}</definedName>
    <definedName name="_Z3rdassp" localSheetId="1">{0;0;0;0;1;#N/A;0.5;0.5;0.75;0.75;2;TRUE;TRUE;FALSE;FALSE;FALSE;#N/A;1;#N/A;1;1;"&amp;L&amp;7 RAMIBD05\GROUPS\EMG\DESOUSA\BRAZIL\MACHADIB\MODEL\MODEL_12.XLS -- &amp;D, &amp;T -- Page &amp;P of &amp;N
&amp;7";"&amp;L&amp;F&amp;A&amp;RPage&amp;P"}</definedName>
    <definedName name="_Z3rdassp">{0;0;0;0;1;#N/A;0.5;0.5;0.75;0.75;2;TRUE;TRUE;FALSE;FALSE;FALSE;#N/A;1;#N/A;1;1;"&amp;L&amp;7 RAMIBD05\GROUPS\EMG\DESOUSA\BRAZIL\MACHADIB\MODEL\MODEL_12.XLS -- &amp;D, &amp;T -- Page &amp;P of &amp;N
&amp;7";"&amp;L&amp;F&amp;A&amp;RPage&amp;P"}</definedName>
    <definedName name="_Z3reAssp" localSheetId="1">{0;0;0;0;1;#N/A;0.5;0.5;0.75;0.75;2;TRUE;TRUE;FALSE;FALSE;FALSE;#N/A;1;#N/A;1;1;"&amp;L&amp;7 RAMIBD05\GROUPS\EMG\DESOUSA\BRAZIL\MACHADIB\MODEL\MODEL_12.XLS -- &amp;D, &amp;T -- Page &amp;P of &amp;N
&amp;7";"&amp;L&amp;F&amp;A&amp;RPage&amp;P"}</definedName>
    <definedName name="_Z3reAssp">{0;0;0;0;1;#N/A;0.5;0.5;0.75;0.75;2;TRUE;TRUE;FALSE;FALSE;FALSE;#N/A;1;#N/A;1;1;"&amp;L&amp;7 RAMIBD05\GROUPS\EMG\DESOUSA\BRAZIL\MACHADIB\MODEL\MODEL_12.XLS -- &amp;D, &amp;T -- Page &amp;P of &amp;N
&amp;7";"&amp;L&amp;F&amp;A&amp;RPage&amp;P"}</definedName>
    <definedName name="_ZBalance" localSheetId="1">{0;0;0;0;9;#N/A;0.75;0.75;1;1;1;FALSE;FALSE;FALSE;FALSE;FALSE;#N/A;1;100;#N/A;#N/A;"&amp;A";"Page &amp;P"}</definedName>
    <definedName name="_ZBalance">{0;0;0;0;9;#N/A;0.75;0.75;1;1;1;FALSE;FALSE;FALSE;FALSE;FALSE;#N/A;1;100;#N/A;#N/A;"&amp;A";"Page &amp;P"}</definedName>
    <definedName name="_ZCash" localSheetId="1">{0;0;0;0;9;#N/A;0.75;0.75;1;1;1;FALSE;FALSE;FALSE;FALSE;FALSE;#N/A;1;100;#N/A;#N/A;"&amp;A";"Page &amp;P"}</definedName>
    <definedName name="_ZCash">{0;0;0;0;9;#N/A;0.75;0.75;1;1;1;FALSE;FALSE;FALSE;FALSE;FALSE;#N/A;1;100;#N/A;#N/A;"&amp;A";"Page &amp;P"}</definedName>
    <definedName name="_ZDebt" localSheetId="1">{0;0;0;0;9;#N/A;0.75;0.75;1;1;1;FALSE;FALSE;FALSE;FALSE;FALSE;#N/A;1;100;#N/A;#N/A;"&amp;A";"Page &amp;P"}</definedName>
    <definedName name="_ZDebt">{0;0;0;0;9;#N/A;0.75;0.75;1;1;1;FALSE;FALSE;FALSE;FALSE;FALSE;#N/A;1;100;#N/A;#N/A;"&amp;A";"Page &amp;P"}</definedName>
    <definedName name="_Zdebt1" localSheetId="1">{0;0;0;0;1;#N/A;0.5;0.5;0.75;0.75;2;TRUE;TRUE;FALSE;FALSE;FALSE;#N/A;1;56;#N/A;#N/A;"&amp;L&amp;7 RAMIBD05\GROUPS\EMG\DESOUSA\BRAZIL\MACHADIB\MODEL\MODEL_20.XLS -- &amp;D, &amp;T -- Page 7 of 9
Machadinho Project
&amp;R&amp;""Arial,Italic""Confidential";"&amp;L&amp;F&amp;A&amp;RPage 7"}</definedName>
    <definedName name="_Zdebt1">{0;0;0;0;1;#N/A;0.5;0.5;0.75;0.75;2;TRUE;TRUE;FALSE;FALSE;FALSE;#N/A;1;56;#N/A;#N/A;"&amp;L&amp;7 RAMIBD05\GROUPS\EMG\DESOUSA\BRAZIL\MACHADIB\MODEL\MODEL_20.XLS -- &amp;D, &amp;T -- Page 7 of 9
Machadinho Project
&amp;R&amp;""Arial,Italic""Confidential";"&amp;L&amp;F&amp;A&amp;RPage 7"}</definedName>
    <definedName name="_Zdebt2" localSheetId="1">{0;0;0;0;1;#N/A;0.5;0.5;0.75;0.75;2;TRUE;TRUE;FALSE;FALSE;FALSE;#N/A;1;56;#N/A;#N/A;"&amp;L&amp;7 RAMIBD05\GROUPS\EMG\DESOUSA\BRAZIL\MACHADIB\MODEL\MODEL_20.XLS -- &amp;D, &amp;T -- Page 8 of 9
Machadinho Project
&amp;R&amp;""Arial,Italic""Confidential";"&amp;L&amp;F&amp;A&amp;RPage 8"}</definedName>
    <definedName name="_Zdebt2">{0;0;0;0;1;#N/A;0.5;0.5;0.75;0.75;2;TRUE;TRUE;FALSE;FALSE;FALSE;#N/A;1;56;#N/A;#N/A;"&amp;L&amp;7 RAMIBD05\GROUPS\EMG\DESOUSA\BRAZIL\MACHADIB\MODEL\MODEL_20.XLS -- &amp;D, &amp;T -- Page 8 of 9
Machadinho Project
&amp;R&amp;""Arial,Italic""Confidential";"&amp;L&amp;F&amp;A&amp;RPage 8"}</definedName>
    <definedName name="_ZDeprec." localSheetId="1">{0;0;0;0;258;#N/A;0.75;0.75;1;1;2;FALSE;FALSE;FALSE;FALSE;FALSE;#N/A;1;#N/A;1;1;"&amp;A";"Page &amp;P"}</definedName>
    <definedName name="_ZDeprec.">{0;0;0;0;258;#N/A;0.75;0.75;1;1;2;FALSE;FALSE;FALSE;FALSE;FALSE;#N/A;1;#N/A;1;1;"&amp;A";"Page &amp;P"}</definedName>
    <definedName name="_ZZ18">#REF!</definedName>
    <definedName name="´´" localSheetId="2" hidden="1">#REF!</definedName>
    <definedName name="´´" localSheetId="13" hidden="1">#REF!</definedName>
    <definedName name="´´" localSheetId="14" hidden="1">#REF!</definedName>
    <definedName name="´´" localSheetId="3" hidden="1">#REF!</definedName>
    <definedName name="´´" localSheetId="4" hidden="1">#REF!</definedName>
    <definedName name="´´" localSheetId="5" hidden="1">#REF!</definedName>
    <definedName name="´´" localSheetId="6" hidden="1">#REF!</definedName>
    <definedName name="´´" localSheetId="7" hidden="1">#REF!</definedName>
    <definedName name="´´" localSheetId="8" hidden="1">#REF!</definedName>
    <definedName name="´´" localSheetId="10" hidden="1">#REF!</definedName>
    <definedName name="´´" localSheetId="9" hidden="1">#REF!</definedName>
    <definedName name="´´" localSheetId="1" hidden="1">#REF!</definedName>
    <definedName name="´´" hidden="1">#REF!</definedName>
    <definedName name="A" localSheetId="1">[13]MDO!#REF!</definedName>
    <definedName name="A">#REF!</definedName>
    <definedName name="A.23" localSheetId="1" hidden="1">{#N/A,#N/A,FALSE,"SITUAÇÃO DIÁRIA ";#N/A,#N/A,FALSE,"7 à 7"}</definedName>
    <definedName name="A.23" hidden="1">{#N/A,#N/A,FALSE,"SITUAÇÃO DIÁRIA ";#N/A,#N/A,FALSE,"7 à 7"}</definedName>
    <definedName name="a.s">#REF!</definedName>
    <definedName name="a_" localSheetId="1" hidden="1">{"'Ocorrência_que_Impactaram'!$A$1:$Q$43"}</definedName>
    <definedName name="a_" hidden="1">{"'Ocorrência_que_Impactaram'!$A$1:$Q$43"}</definedName>
    <definedName name="A_1" localSheetId="1">#REF!</definedName>
    <definedName name="A_1">#REF!</definedName>
    <definedName name="A_10">"$#REF!.$P$#REF!"</definedName>
    <definedName name="A_11">"$#REF!.$P$#REF!"</definedName>
    <definedName name="A_15">#REF!</definedName>
    <definedName name="A_16">#REF!</definedName>
    <definedName name="A_17">#REF!</definedName>
    <definedName name="A_18">#REF!</definedName>
    <definedName name="A_19">#REF!</definedName>
    <definedName name="A_2">#REF!</definedName>
    <definedName name="A_20">#REF!</definedName>
    <definedName name="A_21">#REF!</definedName>
    <definedName name="A_22">#REF!</definedName>
    <definedName name="A_23">#REF!</definedName>
    <definedName name="A_24">#REF!</definedName>
    <definedName name="A_25">#REF!</definedName>
    <definedName name="A_26">#REF!</definedName>
    <definedName name="A_27">#REF!</definedName>
    <definedName name="A_28">#REF!</definedName>
    <definedName name="A_29">#REF!</definedName>
    <definedName name="A_3">#REF!</definedName>
    <definedName name="A_30">#REF!</definedName>
    <definedName name="A_31">#REF!</definedName>
    <definedName name="A_32">#REF!</definedName>
    <definedName name="A_33">#REF!</definedName>
    <definedName name="A_34">#REF!</definedName>
    <definedName name="A_35">#REF!</definedName>
    <definedName name="A_36">#REF!</definedName>
    <definedName name="A_38">#REF!</definedName>
    <definedName name="A_4">#REF!</definedName>
    <definedName name="A_5">"$#REF!.$P$#REF!"</definedName>
    <definedName name="A_6">"$#REF!.$P$#REF!"</definedName>
    <definedName name="A_Acionadores">#REF!</definedName>
    <definedName name="A_Area">#REF!</definedName>
    <definedName name="A_Bombas">#REF!</definedName>
    <definedName name="A_Compressores">#REF!</definedName>
    <definedName name="A_Data_Pull">#REF!</definedName>
    <definedName name="A_Diversos">#REF!</definedName>
    <definedName name="A_Diversos_Bulks">#REF!</definedName>
    <definedName name="A_Fornos">#REF!</definedName>
    <definedName name="A_I_C_V">#N/A</definedName>
    <definedName name="A_Internos">#REF!</definedName>
    <definedName name="A_km">#REF!</definedName>
    <definedName name="A_M_FRA">#N/A</definedName>
    <definedName name="A_METROS">#N/A</definedName>
    <definedName name="A_Permutadores">#REF!</definedName>
    <definedName name="A_Permutadores_Especiais">#REF!</definedName>
    <definedName name="A_Remarks">#REF!</definedName>
    <definedName name="A_Resfriadores">#REF!</definedName>
    <definedName name="A_Torres">#REF!</definedName>
    <definedName name="A_Torres_Bandeja">#REF!</definedName>
    <definedName name="A_Torres_DuploDiametro">#REF!</definedName>
    <definedName name="A_Torres_Resfriamento">#REF!</definedName>
    <definedName name="A_Vaso_Esfera">#REF!</definedName>
    <definedName name="A_Vaso_Hor_Vert_Reat">#REF!</definedName>
    <definedName name="A_Vaso_TanqueAtm">#REF!</definedName>
    <definedName name="A_Vaso_TanqueConcreto">#REF!</definedName>
    <definedName name="A1_2">#REF!</definedName>
    <definedName name="A1_3">#REF!</definedName>
    <definedName name="A1_36">#REF!</definedName>
    <definedName name="A1_4">#REF!</definedName>
    <definedName name="A1_5">#REF!</definedName>
    <definedName name="A1_6">#REF!</definedName>
    <definedName name="a6.ncg">#REF!</definedName>
    <definedName name="aa" localSheetId="1">'[1]Quilometragem de Setor'!#REF!</definedName>
    <definedName name="aa">'[1]Quilometragem de Setor'!#REF!</definedName>
    <definedName name="AA_2">#REF!</definedName>
    <definedName name="AA_3">#REF!</definedName>
    <definedName name="AA_36">#REF!</definedName>
    <definedName name="AA_4">#REF!</definedName>
    <definedName name="AA_5">#REF!</definedName>
    <definedName name="AA_6">#REF!</definedName>
    <definedName name="aaa" localSheetId="1">'[1]Quilometragem de Setor'!#REF!</definedName>
    <definedName name="aaa">'[1]Quilometragem de Setor'!#REF!</definedName>
    <definedName name="aaa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AA_DOCTOPS" hidden="1">"AAA_SET"</definedName>
    <definedName name="AAA_duser" hidden="1">"OFF"</definedName>
    <definedName name="aaaa" localSheetId="1">#REF!</definedName>
    <definedName name="aaaa">#REF!</definedName>
    <definedName name="AAAAA" localSheetId="12" hidden="1">{"VENTAS1",#N/A,FALSE,"VENTAS";"VENTAS2",#N/A,FALSE,"VENTAS";"VENTAS3",#N/A,FALSE,"VENTAS";"VENTAS4",#N/A,FALSE,"VENTAS";"VENTAS5",#N/A,FALSE,"VENTAS";"VENTAS6",#N/A,FALSE,"VENTAS";"VENTAS7",#N/A,FALSE,"VENTAS";"VENTAS8",#N/A,FALSE,"VENTAS"}</definedName>
    <definedName name="AAAAA" localSheetId="1" hidden="1">{"VENTAS1",#N/A,FALSE,"VENTAS";"VENTAS2",#N/A,FALSE,"VENTAS";"VENTAS3",#N/A,FALSE,"VENTAS";"VENTAS4",#N/A,FALSE,"VENTAS";"VENTAS5",#N/A,FALSE,"VENTAS";"VENTAS6",#N/A,FALSE,"VENTAS";"VENTAS7",#N/A,FALSE,"VENTAS";"VENTAS8",#N/A,FALSE,"VENTAS"}</definedName>
    <definedName name="AAAAA" hidden="1">{"VENTAS1",#N/A,FALSE,"VENTAS";"VENTAS2",#N/A,FALSE,"VENTAS";"VENTAS3",#N/A,FALSE,"VENTAS";"VENTAS4",#N/A,FALSE,"VENTAS";"VENTAS5",#N/A,FALSE,"VENTAS";"VENTAS6",#N/A,FALSE,"VENTAS";"VENTAS7",#N/A,FALSE,"VENTAS";"VENTAS8",#N/A,FALSE,"VENTAS"}</definedName>
    <definedName name="aaaaaa">#N/A</definedName>
    <definedName name="aaaaaaa" localSheetId="1" hidden="1">{"'CptDifn'!$AA$32:$AG$32"}</definedName>
    <definedName name="aaaaaaa" hidden="1">{"'CptDifn'!$AA$32:$AG$32"}</definedName>
    <definedName name="aaaaaaaaaa" hidden="1">#REF!</definedName>
    <definedName name="aaaaaaaaaaaaa" localSheetId="1" hidden="1">{"'CptDifn'!$AA$32:$AG$32"}</definedName>
    <definedName name="aaaaaaaaaaaaa" hidden="1">{"'CptDifn'!$AA$32:$AG$32"}</definedName>
    <definedName name="AAAAAAAAAAAAAAAAAAAAAA" localSheetId="1" hidden="1">{"'gráf jan00'!$A$1:$AK$41"}</definedName>
    <definedName name="AAAAAAAAAAAAAAAAAAAAAA" hidden="1">{"'gráf jan00'!$A$1:$AK$41"}</definedName>
    <definedName name="aaas" localSheetId="1" hidden="1">{"'gráf jan00'!$A$1:$AK$41"}</definedName>
    <definedName name="aaas" hidden="1">{"'gráf jan00'!$A$1:$AK$41"}</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B" localSheetId="1" hidden="1">{"'gráf jan00'!$A$1:$AK$41"}</definedName>
    <definedName name="AABB" hidden="1">{"'gráf jan00'!$A$1:$AK$41"}</definedName>
    <definedName name="aaf" localSheetId="1" hidden="1">{"'CptDifn'!$AA$32:$AG$32"}</definedName>
    <definedName name="aaf" hidden="1">{"'CptDifn'!$AA$32:$AG$32"}</definedName>
    <definedName name="aasaasas" localSheetId="1" hidden="1">{#N/A,#N/A,TRUE,"indice";#N/A,#N/A,TRUE,"indicadores";#N/A,#N/A,TRUE,"comentarios"}</definedName>
    <definedName name="aasaasas" hidden="1">{#N/A,#N/A,TRUE,"indice";#N/A,#N/A,TRUE,"indicadores";#N/A,#N/A,TRUE,"comentarios"}</definedName>
    <definedName name="aasdasd">#REF!</definedName>
    <definedName name="aasse" localSheetId="1" hidden="1">{"'RR'!$A$2:$E$81"}</definedName>
    <definedName name="aasse" hidden="1">{"'RR'!$A$2:$E$81"}</definedName>
    <definedName name="AAVRJBBTAP" hidden="1">#REF!</definedName>
    <definedName name="AB">#REF!</definedName>
    <definedName name="Abal" localSheetId="1" hidden="1">{"'RR'!$A$2:$E$81"}</definedName>
    <definedName name="Abal" hidden="1">{"'RR'!$A$2:$E$81"}</definedName>
    <definedName name="Abalroamento" localSheetId="1" hidden="1">{"'Quadro'!$A$4:$BG$78"}</definedName>
    <definedName name="Abalroamento" hidden="1">{"'Quadro'!$A$4:$BG$78"}</definedName>
    <definedName name="abastecimento">#REF!</definedName>
    <definedName name="abc">#REF!</definedName>
    <definedName name="ABC.XLS" localSheetId="1" hidden="1">{"'Quadro'!$A$4:$BG$78"}</definedName>
    <definedName name="ABC.XLS" hidden="1">{"'Quadro'!$A$4:$BG$78"}</definedName>
    <definedName name="ABC_ATUAL">#REF!</definedName>
    <definedName name="abc_pr_afer">#REF!</definedName>
    <definedName name="abc_pr_sign">#REF!</definedName>
    <definedName name="abc_pr_tot">#REF!</definedName>
    <definedName name="ABC_SERV_2">#REF!</definedName>
    <definedName name="abcd" localSheetId="1" hidden="1">{#N/A,#N/A,FALSE,"PCOL"}</definedName>
    <definedName name="abcd" hidden="1">{#N/A,#N/A,FALSE,"PCOL"}</definedName>
    <definedName name="abcde" localSheetId="1" hidden="1">{#N/A,#N/A,FALSE,"PCOL"}</definedName>
    <definedName name="abcde" hidden="1">{#N/A,#N/A,FALSE,"PCOL"}</definedName>
    <definedName name="ABERTURA_DE_CAIXA_ATÉ_25CM__INCLUI_ESCAVAÇÃO__COMPACTAÇÃO__TRANSPORTE_E_PREPARO_DO_SUB_LEITO">#REF!</definedName>
    <definedName name="ABERTURA_IMOB">#REF!</definedName>
    <definedName name="abhi">#REF!</definedName>
    <definedName name="abobora.xls" localSheetId="1" hidden="1">{"'Quadro'!$A$4:$BG$78"}</definedName>
    <definedName name="abobora.xls" hidden="1">{"'Quadro'!$A$4:$BG$78"}</definedName>
    <definedName name="ABRA">#REF!</definedName>
    <definedName name="ABRA_1">#REF!</definedName>
    <definedName name="ABRIL">#REF!</definedName>
    <definedName name="abs" localSheetId="1" hidden="1">{"'Quadro'!$A$4:$BG$78"}</definedName>
    <definedName name="abs" hidden="1">{"'Quadro'!$A$4:$BG$78"}</definedName>
    <definedName name="AC">#REF!</definedName>
    <definedName name="acao" localSheetId="1" hidden="1">{"'Quadro'!$A$4:$BG$78"}</definedName>
    <definedName name="acao" hidden="1">{"'Quadro'!$A$4:$BG$78"}</definedName>
    <definedName name="ACAP20RP">#REF!</definedName>
    <definedName name="ACAP20RPMA">#REF!</definedName>
    <definedName name="ACAP20RPTA">#REF!</definedName>
    <definedName name="ACAP21RPMA">#REF!</definedName>
    <definedName name="ACAPATA">#REF!</definedName>
    <definedName name="ACAPPA">#REF!</definedName>
    <definedName name="ACAPPAMA">#REF!</definedName>
    <definedName name="ACAPPATA">#REF!</definedName>
    <definedName name="ACAPRS">#REF!</definedName>
    <definedName name="ACAPRSMA">#REF!</definedName>
    <definedName name="ACAPRSTA">#REF!</definedName>
    <definedName name="AccessDatabase" hidden="1">"C:\Controle de Custos - SAP\CONTROLE DE RC E PC.mdb"</definedName>
    <definedName name="acCPT" localSheetId="1" hidden="1">{"'RR'!$A$2:$E$81"}</definedName>
    <definedName name="acCPT" hidden="1">{"'RR'!$A$2:$E$81"}</definedName>
    <definedName name="ACESSO">#REF!</definedName>
    <definedName name="achar18" hidden="1">#REF!</definedName>
    <definedName name="achar19" hidden="1">#REF!</definedName>
    <definedName name="achart1" hidden="1">#REF!</definedName>
    <definedName name="achart10" hidden="1">#REF!</definedName>
    <definedName name="achart11" hidden="1">#REF!</definedName>
    <definedName name="achart12" hidden="1">#REF!</definedName>
    <definedName name="achart13" hidden="1">#REF!</definedName>
    <definedName name="achart14" hidden="1">#REF!</definedName>
    <definedName name="achart15" hidden="1">#REF!</definedName>
    <definedName name="achart16" hidden="1">#REF!</definedName>
    <definedName name="achart17" hidden="1">#REF!</definedName>
    <definedName name="achart2" hidden="1">#REF!</definedName>
    <definedName name="achart20" hidden="1">#REF!</definedName>
    <definedName name="achart21" hidden="1">#REF!</definedName>
    <definedName name="achart22" hidden="1">#REF!</definedName>
    <definedName name="achart23" hidden="1">#REF!</definedName>
    <definedName name="achart24" hidden="1">#REF!</definedName>
    <definedName name="achart25" hidden="1">#REF!</definedName>
    <definedName name="achart26" hidden="1">#REF!</definedName>
    <definedName name="achart27" hidden="1">#REF!</definedName>
    <definedName name="achart28" hidden="1">#REF!</definedName>
    <definedName name="achart29" hidden="1">#REF!</definedName>
    <definedName name="achart3" hidden="1">#REF!</definedName>
    <definedName name="achart30" hidden="1">#REF!</definedName>
    <definedName name="achart31" hidden="1">#REF!</definedName>
    <definedName name="achart32" hidden="1">#REF!</definedName>
    <definedName name="achart4" hidden="1">#REF!</definedName>
    <definedName name="achart5" hidden="1">#REF!</definedName>
    <definedName name="achart6" hidden="1">#REF!</definedName>
    <definedName name="achart7" hidden="1">#REF!</definedName>
    <definedName name="achart8" hidden="1">#REF!</definedName>
    <definedName name="achart9" hidden="1">#REF!</definedName>
    <definedName name="AcidCPT" localSheetId="1" hidden="1">{"'RR'!$A$2:$E$81"}</definedName>
    <definedName name="AcidCPT" hidden="1">{"'RR'!$A$2:$E$81"}</definedName>
    <definedName name="Acidente" localSheetId="1" hidden="1">{"'gráf jan00'!$A$1:$AK$41"}</definedName>
    <definedName name="Acidente" hidden="1">{"'gráf jan00'!$A$1:$AK$41"}</definedName>
    <definedName name="AcidSPT" localSheetId="1" hidden="1">{"'RR'!$A$2:$E$81"}</definedName>
    <definedName name="AcidSPT" hidden="1">{"'RR'!$A$2:$E$81"}</definedName>
    <definedName name="ACM30RP">#REF!</definedName>
    <definedName name="ACM30RPMA">#REF!</definedName>
    <definedName name="ACM30RPTA">#REF!</definedName>
    <definedName name="ACO">#REF!</definedName>
    <definedName name="AÇO">#REF!</definedName>
    <definedName name="ACO_DIAF">#REF!</definedName>
    <definedName name="ACO_Estrut">#REF!</definedName>
    <definedName name="aco_galeria">#REF!</definedName>
    <definedName name="ACO_VCOR">#REF!</definedName>
    <definedName name="açoc">#REF!</definedName>
    <definedName name="açoe">#REF!</definedName>
    <definedName name="Ações" hidden="1">"11/10/99"</definedName>
    <definedName name="Acomp_mes">#REF!</definedName>
    <definedName name="ACOMPANHAMENTO" hidden="1">IF(VALUE(#REF!)=2,"BM","PLE")</definedName>
    <definedName name="acost" localSheetId="1" hidden="1">{#N/A,#N/A,TRUE,"Serviços"}</definedName>
    <definedName name="acost" hidden="1">{#N/A,#N/A,TRUE,"Serviços"}</definedName>
    <definedName name="acres_mat_imp">#REF!</definedName>
    <definedName name="Acréscimo_de_hora_extra" localSheetId="1">#REF!</definedName>
    <definedName name="Acréscimo_de_hora_extra">#REF!</definedName>
    <definedName name="Acréscimo_feriado" localSheetId="1">#REF!</definedName>
    <definedName name="Acréscimo_feriado">#REF!</definedName>
    <definedName name="ACT">#REF!</definedName>
    <definedName name="Active_beg">#REF!</definedName>
    <definedName name="ACTU_1995">#REF!</definedName>
    <definedName name="ACUM">#REF!</definedName>
    <definedName name="ACUM1">#REF!</definedName>
    <definedName name="ACUM2">#REF!</definedName>
    <definedName name="ACUM3">#REF!</definedName>
    <definedName name="ACUM4">#REF!</definedName>
    <definedName name="ACUM5">#REF!</definedName>
    <definedName name="ACUM6">#REF!</definedName>
    <definedName name="ACUM7">#REF!</definedName>
    <definedName name="ACUM8">#REF!</definedName>
    <definedName name="ACUMULADO">#REF!</definedName>
    <definedName name="ACUMVPI">#REF!</definedName>
    <definedName name="AD">#REF!</definedName>
    <definedName name="ada">#REF!</definedName>
    <definedName name="adaf" localSheetId="1" hidden="1">{#N/A,#N/A,FALSE,"CUSCOL";#N/A,#N/A,FALSE,"CUSCOL1";#N/A,#N/A,FALSE,"CUSSIL";#N/A,#N/A,FALSE,"CUSSIL1";#N/A,#N/A,FALSE,"ACOMEN";#N/A,#N/A,FALSE,"ACOMEN1";#N/A,#N/A,FALSE,"FISILV";#N/A,#N/A,FALSE,"FISILVI1";#N/A,#N/A,FALSE,"RENSIL";#N/A,#N/A,FALSE,"RENSIL1";#N/A,#N/A,FALSE,"GASTOS";#N/A,#N/A,FALSE,"GASTOS1"}</definedName>
    <definedName name="adaf" hidden="1">{#N/A,#N/A,FALSE,"CUSCOL";#N/A,#N/A,FALSE,"CUSCOL1";#N/A,#N/A,FALSE,"CUSSIL";#N/A,#N/A,FALSE,"CUSSIL1";#N/A,#N/A,FALSE,"ACOMEN";#N/A,#N/A,FALSE,"ACOMEN1";#N/A,#N/A,FALSE,"FISILV";#N/A,#N/A,FALSE,"FISILVI1";#N/A,#N/A,FALSE,"RENSIL";#N/A,#N/A,FALSE,"RENSIL1";#N/A,#N/A,FALSE,"GASTOS";#N/A,#N/A,FALSE,"GASTOS1"}</definedName>
    <definedName name="Adaptados">#REF!</definedName>
    <definedName name="adasdad" localSheetId="1" hidden="1">{"'gráf jan00'!$A$1:$AK$41"}</definedName>
    <definedName name="adasdad" hidden="1">{"'gráf jan00'!$A$1:$AK$41"}</definedName>
    <definedName name="ADED" localSheetId="1" hidden="1">{"'gráf jan00'!$A$1:$AK$41"}</definedName>
    <definedName name="ADED" hidden="1">{"'gráf jan00'!$A$1:$AK$41"}</definedName>
    <definedName name="ADEQ">"Texto 9"</definedName>
    <definedName name="Adequaqção" localSheetId="1" hidden="1">{"'gráf jan00'!$A$1:$AK$41"}</definedName>
    <definedName name="Adequaqção" hidden="1">{"'gráf jan00'!$A$1:$AK$41"}</definedName>
    <definedName name="Aderência" localSheetId="1" hidden="1">{"'RR'!$A$2:$E$81"}</definedName>
    <definedName name="Aderência" hidden="1">{"'RR'!$A$2:$E$81"}</definedName>
    <definedName name="adfdfa" localSheetId="1" hidden="1">{#N/A,#N/A,FALSE,"GERAL";#N/A,#N/A,FALSE,"012-96";#N/A,#N/A,FALSE,"018-96";#N/A,#N/A,FALSE,"027-96";#N/A,#N/A,FALSE,"059-96";#N/A,#N/A,FALSE,"076-96";#N/A,#N/A,FALSE,"019-97";#N/A,#N/A,FALSE,"021-97";#N/A,#N/A,FALSE,"022-97";#N/A,#N/A,FALSE,"028-97"}</definedName>
    <definedName name="adfdfa" hidden="1">{#N/A,#N/A,FALSE,"GERAL";#N/A,#N/A,FALSE,"012-96";#N/A,#N/A,FALSE,"018-96";#N/A,#N/A,FALSE,"027-96";#N/A,#N/A,FALSE,"059-96";#N/A,#N/A,FALSE,"076-96";#N/A,#N/A,FALSE,"019-97";#N/A,#N/A,FALSE,"021-97";#N/A,#N/A,FALSE,"022-97";#N/A,#N/A,FALSE,"028-97"}</definedName>
    <definedName name="adfklasdfsçl" localSheetId="1" hidden="1">{#N/A,#N/A,FALSE,"Flx_caixa";#N/A,#N/A,FALSE,"Invest";#N/A,#N/A,FALSE,"Resultado";#N/A,#N/A,FALSE,"Custos";#N/A,#N/A,FALSE,"Receita";#N/A,#N/A,FALSE,"Comentários"}</definedName>
    <definedName name="adfklasdfsçl" hidden="1">{#N/A,#N/A,FALSE,"Flx_caixa";#N/A,#N/A,FALSE,"Invest";#N/A,#N/A,FALSE,"Resultado";#N/A,#N/A,FALSE,"Custos";#N/A,#N/A,FALSE,"Receita";#N/A,#N/A,FALSE,"Comentários"}</definedName>
    <definedName name="ADIC2">#REF!</definedName>
    <definedName name="ADIC2_15">#REF!</definedName>
    <definedName name="Adicional_noturno" localSheetId="1">#REF!</definedName>
    <definedName name="Adicional_noturno">#REF!</definedName>
    <definedName name="adilson_almeida_da_silva">#REF!</definedName>
    <definedName name="aditivo" localSheetId="1" hidden="1">{#N/A,#N/A,FALSE,"PCOL"}</definedName>
    <definedName name="aditivo" hidden="1">{#N/A,#N/A,FALSE,"PCOL"}</definedName>
    <definedName name="ADM">#REF!</definedName>
    <definedName name="adm_cs">#REF!</definedName>
    <definedName name="adm_cs_asahi">#REF!</definedName>
    <definedName name="adm_edc">#REF!</definedName>
    <definedName name="admbarramansa">#REF!</definedName>
    <definedName name="AdmCorp_Orc">#REF!</definedName>
    <definedName name="AdmCorp_Proj_Gfa">#REF!</definedName>
    <definedName name="AdmCorp_Proj_Gfa_Go">#REF!</definedName>
    <definedName name="AdmCorp_Proj_Plj">#REF!</definedName>
    <definedName name="AdmCorp_Proj_Plj_Go">#REF!</definedName>
    <definedName name="AdmCorp_Real">#REF!</definedName>
    <definedName name="AdmFin_Orc">#REF!</definedName>
    <definedName name="AdmFin_Proj_Gfa">#REF!</definedName>
    <definedName name="AdmFin_Proj_Gfa_Go">#REF!</definedName>
    <definedName name="AdmFin_Proj_Plj">#REF!</definedName>
    <definedName name="AdmFin_Proj_Plj_Go">#REF!</definedName>
    <definedName name="AdmFin_Real">#REF!</definedName>
    <definedName name="Administrativo">#REF!</definedName>
    <definedName name="AdmJur_Orc">#REF!</definedName>
    <definedName name="AdmJur_Proj_Gfa">#REF!</definedName>
    <definedName name="AdmJur_Proj_Gfa_Go">#REF!</definedName>
    <definedName name="AdmJur_Proj_Plj">#REF!</definedName>
    <definedName name="AdmJur_Proj_Plj_Go">#REF!</definedName>
    <definedName name="AdmJur_Real">#REF!</definedName>
    <definedName name="AdmOpCom_Orc">#REF!</definedName>
    <definedName name="AdmOpCom_Proj_Gfa">#REF!</definedName>
    <definedName name="AdmOpCom_Proj_Gfa_Go">#REF!</definedName>
    <definedName name="AdmOpCom_Proj_Plj">#REF!</definedName>
    <definedName name="AdmOpCom_Proj_Plj_Go">#REF!</definedName>
    <definedName name="AdmOpCom_Real">#REF!</definedName>
    <definedName name="AdmPres_Orc">#REF!</definedName>
    <definedName name="AdmPres_Proj_Gfa">#REF!</definedName>
    <definedName name="AdmPres_Proj_Gfa_Go">#REF!</definedName>
    <definedName name="AdmPres_Proj_Plj">#REF!</definedName>
    <definedName name="AdmPres_Proj_Plj_Go">#REF!</definedName>
    <definedName name="AdmPres_Real">#REF!</definedName>
    <definedName name="AdmRH_Orc">#REF!</definedName>
    <definedName name="AdmRH_Proj_Gfa">#REF!</definedName>
    <definedName name="AdmRH_Proj_Gfa_Go">#REF!</definedName>
    <definedName name="AdmRH_Proj_Plj">#REF!</definedName>
    <definedName name="AdmRH_Proj_Plj_Go">#REF!</definedName>
    <definedName name="AdmRH_Real">#REF!</definedName>
    <definedName name="AdmTI_Orc">#REF!</definedName>
    <definedName name="AdmTI_Proj_Gfa">#REF!</definedName>
    <definedName name="AdmTI_Proj_Gfa_Go">#REF!</definedName>
    <definedName name="AdmTI_Proj_Plj">#REF!</definedName>
    <definedName name="AdmTI_Proj_Plj_Go">#REF!</definedName>
    <definedName name="AdmTI_Real">#REF!</definedName>
    <definedName name="ADNOTURNO">#REF!</definedName>
    <definedName name="ADPOFJPDAFOK" localSheetId="12" hidden="1">{"'RATEIO RECEITA BRUTA'!$B$77:$C$106"}</definedName>
    <definedName name="ADPOFJPDAFOK" localSheetId="1" hidden="1">{"'RATEIO RECEITA BRUTA'!$B$77:$C$106"}</definedName>
    <definedName name="ADPOFJPDAFOK" hidden="1">{"'RATEIO RECEITA BRUTA'!$B$77:$C$106"}</definedName>
    <definedName name="adpt">#REF!</definedName>
    <definedName name="ADS">#REF!</definedName>
    <definedName name="adsf" localSheetId="1" hidden="1">{"'gráf jan00'!$A$1:$AK$41"}</definedName>
    <definedName name="adsf" hidden="1">{"'gráf jan00'!$A$1:$AK$41"}</definedName>
    <definedName name="adsfg">#N/A</definedName>
    <definedName name="ADTOCLIENTES">#REF!</definedName>
    <definedName name="Aduela">#REF!</definedName>
    <definedName name="Aduela150">#REF!</definedName>
    <definedName name="adwe" localSheetId="1" hidden="1">{"'RR'!$A$2:$E$81"}</definedName>
    <definedName name="adwe" hidden="1">{"'RR'!$A$2:$E$81"}</definedName>
    <definedName name="AEP">#REF!</definedName>
    <definedName name="AEPTA">#REF!</definedName>
    <definedName name="aersf" hidden="1">#REF!</definedName>
    <definedName name="AF">#REF!</definedName>
    <definedName name="AFD">#REF!</definedName>
    <definedName name="AFDaf" hidden="1">#REF!</definedName>
    <definedName name="afdfd" localSheetId="1" hidden="1">{#N/A,#N/A,FALSE,"GERAL";#N/A,#N/A,FALSE,"012-96";#N/A,#N/A,FALSE,"018-96";#N/A,#N/A,FALSE,"027-96";#N/A,#N/A,FALSE,"059-96";#N/A,#N/A,FALSE,"076-96";#N/A,#N/A,FALSE,"019-97";#N/A,#N/A,FALSE,"021-97";#N/A,#N/A,FALSE,"022-97";#N/A,#N/A,FALSE,"028-97"}</definedName>
    <definedName name="afdfd" hidden="1">{#N/A,#N/A,FALSE,"GERAL";#N/A,#N/A,FALSE,"012-96";#N/A,#N/A,FALSE,"018-96";#N/A,#N/A,FALSE,"027-96";#N/A,#N/A,FALSE,"059-96";#N/A,#N/A,FALSE,"076-96";#N/A,#N/A,FALSE,"019-97";#N/A,#N/A,FALSE,"021-97";#N/A,#N/A,FALSE,"022-97";#N/A,#N/A,FALSE,"028-97"}</definedName>
    <definedName name="afds" localSheetId="1" hidden="1">{"'gráf jan00'!$A$1:$AK$41"}</definedName>
    <definedName name="afds" hidden="1">{"'gráf jan00'!$A$1:$AK$41"}</definedName>
    <definedName name="AFDSFDAFA">#REF!</definedName>
    <definedName name="AFSAF">#REF!</definedName>
    <definedName name="AFSDF">#REF!</definedName>
    <definedName name="AFSF">#REF!</definedName>
    <definedName name="ag" localSheetId="1" hidden="1">{"'CptDifn'!$AA$32:$AG$32"}</definedName>
    <definedName name="ag" hidden="1">{"'CptDifn'!$AA$32:$AG$32"}</definedName>
    <definedName name="aga" localSheetId="1" hidden="1">{#N/A,#N/A,FALSE,"GERAL";#N/A,#N/A,FALSE,"012-96";#N/A,#N/A,FALSE,"018-96";#N/A,#N/A,FALSE,"027-96";#N/A,#N/A,FALSE,"059-96";#N/A,#N/A,FALSE,"076-96";#N/A,#N/A,FALSE,"019-97";#N/A,#N/A,FALSE,"021-97";#N/A,#N/A,FALSE,"022-97";#N/A,#N/A,FALSE,"028-97"}</definedName>
    <definedName name="aga" hidden="1">{#N/A,#N/A,FALSE,"GERAL";#N/A,#N/A,FALSE,"012-96";#N/A,#N/A,FALSE,"018-96";#N/A,#N/A,FALSE,"027-96";#N/A,#N/A,FALSE,"059-96";#N/A,#N/A,FALSE,"076-96";#N/A,#N/A,FALSE,"019-97";#N/A,#N/A,FALSE,"021-97";#N/A,#N/A,FALSE,"022-97";#N/A,#N/A,FALSE,"028-97"}</definedName>
    <definedName name="AGAKLJDFK" localSheetId="1" hidden="1">{"'gráf jan00'!$A$1:$AK$41"}</definedName>
    <definedName name="AGAKLJDFK" hidden="1">{"'gráf jan00'!$A$1:$AK$41"}</definedName>
    <definedName name="AgCon">#REF!</definedName>
    <definedName name="AgCon1">#REF!</definedName>
    <definedName name="agdadf" localSheetId="1" hidden="1">{#N/A,#N/A,FALSE,"GERAL";#N/A,#N/A,FALSE,"012-96";#N/A,#N/A,FALSE,"018-96";#N/A,#N/A,FALSE,"027-96";#N/A,#N/A,FALSE,"059-96";#N/A,#N/A,FALSE,"076-96";#N/A,#N/A,FALSE,"019-97";#N/A,#N/A,FALSE,"021-97";#N/A,#N/A,FALSE,"022-97";#N/A,#N/A,FALSE,"028-97"}</definedName>
    <definedName name="agdadf" hidden="1">{#N/A,#N/A,FALSE,"GERAL";#N/A,#N/A,FALSE,"012-96";#N/A,#N/A,FALSE,"018-96";#N/A,#N/A,FALSE,"027-96";#N/A,#N/A,FALSE,"059-96";#N/A,#N/A,FALSE,"076-96";#N/A,#N/A,FALSE,"019-97";#N/A,#N/A,FALSE,"021-97";#N/A,#N/A,FALSE,"022-97";#N/A,#N/A,FALSE,"028-97"}</definedName>
    <definedName name="Agencias_Consulta">#REF!</definedName>
    <definedName name="agga" localSheetId="1" hidden="1">{#N/A,#N/A,FALSE,"GERAL";#N/A,#N/A,FALSE,"012-96";#N/A,#N/A,FALSE,"018-96";#N/A,#N/A,FALSE,"027-96";#N/A,#N/A,FALSE,"059-96";#N/A,#N/A,FALSE,"076-96";#N/A,#N/A,FALSE,"019-97";#N/A,#N/A,FALSE,"021-97";#N/A,#N/A,FALSE,"022-97";#N/A,#N/A,FALSE,"028-97"}</definedName>
    <definedName name="agga" hidden="1">{#N/A,#N/A,FALSE,"GERAL";#N/A,#N/A,FALSE,"012-96";#N/A,#N/A,FALSE,"018-96";#N/A,#N/A,FALSE,"027-96";#N/A,#N/A,FALSE,"059-96";#N/A,#N/A,FALSE,"076-96";#N/A,#N/A,FALSE,"019-97";#N/A,#N/A,FALSE,"021-97";#N/A,#N/A,FALSE,"022-97";#N/A,#N/A,FALSE,"028-97"}</definedName>
    <definedName name="ago"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8." localSheetId="1" hidden="1">{"'gráf jan00'!$A$1:$AK$41"}</definedName>
    <definedName name="AGO8." hidden="1">{"'gráf jan00'!$A$1:$AK$41"}</definedName>
    <definedName name="AGOA">#REF!</definedName>
    <definedName name="AGOA_1">#REF!</definedName>
    <definedName name="AGORA" localSheetId="1" hidden="1">{#N/A,#N/A,FALSE,"SS";#N/A,#N/A,FALSE,"TER1";#N/A,#N/A,FALSE,"TER2";#N/A,#N/A,FALSE,"TER3";#N/A,#N/A,FALSE,"TP1";#N/A,#N/A,FALSE,"TP2";#N/A,#N/A,FALSE,"TP3";#N/A,#N/A,FALSE,"DI1";#N/A,#N/A,FALSE,"DI2";#N/A,#N/A,FALSE,"DI3";#N/A,#N/A,FALSE,"DS1";#N/A,#N/A,FALSE,"DS2";#N/A,#N/A,FALSE,"CM"}</definedName>
    <definedName name="AGORA" hidden="1">{#N/A,#N/A,FALSE,"SS";#N/A,#N/A,FALSE,"TER1";#N/A,#N/A,FALSE,"TER2";#N/A,#N/A,FALSE,"TER3";#N/A,#N/A,FALSE,"TP1";#N/A,#N/A,FALSE,"TP2";#N/A,#N/A,FALSE,"TP3";#N/A,#N/A,FALSE,"DI1";#N/A,#N/A,FALSE,"DI2";#N/A,#N/A,FALSE,"DI3";#N/A,#N/A,FALSE,"DS1";#N/A,#N/A,FALSE,"DS2";#N/A,#N/A,FALSE,"CM"}</definedName>
    <definedName name="AGORA2" localSheetId="1" hidden="1">{#N/A,#N/A,FALSE,"SS";#N/A,#N/A,FALSE,"TER1";#N/A,#N/A,FALSE,"TER2";#N/A,#N/A,FALSE,"TER3";#N/A,#N/A,FALSE,"TP1";#N/A,#N/A,FALSE,"TP2";#N/A,#N/A,FALSE,"TP3";#N/A,#N/A,FALSE,"DI1";#N/A,#N/A,FALSE,"DI2";#N/A,#N/A,FALSE,"DI3";#N/A,#N/A,FALSE,"DS1";#N/A,#N/A,FALSE,"DS2";#N/A,#N/A,FALSE,"CM"}</definedName>
    <definedName name="AGORA2" hidden="1">{#N/A,#N/A,FALSE,"SS";#N/A,#N/A,FALSE,"TER1";#N/A,#N/A,FALSE,"TER2";#N/A,#N/A,FALSE,"TER3";#N/A,#N/A,FALSE,"TP1";#N/A,#N/A,FALSE,"TP2";#N/A,#N/A,FALSE,"TP3";#N/A,#N/A,FALSE,"DI1";#N/A,#N/A,FALSE,"DI2";#N/A,#N/A,FALSE,"DI3";#N/A,#N/A,FALSE,"DS1";#N/A,#N/A,FALSE,"DS2";#N/A,#N/A,FALSE,"CM"}</definedName>
    <definedName name="agos"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s"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s"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gost5" localSheetId="1" hidden="1">{"'gráf jan00'!$A$1:$AK$41"}</definedName>
    <definedName name="agost5" hidden="1">{"'gráf jan00'!$A$1:$AK$41"}</definedName>
    <definedName name="AGOSTO">#REF!</definedName>
    <definedName name="AGOSTOTESTE" localSheetId="1" hidden="1">{"'gráf jan00'!$A$1:$AK$41"}</definedName>
    <definedName name="AGOSTOTESTE" hidden="1">{"'gráf jan00'!$A$1:$AK$41"}</definedName>
    <definedName name="AGRUPAMENTO_I">#REF!</definedName>
    <definedName name="AGRUPAMENTO_II">#REF!</definedName>
    <definedName name="AGRUPAMENTO_III">#REF!</definedName>
    <definedName name="AGRUPAMENTO_IV">#REF!</definedName>
    <definedName name="AGRUPAMENTO_V">#REF!</definedName>
    <definedName name="AGSD">#REF!</definedName>
    <definedName name="AGSDG">#REF!</definedName>
    <definedName name="agua">#REF!</definedName>
    <definedName name="aHASJK" localSheetId="1" hidden="1">{"'RR'!$A$2:$E$81"}</definedName>
    <definedName name="aHASJK" hidden="1">{"'RR'!$A$2:$E$81"}</definedName>
    <definedName name="ahkjs" localSheetId="1" hidden="1">{"'Quadro'!$A$4:$BG$78"}</definedName>
    <definedName name="ahkjs" hidden="1">{"'Quadro'!$A$4:$BG$78"}</definedName>
    <definedName name="AI">#REF!</definedName>
    <definedName name="aii" localSheetId="1" hidden="1">{#N/A,#N/A,FALSE,"PCOL"}</definedName>
    <definedName name="aii" hidden="1">{#N/A,#N/A,FALSE,"PCOL"}</definedName>
    <definedName name="aina" localSheetId="1" hidden="1">{#N/A,#N/A,FALSE,"PCOL"}</definedName>
    <definedName name="aina" hidden="1">{#N/A,#N/A,FALSE,"PCOL"}</definedName>
    <definedName name="AIR">#REF!</definedName>
    <definedName name="airpj">#REF!</definedName>
    <definedName name="aj">#REF!</definedName>
    <definedName name="aju">#REF!</definedName>
    <definedName name="ajud">#REF!</definedName>
    <definedName name="AJUDA">#REF!</definedName>
    <definedName name="Ajudante_diu_cap_mec" localSheetId="1">#REF!</definedName>
    <definedName name="Ajudante_diu_cap_mec">#REF!</definedName>
    <definedName name="Ajudante_diu_cap_mec_res" localSheetId="1">#REF!</definedName>
    <definedName name="Ajudante_diu_cap_mec_res">#REF!</definedName>
    <definedName name="Ajudante_diu_eq_padrão" localSheetId="1">#REF!</definedName>
    <definedName name="Ajudante_diu_eq_padrão">#REF!</definedName>
    <definedName name="Ajudante_diu_eq_padrão_res" localSheetId="1">#REF!</definedName>
    <definedName name="Ajudante_diu_eq_padrão_res">#REF!</definedName>
    <definedName name="Ajudante_diu_lav_vias" localSheetId="1">#REF!</definedName>
    <definedName name="Ajudante_diu_lav_vias">#REF!</definedName>
    <definedName name="Ajudante_diu_lav_vias_res" localSheetId="1">#REF!</definedName>
    <definedName name="Ajudante_diu_lav_vias_res">#REF!</definedName>
    <definedName name="Ajudante_diu_op_aterro" localSheetId="1">#REF!</definedName>
    <definedName name="Ajudante_diu_op_aterro">#REF!</definedName>
    <definedName name="Ajudante_diu_op_aterro_res" localSheetId="1">#REF!</definedName>
    <definedName name="Ajudante_diu_op_aterro_res">#REF!</definedName>
    <definedName name="Ajudante_diu_usi_rec_comp" localSheetId="1">#REF!</definedName>
    <definedName name="Ajudante_diu_usi_rec_comp">#REF!</definedName>
    <definedName name="Ajudante_diu_usi_rec_comp_res" localSheetId="1">#REF!</definedName>
    <definedName name="Ajudante_diu_usi_rec_comp_res">#REF!</definedName>
    <definedName name="Ajudante_diu_usi_tra_RSSS" localSheetId="1">#REF!</definedName>
    <definedName name="Ajudante_diu_usi_tra_RSSS">#REF!</definedName>
    <definedName name="Ajudante_diu_usi_tra_RSSS_res" localSheetId="1">#REF!</definedName>
    <definedName name="Ajudante_diu_usi_tra_RSSS_res">#REF!</definedName>
    <definedName name="Ajudante_not_cap_mec" localSheetId="1">#REF!</definedName>
    <definedName name="Ajudante_not_cap_mec">#REF!</definedName>
    <definedName name="Ajudante_not_cap_mec_res" localSheetId="1">#REF!</definedName>
    <definedName name="Ajudante_not_cap_mec_res">#REF!</definedName>
    <definedName name="Ajudante_not_eq_padrão" localSheetId="1">#REF!</definedName>
    <definedName name="Ajudante_not_eq_padrão">#REF!</definedName>
    <definedName name="Ajudante_not_eq_padrão_res" localSheetId="1">#REF!</definedName>
    <definedName name="Ajudante_not_eq_padrão_res">#REF!</definedName>
    <definedName name="Ajudante_not_lav_vias" localSheetId="1">#REF!</definedName>
    <definedName name="Ajudante_not_lav_vias">#REF!</definedName>
    <definedName name="Ajudante_not_lav_vias_res" localSheetId="1">#REF!</definedName>
    <definedName name="Ajudante_not_lav_vias_res">#REF!</definedName>
    <definedName name="Ajudante_not_op_aterro" localSheetId="1">#REF!</definedName>
    <definedName name="Ajudante_not_op_aterro">#REF!</definedName>
    <definedName name="Ajudante_not_op_aterro_res" localSheetId="1">#REF!</definedName>
    <definedName name="Ajudante_not_op_aterro_res">#REF!</definedName>
    <definedName name="Ajudante_not_usi_rec_comp" localSheetId="1">#REF!</definedName>
    <definedName name="Ajudante_not_usi_rec_comp">#REF!</definedName>
    <definedName name="Ajudante_not_usi_rec_comp_res" localSheetId="1">#REF!</definedName>
    <definedName name="Ajudante_not_usi_rec_comp_res">#REF!</definedName>
    <definedName name="Ajudante_not_usi_tra_RSSS" localSheetId="1">#REF!</definedName>
    <definedName name="Ajudante_not_usi_tra_RSSS">#REF!</definedName>
    <definedName name="Ajudante_not_usi_tra_RSSS_res" localSheetId="1">#REF!</definedName>
    <definedName name="Ajudante_not_usi_tra_RSSS_res">#REF!</definedName>
    <definedName name="alano" localSheetId="1" hidden="1">{"'RR'!$A$2:$E$81"}</definedName>
    <definedName name="alano" hidden="1">{"'RR'!$A$2:$E$81"}</definedName>
    <definedName name="alano2" localSheetId="1" hidden="1">{"'RR'!$A$2:$E$81"}</definedName>
    <definedName name="alano2" hidden="1">{"'RR'!$A$2:$E$81"}</definedName>
    <definedName name="alex">#REF!</definedName>
    <definedName name="alex_1" localSheetId="1" hidden="1">{#N/A,#N/A,FALSE,"MO (2)"}</definedName>
    <definedName name="alex_1" hidden="1">{#N/A,#N/A,FALSE,"MO (2)"}</definedName>
    <definedName name="AliqICMS">#REF!</definedName>
    <definedName name="AliqPorTipo">#REF!</definedName>
    <definedName name="ALÍQUOTAS_DE_PRESUNÇÃO">#REF!</definedName>
    <definedName name="ALÍQUOTAS_DE_PRESUNÇÃO_IR_CSLL">" "</definedName>
    <definedName name="Alíquotas_IRcsll">#REF!</definedName>
    <definedName name="all">#REF!</definedName>
    <definedName name="Allysson" localSheetId="1" hidden="1">{"'gráf jan00'!$A$1:$AK$41"}</definedName>
    <definedName name="Allysson" hidden="1">{"'gráf jan00'!$A$1:$AK$41"}</definedName>
    <definedName name="ALMOÇO">#REF!</definedName>
    <definedName name="almoxarifado">#REF!</definedName>
    <definedName name="Alq_Cofins">#REF!</definedName>
    <definedName name="Alq_ICMS_Trans">#REF!</definedName>
    <definedName name="Alq_ICMS_Trans_Real">#REF!</definedName>
    <definedName name="Alq_IPI">#REF!</definedName>
    <definedName name="Alq_IR">#REF!</definedName>
    <definedName name="Alq_PIS">#REF!</definedName>
    <definedName name="Alq_PIS_CMV_Real">#REF!</definedName>
    <definedName name="ALT_PLACA_OBRA">#REF!</definedName>
    <definedName name="ALTA">#REF!</definedName>
    <definedName name="alternativa">#REF!</definedName>
    <definedName name="aluguel_de_máquinas__veículos_e_equipamentos">#REF!</definedName>
    <definedName name="Aluguel_Equip_Dir_Terc">#REF!</definedName>
    <definedName name="ALVENARIA">#N/A</definedName>
    <definedName name="AlvRacionalizada">#REF!</definedName>
    <definedName name="am">#REF!</definedName>
    <definedName name="am_1">#REF!</definedName>
    <definedName name="AM_custo">#REF!</definedName>
    <definedName name="AM_Deducao">#REF!</definedName>
    <definedName name="AM_Dependente">#REF!</definedName>
    <definedName name="AM_qtd_dependente">#REF!</definedName>
    <definedName name="AM_Titular">#REF!</definedName>
    <definedName name="amanha" hidden="1">#REF!</definedName>
    <definedName name="amarela">#REF!</definedName>
    <definedName name="AmCx_Orc">#REF!</definedName>
    <definedName name="AmCx_Proj_Gfa">#REF!</definedName>
    <definedName name="AmCx_Proj_Gfa_Go">#REF!</definedName>
    <definedName name="AmCx_Proj_Plj">#REF!</definedName>
    <definedName name="AmCx_Proj_Plj_Go">#REF!</definedName>
    <definedName name="AmCx_Real">#REF!</definedName>
    <definedName name="AMELI" localSheetId="1" hidden="1">{#N/A,#N/A,FALSE,"MO (2)"}</definedName>
    <definedName name="AMELI" hidden="1">{#N/A,#N/A,FALSE,"MO (2)"}</definedName>
    <definedName name="AmEvt_Orc">#REF!</definedName>
    <definedName name="AmEvt_Proj_Gfa">#REF!</definedName>
    <definedName name="AmEvt_Proj_Gfa_Go">#REF!</definedName>
    <definedName name="AmEvt_Proj_Plj">#REF!</definedName>
    <definedName name="AmEvt_Proj_Plj_Go">#REF!</definedName>
    <definedName name="AmEvt_Real">#REF!</definedName>
    <definedName name="amortizaciones"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amortizaciones"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amortizac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AMV" localSheetId="1" hidden="1">{"'gráf jan00'!$A$1:$AK$41"}</definedName>
    <definedName name="AMV" hidden="1">{"'gráf jan00'!$A$1:$AK$41"}</definedName>
    <definedName name="an" localSheetId="1" hidden="1">{"'CptDifn'!$AA$32:$AG$32"}</definedName>
    <definedName name="an" hidden="1">{"'CptDifn'!$AA$32:$AG$32"}</definedName>
    <definedName name="ANALISE" localSheetId="1">[14]PROJETO!#REF!</definedName>
    <definedName name="ANALISE">[15]RESUMO!#REF!</definedName>
    <definedName name="Análise" localSheetId="1">#REF!</definedName>
    <definedName name="Análise">#REF!</definedName>
    <definedName name="Análise_1" localSheetId="1">#REF!</definedName>
    <definedName name="Análise_1">#REF!</definedName>
    <definedName name="Anbid">#REF!</definedName>
    <definedName name="anda">#REF!</definedName>
    <definedName name="ande">#REF!</definedName>
    <definedName name="ANDRE">TRUE</definedName>
    <definedName name="anel">#REF!</definedName>
    <definedName name="ANEL_C_100_AN">#REF!</definedName>
    <definedName name="ANEL_C_100_AT">#REF!</definedName>
    <definedName name="ANEL_P_150_AN">#REF!</definedName>
    <definedName name="ANEL_P_150_AT">#REF!</definedName>
    <definedName name="ANEL_P_200_AN">#REF!</definedName>
    <definedName name="ANEL_P_200_AT">#REF!</definedName>
    <definedName name="ANEL_P_250_AN">#REF!</definedName>
    <definedName name="ANEL_P_250_AT">#REF!</definedName>
    <definedName name="ANEL_P_300_AN">#REF!</definedName>
    <definedName name="ANEL_P_300_AT">#REF!</definedName>
    <definedName name="ANEL_R_150_AN">#REF!</definedName>
    <definedName name="ANEL_R_150_AT">#REF!</definedName>
    <definedName name="ANEL_R_300_AN">#REF!</definedName>
    <definedName name="ANEL_R_300_AT">#REF!</definedName>
    <definedName name="ANEXO" hidden="1">#N/A</definedName>
    <definedName name="ANEXO_10_MATRIZ_DE_RESPONSABILIDADE">#REF!</definedName>
    <definedName name="Anexo_1Ano">#REF!</definedName>
    <definedName name="Anexo_6Meses">#REF!</definedName>
    <definedName name="ANEXO_PAZMIÑO">#REF!</definedName>
    <definedName name="ANEXO_VENDEDORES">#REF!</definedName>
    <definedName name="ANEXO1" localSheetId="1" hidden="1">{"'teste'!$B$2:$R$49"}</definedName>
    <definedName name="ANEXO1" hidden="1">{"'teste'!$B$2:$R$49"}</definedName>
    <definedName name="ANEXO2" localSheetId="1" hidden="1">{"'teste'!$B$2:$R$49"}</definedName>
    <definedName name="ANEXO2" hidden="1">{"'teste'!$B$2:$R$49"}</definedName>
    <definedName name="anexoO">#REF!</definedName>
    <definedName name="ANEXOS">#REF!</definedName>
    <definedName name="ANEXRE">#REF!</definedName>
    <definedName name="ANEXRE_15">#REF!</definedName>
    <definedName name="angelo">#REF!</definedName>
    <definedName name="Animais_mortos">#REF!</definedName>
    <definedName name="AnimCapa" localSheetId="1">#REF!</definedName>
    <definedName name="AnimCapa">#REF!</definedName>
    <definedName name="AnimCapa_1" localSheetId="1">#REF!</definedName>
    <definedName name="AnimCapa_1">#REF!</definedName>
    <definedName name="AnimDetalhes" localSheetId="1">#REF!</definedName>
    <definedName name="AnimDetalhes">#REF!</definedName>
    <definedName name="AnimDetalhes_1" localSheetId="1">#REF!</definedName>
    <definedName name="AnimDetalhes_1">#REF!</definedName>
    <definedName name="ano">#REF!</definedName>
    <definedName name="ano_desativacao">#REF!</definedName>
    <definedName name="ano_monsanto">#REF!</definedName>
    <definedName name="AnoAtual">#REF!</definedName>
    <definedName name="ANOBUD">#REF!</definedName>
    <definedName name="ANOPMT">#REF!</definedName>
    <definedName name="anorev">#REF!</definedName>
    <definedName name="ANRWPWLRIQ" hidden="1">#REF!</definedName>
    <definedName name="ans" localSheetId="1" hidden="1">{#N/A,#N/A,FALSE,"PCOL"}</definedName>
    <definedName name="ans" hidden="1">{#N/A,#N/A,FALSE,"PCOL"}</definedName>
    <definedName name="anscount" hidden="1">7</definedName>
    <definedName name="ant" localSheetId="1" hidden="1">{#N/A,#N/A,FALSE,"MO (2)"}</definedName>
    <definedName name="ant" hidden="1">{#N/A,#N/A,FALSE,"MO (2)"}</definedName>
    <definedName name="ant_1" localSheetId="1" hidden="1">{#N/A,#N/A,FALSE,"MO (2)"}</definedName>
    <definedName name="ant_1" hidden="1">{#N/A,#N/A,FALSE,"MO (2)"}</definedName>
    <definedName name="ANTIGA">#REF!</definedName>
    <definedName name="ANTIGA_10">#N/A</definedName>
    <definedName name="ANTIGA_11">#N/A</definedName>
    <definedName name="ANTIGA_12">#N/A</definedName>
    <definedName name="ANTIGA_13">#N/A</definedName>
    <definedName name="ANTIGA_14">#N/A</definedName>
    <definedName name="ANTIGA_15">#REF!</definedName>
    <definedName name="ANTIGA_16">#REF!</definedName>
    <definedName name="ANTIGA_17">#REF!</definedName>
    <definedName name="ANTIGA_18">#REF!</definedName>
    <definedName name="ANTIGA_19">#REF!</definedName>
    <definedName name="ANTIGA_2">#REF!</definedName>
    <definedName name="ANTIGA_20">#REF!</definedName>
    <definedName name="ANTIGA_21">#REF!</definedName>
    <definedName name="ANTIGA_22">#REF!</definedName>
    <definedName name="ANTIGA_23">#REF!</definedName>
    <definedName name="ANTIGA_24">#REF!</definedName>
    <definedName name="ANTIGA_25">#REF!</definedName>
    <definedName name="ANTIGA_26">#REF!</definedName>
    <definedName name="ANTIGA_27">#REF!</definedName>
    <definedName name="ANTIGA_28">#REF!</definedName>
    <definedName name="ANTIGA_29">#REF!</definedName>
    <definedName name="ANTIGA_3">#REF!</definedName>
    <definedName name="ANTIGA_30">#REF!</definedName>
    <definedName name="ANTIGA_31">#REF!</definedName>
    <definedName name="ANTIGA_32">#REF!</definedName>
    <definedName name="ANTIGA_33">#REF!</definedName>
    <definedName name="ANTIGA_34">#REF!</definedName>
    <definedName name="ANTIGA_35">#REF!</definedName>
    <definedName name="ANTIGA_36">#REF!</definedName>
    <definedName name="ANTIGA_37">#N/A</definedName>
    <definedName name="ANTIGA_38">#REF!</definedName>
    <definedName name="ANTIGA_39">#N/A</definedName>
    <definedName name="ANTIGA_4">#REF!</definedName>
    <definedName name="ANTIGA_40">#N/A</definedName>
    <definedName name="ANTIGA_41">#N/A</definedName>
    <definedName name="ANTIGA_42">#N/A</definedName>
    <definedName name="ANTIGA_43">#N/A</definedName>
    <definedName name="ANTIGA_44">#N/A</definedName>
    <definedName name="ANTIGA_45">#N/A</definedName>
    <definedName name="ANTIGA_46">#N/A</definedName>
    <definedName name="ANTIGA_47">#N/A</definedName>
    <definedName name="ANTIGA_48">#N/A</definedName>
    <definedName name="ANTIGA_49">#N/A</definedName>
    <definedName name="ANTIGA_5">#REF!</definedName>
    <definedName name="ANTIGA_50">#N/A</definedName>
    <definedName name="ANTIGA_51">#N/A</definedName>
    <definedName name="ANTIGA_52">#N/A</definedName>
    <definedName name="ANTIGA_53">#N/A</definedName>
    <definedName name="ANTIGA_54">#N/A</definedName>
    <definedName name="ANTIGA_55">#N/A</definedName>
    <definedName name="ANTIGA_56">#N/A</definedName>
    <definedName name="ANTIGA_57">#N/A</definedName>
    <definedName name="ANTIGA_58">#N/A</definedName>
    <definedName name="ANTIGA_6">#REF!</definedName>
    <definedName name="ANTIGA_60">#N/A</definedName>
    <definedName name="ANTIGA_61">#N/A</definedName>
    <definedName name="ANTIGA_62">#N/A</definedName>
    <definedName name="ANTIGA_63">#N/A</definedName>
    <definedName name="ANTIGA_64">#N/A</definedName>
    <definedName name="ANTIGA_65">#N/A</definedName>
    <definedName name="ANTIGA_66">#N/A</definedName>
    <definedName name="ANTIGA_67">#N/A</definedName>
    <definedName name="ANTIGA_68">#N/A</definedName>
    <definedName name="ANTIGA_69">#N/A</definedName>
    <definedName name="ANTIGA_7">#N/A</definedName>
    <definedName name="ANTIGA_70">#N/A</definedName>
    <definedName name="ANTIGA_71">#N/A</definedName>
    <definedName name="ANTIGA_72">#N/A</definedName>
    <definedName name="ANTIGA_73">#N/A</definedName>
    <definedName name="ANTIGA_74">#N/A</definedName>
    <definedName name="ANTIGA_75">#N/A</definedName>
    <definedName name="ANTIGA_76">#N/A</definedName>
    <definedName name="ANTIGA_77">#N/A</definedName>
    <definedName name="ANTIGA_78">#N/A</definedName>
    <definedName name="ANTIGA_79">#N/A</definedName>
    <definedName name="ANTIGA_8">#N/A</definedName>
    <definedName name="ANTIGA_80">#N/A</definedName>
    <definedName name="ANTIGA_81">#N/A</definedName>
    <definedName name="ANTIGA_82">#N/A</definedName>
    <definedName name="ANTIGA_83">#N/A</definedName>
    <definedName name="ANTIGA_85">#N/A</definedName>
    <definedName name="ANTIGA_86">#N/A</definedName>
    <definedName name="ANTIGA_87">#N/A</definedName>
    <definedName name="ANTIGA_88">#N/A</definedName>
    <definedName name="ANTIGA_9">#N/A</definedName>
    <definedName name="ANTIGA_92">#N/A</definedName>
    <definedName name="ANTIGA_98">#N/A</definedName>
    <definedName name="ANTT" localSheetId="1" hidden="1">{#N/A,#N/A,FALSE,"QD_F1 Invest Detalhado";#N/A,#N/A,FALSE,"QD_F3 Invest_Comparado";#N/A,#N/A,FALSE,"QD_B Trafego";#N/A,#N/A,FALSE,"QD_D0 Custos Operacionais";#N/A,#N/A,FALSE,"QD_C Receita";#N/A,#N/A,FALSE,"QD_D Custos";#N/A,#N/A,FALSE,"QD_E Resultado";#N/A,#N/A,FALSE,"QD_G Fluxo Caixa"}</definedName>
    <definedName name="ANTT" hidden="1">{#N/A,#N/A,FALSE,"QD_F1 Invest Detalhado";#N/A,#N/A,FALSE,"QD_F3 Invest_Comparado";#N/A,#N/A,FALSE,"QD_B Trafego";#N/A,#N/A,FALSE,"QD_D0 Custos Operacionais";#N/A,#N/A,FALSE,"QD_C Receita";#N/A,#N/A,FALSE,"QD_D Custos";#N/A,#N/A,FALSE,"QD_E Resultado";#N/A,#N/A,FALSE,"QD_G Fluxo Caixa"}</definedName>
    <definedName name="ANUAL">#REF!</definedName>
    <definedName name="AO_agregado">#REF!</definedName>
    <definedName name="AO_Custo">#REF!</definedName>
    <definedName name="AO_Deducao">#REF!</definedName>
    <definedName name="AO_dependente">#REF!</definedName>
    <definedName name="AO_qtd_agregado">#REF!</definedName>
    <definedName name="AO_qtd_dependente">#REF!</definedName>
    <definedName name="AO_Titular">#REF!</definedName>
    <definedName name="aout">#REF!</definedName>
    <definedName name="AP">#N/A</definedName>
    <definedName name="AP_10">#N/A</definedName>
    <definedName name="AP_11">#N/A</definedName>
    <definedName name="AP_12">#N/A</definedName>
    <definedName name="AP_13">#N/A</definedName>
    <definedName name="AP_14">#N/A</definedName>
    <definedName name="AP_15">#N/A</definedName>
    <definedName name="AP_16">#N/A</definedName>
    <definedName name="AP_17">#N/A</definedName>
    <definedName name="AP_18">#N/A</definedName>
    <definedName name="AP_19">#N/A</definedName>
    <definedName name="AP_20">#N/A</definedName>
    <definedName name="AP_22">#N/A</definedName>
    <definedName name="AP_23">#N/A</definedName>
    <definedName name="AP_24">#N/A</definedName>
    <definedName name="AP_25">#N/A</definedName>
    <definedName name="AP_26">#N/A</definedName>
    <definedName name="AP_27">#N/A</definedName>
    <definedName name="AP_28">#N/A</definedName>
    <definedName name="AP_29">#N/A</definedName>
    <definedName name="AP_30">#N/A</definedName>
    <definedName name="AP_31">#N/A</definedName>
    <definedName name="AP_32">#N/A</definedName>
    <definedName name="AP_33">#N/A</definedName>
    <definedName name="AP_34">#N/A</definedName>
    <definedName name="AP_35">#N/A</definedName>
    <definedName name="AP_36">#N/A</definedName>
    <definedName name="AP_37">#N/A</definedName>
    <definedName name="AP_38">#N/A</definedName>
    <definedName name="AP_39">#N/A</definedName>
    <definedName name="AP_40">#N/A</definedName>
    <definedName name="AP_41">#N/A</definedName>
    <definedName name="AP_42">#N/A</definedName>
    <definedName name="AP_43">#N/A</definedName>
    <definedName name="AP_44">#N/A</definedName>
    <definedName name="AP_45">#N/A</definedName>
    <definedName name="AP_46">#N/A</definedName>
    <definedName name="AP_47">#N/A</definedName>
    <definedName name="AP_48">#N/A</definedName>
    <definedName name="AP_49">#N/A</definedName>
    <definedName name="AP_50">#N/A</definedName>
    <definedName name="AP_51">#N/A</definedName>
    <definedName name="AP_52">#N/A</definedName>
    <definedName name="AP_53">#N/A</definedName>
    <definedName name="AP_54">#N/A</definedName>
    <definedName name="AP_55">#N/A</definedName>
    <definedName name="AP_56">#N/A</definedName>
    <definedName name="AP_57">#N/A</definedName>
    <definedName name="AP_58">#N/A</definedName>
    <definedName name="AP_6">#N/A</definedName>
    <definedName name="AP_60">#N/A</definedName>
    <definedName name="AP_61">#N/A</definedName>
    <definedName name="AP_62">#N/A</definedName>
    <definedName name="AP_63">#N/A</definedName>
    <definedName name="AP_64">#N/A</definedName>
    <definedName name="AP_65">#N/A</definedName>
    <definedName name="AP_66">#N/A</definedName>
    <definedName name="AP_67">#N/A</definedName>
    <definedName name="AP_68">#N/A</definedName>
    <definedName name="AP_69">#N/A</definedName>
    <definedName name="AP_7">#N/A</definedName>
    <definedName name="AP_70">#N/A</definedName>
    <definedName name="AP_71">#N/A</definedName>
    <definedName name="AP_72">#N/A</definedName>
    <definedName name="AP_73">#N/A</definedName>
    <definedName name="AP_74">#N/A</definedName>
    <definedName name="AP_75">#N/A</definedName>
    <definedName name="AP_76">#N/A</definedName>
    <definedName name="AP_77">#N/A</definedName>
    <definedName name="AP_78">#N/A</definedName>
    <definedName name="AP_79">#N/A</definedName>
    <definedName name="AP_8">#N/A</definedName>
    <definedName name="AP_80">#N/A</definedName>
    <definedName name="AP_81">#N/A</definedName>
    <definedName name="AP_82">#N/A</definedName>
    <definedName name="AP_83">#N/A</definedName>
    <definedName name="AP_85">#N/A</definedName>
    <definedName name="AP_86">#N/A</definedName>
    <definedName name="AP_87">#N/A</definedName>
    <definedName name="AP_88">#N/A</definedName>
    <definedName name="AP_9">#N/A</definedName>
    <definedName name="AP_92">#N/A</definedName>
    <definedName name="apaga3">#REF!</definedName>
    <definedName name="APARECIDO">#REF!</definedName>
    <definedName name="APARELHOS">#REF!</definedName>
    <definedName name="APLICAÇÕES">#REF!</definedName>
    <definedName name="Apoio" localSheetId="1">#REF!</definedName>
    <definedName name="Apoio">#REF!</definedName>
    <definedName name="Apoio_1" localSheetId="1">#REF!</definedName>
    <definedName name="Apoio_1">#REF!</definedName>
    <definedName name="aporte_ano1">#REF!</definedName>
    <definedName name="apresentacao">#REF!</definedName>
    <definedName name="APTO_TIPO">#REF!</definedName>
    <definedName name="aq" localSheetId="1" hidden="1">{"'Quadro'!$A$4:$BG$78"}</definedName>
    <definedName name="aq" hidden="1">{"'Quadro'!$A$4:$BG$78"}</definedName>
    <definedName name="AQUI">#REF!</definedName>
    <definedName name="aquis">#REF!</definedName>
    <definedName name="Aquisição">#REF!</definedName>
    <definedName name="AR">#REF!</definedName>
    <definedName name="araca">#REF!</definedName>
    <definedName name="aram">#REF!</definedName>
    <definedName name="Aramis" localSheetId="1" hidden="1">{"'CptDifn'!$AA$32:$AG$32"}</definedName>
    <definedName name="Aramis" hidden="1">{"'CptDifn'!$AA$32:$AG$32"}</definedName>
    <definedName name="Arara" localSheetId="1" hidden="1">{#N/A,#N/A,FALSE,"PCOL"}</definedName>
    <definedName name="Arara" hidden="1">{#N/A,#N/A,FALSE,"PCOL"}</definedName>
    <definedName name="area">#REF!</definedName>
    <definedName name="ÁREA">#REF!</definedName>
    <definedName name="ÀREA">#REF!</definedName>
    <definedName name="AREA_01">#REF!</definedName>
    <definedName name="AREA_04">#REF!</definedName>
    <definedName name="ÀREA_ACUM">#REF!</definedName>
    <definedName name="area_base">#REF!</definedName>
    <definedName name="Area_de">#REF!</definedName>
    <definedName name="ÁREA_DE_ENTRADA_DE_C_PROD_CABO">#REF!</definedName>
    <definedName name="ÁREA_DE_ENTRADA_DE_C_PROD_CAXIAS">#REF!</definedName>
    <definedName name="ÁREA_DE_ENTRADA_DE_C_PROD_TRIUNFO">#REF!</definedName>
    <definedName name="ÁREA_DE_ENTRADA_DE_CUSTO_FIXO">#REF!</definedName>
    <definedName name="ÁREA_DE_ENTRADA_DE_CUSTOS_VARIAVEIS">#REF!</definedName>
    <definedName name="ÁREA_DE_ENTRADA_DE_CVARIÁVEL_TOTAL">#REF!</definedName>
    <definedName name="ÁREA_DE_ENTRADA_DE_FATURAMENTO">#REF!</definedName>
    <definedName name="_xlnm.Extract">#REF!</definedName>
    <definedName name="_xlnm.Print_Area" localSheetId="2">'1. RSD'!$A$1:$J$292</definedName>
    <definedName name="_xlnm.Print_Area" localSheetId="13">'1.3. COL RSS B'!$A$1:$J$311</definedName>
    <definedName name="_xlnm.Print_Area" localSheetId="14">'1.4. CARCAÇAS'!$A$1:$J$175</definedName>
    <definedName name="_xlnm.Print_Area" localSheetId="3">'2. RSDMEC'!$A$1:$J$300</definedName>
    <definedName name="_xlnm.Print_Area" localSheetId="4">'3. Seletiva'!$A$1:$J$237</definedName>
    <definedName name="_xlnm.Print_Area" localSheetId="5">'4. TRANS'!$A$1:$J$250</definedName>
    <definedName name="_xlnm.Print_Area" localSheetId="6">'5. INERTES'!$A$1:$J$264</definedName>
    <definedName name="_xlnm.Print_Area" localSheetId="7">'6. ATERRO'!$A$1:$J$56</definedName>
    <definedName name="_xlnm.Print_Area" localSheetId="8">'7. RCC'!$A$1:$J$252</definedName>
    <definedName name="_xlnm.Print_Area" localSheetId="10">BDI!$A$1:$D$36</definedName>
    <definedName name="_xlnm.Print_Area" localSheetId="11">Dados!$E$1:$J$82</definedName>
    <definedName name="_xlnm.Print_Area" localSheetId="9">Encargos!$A$1:$D$43</definedName>
    <definedName name="_xlnm.Print_Area" localSheetId="12">'Modelo Cronograma'!$B$2:$R$39</definedName>
    <definedName name="_xlnm.Print_Area" localSheetId="1">Planilha!$A$1:$I$20</definedName>
    <definedName name="_xlnm.Print_Area" localSheetId="0">'Quadro B'!$B$2:$M$107</definedName>
    <definedName name="_xlnm.Print_Area">#REF!</definedName>
    <definedName name="AREA_FRAC">#N/A</definedName>
    <definedName name="área_impmut">#REF!</definedName>
    <definedName name="área_impr.">#REF!</definedName>
    <definedName name="Área_impressão_IM">#REF!</definedName>
    <definedName name="Área_impressão_IM_5">#REF!</definedName>
    <definedName name="Área_impressão_IM_6">#REF!</definedName>
    <definedName name="AREA_LEG">#N/A</definedName>
    <definedName name="ÁREA_MANTA">#REF!</definedName>
    <definedName name="ÁREA_MEIO_FIO_CAL">#REF!</definedName>
    <definedName name="AREA_MUN">#N/A</definedName>
    <definedName name="ÁREA_PROCH_PADRÕES">#REF!</definedName>
    <definedName name="ÁREA_PROCV_BAIRROS">#REF!</definedName>
    <definedName name="ÁREA_PROCV_DADOS_MEDIÇÃO">#REF!</definedName>
    <definedName name="ÁREA_PROCV_SUB_EMPREITEIRAS">#REF!</definedName>
    <definedName name="ÁREA_REM_PLACA">#REF!</definedName>
    <definedName name="AREA1">#REF!</definedName>
    <definedName name="area2">#REF!</definedName>
    <definedName name="AREA3">#REF!</definedName>
    <definedName name="AREA4">#REF!</definedName>
    <definedName name="AREA5">#REF!</definedName>
    <definedName name="AREA6">#REF!</definedName>
    <definedName name="AREA7">#REF!</definedName>
    <definedName name="AREA8">#REF!</definedName>
    <definedName name="AREA94">#REF!</definedName>
    <definedName name="AREA95">#REF!</definedName>
    <definedName name="AreaCanteiro">#REF!</definedName>
    <definedName name="areaCBUQ">#REF!</definedName>
    <definedName name="AREAFRAC">#N/A</definedName>
    <definedName name="AREAL">#REF!</definedName>
    <definedName name="ÁreaPav">3500</definedName>
    <definedName name="areaPCC">#REF!</definedName>
    <definedName name="areas">#REF!</definedName>
    <definedName name="Áreas">#REF!:OFFSET(#REF!,#REF!-1,0)</definedName>
    <definedName name="AreaTeste">#REF!</definedName>
    <definedName name="AreaTeste_1">#REF!</definedName>
    <definedName name="AreaTeste2">#REF!</definedName>
    <definedName name="AreaTeste2_1">#REF!</definedName>
    <definedName name="AREEWR" localSheetId="1" hidden="1">{"'Quadro'!$A$4:$BG$78"}</definedName>
    <definedName name="AREEWR" hidden="1">{"'Quadro'!$A$4:$BG$78"}</definedName>
    <definedName name="arei">#REF!</definedName>
    <definedName name="areia">#REF!</definedName>
    <definedName name="arewrfe">#REF!</definedName>
    <definedName name="arga">#REF!</definedName>
    <definedName name="argi">#REF!</definedName>
    <definedName name="Arial">#REF!</definedName>
    <definedName name="ARL1C">#REF!</definedName>
    <definedName name="ARL1CMA">#REF!</definedName>
    <definedName name="ARL1CTA">#REF!</definedName>
    <definedName name="arnaldo">#REF!</definedName>
    <definedName name="aroldo">#REF!</definedName>
    <definedName name="arquivo">#REF!</definedName>
    <definedName name="ARR1CFRESA">#REF!</definedName>
    <definedName name="ARR1CPA">#REF!</definedName>
    <definedName name="ARR1CPAMA">#REF!</definedName>
    <definedName name="ARR1CPATA">#REF!</definedName>
    <definedName name="ARR1CRS">#REF!</definedName>
    <definedName name="ARR1CRSMA">#REF!</definedName>
    <definedName name="ARR1CRSTA">#REF!</definedName>
    <definedName name="arthur" localSheetId="1" hidden="1">{"'RELATÓRIO'!$A$1:$E$20","'RELATÓRIO'!$A$22:$D$34","'INTERNET'!$A$31:$G$58","'INTERNET'!$A$1:$G$28","'SÉRIE HISTÓRICA'!$A$167:$H$212","'SÉRIE HISTÓRICA'!$A$56:$H$101"}</definedName>
    <definedName name="arthur" hidden="1">{"'RELATÓRIO'!$A$1:$E$20","'RELATÓRIO'!$A$22:$D$34","'INTERNET'!$A$31:$G$58","'INTERNET'!$A$1:$G$28","'SÉRIE HISTÓRICA'!$A$167:$H$212","'SÉRIE HISTÓRICA'!$A$56:$H$101"}</definedName>
    <definedName name="arthurl" localSheetId="1" hidden="1">{"'RELATÓRIO'!$A$1:$E$20","'RELATÓRIO'!$A$22:$D$34","'INTERNET'!$A$31:$G$58","'INTERNET'!$A$1:$G$28","'SÉRIE HISTÓRICA'!$A$167:$H$212","'SÉRIE HISTÓRICA'!$A$56:$H$101"}</definedName>
    <definedName name="arthurl" hidden="1">{"'RELATÓRIO'!$A$1:$E$20","'RELATÓRIO'!$A$22:$D$34","'INTERNET'!$A$31:$G$58","'INTERNET'!$A$1:$G$28","'SÉRIE HISTÓRICA'!$A$167:$H$212","'SÉRIE HISTÓRICA'!$A$56:$H$101"}</definedName>
    <definedName name="AS" localSheetId="1" hidden="1">#REF!</definedName>
    <definedName name="AS" hidden="1">#REF!</definedName>
    <definedName name="AS2DocOpenMode" hidden="1">"AS2DocumentEdit"</definedName>
    <definedName name="AS2HasNoAutoHeaderFooter" hidden="1">" "</definedName>
    <definedName name="AS2NamedRange" hidden="1">17</definedName>
    <definedName name="AS2ReportLS" hidden="1">1</definedName>
    <definedName name="AS2SyncStepLS" hidden="1">0</definedName>
    <definedName name="AS2TickmarkLS" hidden="1">#REF!</definedName>
    <definedName name="AS2VersionLS" hidden="1">300</definedName>
    <definedName name="asa">#REF!</definedName>
    <definedName name="asaasaas" localSheetId="1" hidden="1">{#N/A,#N/A,TRUE,"indice";#N/A,#N/A,TRUE,"indicadores";#N/A,#N/A,TRUE,"comentarios"}</definedName>
    <definedName name="asaasaas" hidden="1">{#N/A,#N/A,TRUE,"indice";#N/A,#N/A,TRUE,"indicadores";#N/A,#N/A,TRUE,"comentarios"}</definedName>
    <definedName name="asaasas"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aasa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asa" localSheetId="1" hidden="1">{"'RELATÓRIO'!$A$1:$E$20","'RELATÓRIO'!$A$22:$D$34","'INTERNET'!$A$31:$G$58","'INTERNET'!$A$1:$G$28","'SÉRIE HISTÓRICA'!$A$167:$H$212","'SÉRIE HISTÓRICA'!$A$56:$H$101"}</definedName>
    <definedName name="asasa" hidden="1">{"'RELATÓRIO'!$A$1:$E$20","'RELATÓRIO'!$A$22:$D$34","'INTERNET'!$A$31:$G$58","'INTERNET'!$A$1:$G$28","'SÉRIE HISTÓRICA'!$A$167:$H$212","'SÉRIE HISTÓRICA'!$A$56:$H$101"}</definedName>
    <definedName name="asasyags">#REF!</definedName>
    <definedName name="asccac" hidden="1">#REF!</definedName>
    <definedName name="asd">#REF!</definedName>
    <definedName name="asda"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asdad">#REF!</definedName>
    <definedName name="asdad_1" localSheetId="1" hidden="1">{"'Índice'!$A$1:$K$49"}</definedName>
    <definedName name="asdad_1" hidden="1">{"'Índice'!$A$1:$K$49"}</definedName>
    <definedName name="asdad_2" localSheetId="1" hidden="1">{"'Índice'!$A$1:$K$49"}</definedName>
    <definedName name="asdad_2" hidden="1">{"'Índice'!$A$1:$K$49"}</definedName>
    <definedName name="asdadadad" localSheetId="1" hidden="1">{"'gráf jan00'!$A$1:$AK$41"}</definedName>
    <definedName name="asdadadad" hidden="1">{"'gráf jan00'!$A$1:$AK$41"}</definedName>
    <definedName name="asdadasd" localSheetId="1" hidden="1">{"'Quadro'!$A$4:$BG$78"}</definedName>
    <definedName name="asdadasd" hidden="1">{"'Quadro'!$A$4:$BG$78"}</definedName>
    <definedName name="asdadsad" localSheetId="1" hidden="1">#REF!</definedName>
    <definedName name="asdadsad" hidden="1">#REF!</definedName>
    <definedName name="asdas" hidden="1">#REF!</definedName>
    <definedName name="ASDASD">#REF!</definedName>
    <definedName name="ASDASDA">#REF!</definedName>
    <definedName name="asdasdas" localSheetId="1" hidden="1">{#N/A,#N/A,FALSE,"GERAL";#N/A,#N/A,FALSE,"012-96";#N/A,#N/A,FALSE,"018-96";#N/A,#N/A,FALSE,"027-96";#N/A,#N/A,FALSE,"059-96";#N/A,#N/A,FALSE,"076-96";#N/A,#N/A,FALSE,"019-97";#N/A,#N/A,FALSE,"021-97";#N/A,#N/A,FALSE,"022-97";#N/A,#N/A,FALSE,"028-97"}</definedName>
    <definedName name="asdasdas" hidden="1">{#N/A,#N/A,FALSE,"GERAL";#N/A,#N/A,FALSE,"012-96";#N/A,#N/A,FALSE,"018-96";#N/A,#N/A,FALSE,"027-96";#N/A,#N/A,FALSE,"059-96";#N/A,#N/A,FALSE,"076-96";#N/A,#N/A,FALSE,"019-97";#N/A,#N/A,FALSE,"021-97";#N/A,#N/A,FALSE,"022-97";#N/A,#N/A,FALSE,"028-97"}</definedName>
    <definedName name="asdasdasdas" localSheetId="1" hidden="1">{"'gráf jan00'!$A$1:$AK$41"}</definedName>
    <definedName name="asdasdasdas" hidden="1">{"'gráf jan00'!$A$1:$AK$41"}</definedName>
    <definedName name="asdf">#REF!</definedName>
    <definedName name="asdfasdf" localSheetId="1" hidden="1">{"'gráf jan00'!$A$1:$AK$41"}</definedName>
    <definedName name="asdfasdf" hidden="1">{"'gráf jan00'!$A$1:$AK$41"}</definedName>
    <definedName name="asdfasfsafasf" localSheetId="1" hidden="1">{"'CptDifn'!$AA$32:$AG$32"}</definedName>
    <definedName name="asdfasfsafasf" hidden="1">{"'CptDifn'!$AA$32:$AG$32"}</definedName>
    <definedName name="asdffd">#REF!</definedName>
    <definedName name="asdfg">#N/A</definedName>
    <definedName name="asdfghqefha" localSheetId="1" hidden="1">{#N/A,#N/A,FALSE,"MO (2)"}</definedName>
    <definedName name="asdfghqefha" hidden="1">{#N/A,#N/A,FALSE,"MO (2)"}</definedName>
    <definedName name="asdg" localSheetId="1" hidden="1">{"'gráf jan00'!$A$1:$AK$41"}</definedName>
    <definedName name="asdg" hidden="1">{"'gráf jan00'!$A$1:$AK$41"}</definedName>
    <definedName name="ASDGF">#REF!</definedName>
    <definedName name="asdhkasd" localSheetId="1" hidden="1">{"'Quadro'!$A$4:$BG$78"}</definedName>
    <definedName name="asdhkasd" hidden="1">{"'Quadro'!$A$4:$BG$78"}</definedName>
    <definedName name="asdryhsdfh"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dryhsdf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DSD" localSheetId="1" hidden="1">{"'Quadro'!$A$4:$BG$78"}</definedName>
    <definedName name="ASDSD" hidden="1">{"'Quadro'!$A$4:$BG$78"}</definedName>
    <definedName name="asdsdaf" localSheetId="1" hidden="1">{#N/A,#N/A,TRUE,"indice";#N/A,#N/A,TRUE,"indicadores";#N/A,#N/A,TRUE,"comentarios"}</definedName>
    <definedName name="asdsdaf" hidden="1">{#N/A,#N/A,TRUE,"indice";#N/A,#N/A,TRUE,"indicadores";#N/A,#N/A,TRUE,"comentarios"}</definedName>
    <definedName name="asdsf" localSheetId="1" hidden="1">{"'gráf jan00'!$A$1:$AK$41"}</definedName>
    <definedName name="asdsf" hidden="1">{"'gráf jan00'!$A$1:$AK$41"}</definedName>
    <definedName name="ASE" localSheetId="1" hidden="1">#REF!</definedName>
    <definedName name="ASE" hidden="1">#REF!</definedName>
    <definedName name="asea23">#REF!</definedName>
    <definedName name="aseedrf" localSheetId="1" hidden="1">{"'CptDifn'!$AA$32:$AG$32"}</definedName>
    <definedName name="aseedrf" hidden="1">{"'CptDifn'!$AA$32:$AG$32"}</definedName>
    <definedName name="aseqa" localSheetId="1" hidden="1">{"'RR'!$A$2:$E$81"}</definedName>
    <definedName name="aseqa" hidden="1">{"'RR'!$A$2:$E$81"}</definedName>
    <definedName name="asew">#REF!</definedName>
    <definedName name="ASF">#N/A</definedName>
    <definedName name="asfa">#REF!</definedName>
    <definedName name="ASFASDF">#REF!</definedName>
    <definedName name="ASFDG">#REF!</definedName>
    <definedName name="ASFDGD">#REF!</definedName>
    <definedName name="ASFGG" localSheetId="1" hidden="1">{#N/A,#N/A,TRUE,"Serviços"}</definedName>
    <definedName name="ASFGG" hidden="1">{#N/A,#N/A,TRUE,"Serviços"}</definedName>
    <definedName name="ASG">#REF!</definedName>
    <definedName name="ASGD">#REF!</definedName>
    <definedName name="ASGDF">#REF!</definedName>
    <definedName name="asjhaksjd" localSheetId="1" hidden="1">{"'RR'!$A$2:$E$81"}</definedName>
    <definedName name="asjhaksjd" hidden="1">{"'RR'!$A$2:$E$81"}</definedName>
    <definedName name="asq" localSheetId="1" hidden="1">{"'RR'!$A$2:$E$81"}</definedName>
    <definedName name="asq" hidden="1">{"'RR'!$A$2:$E$81"}</definedName>
    <definedName name="asrgadg"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rgad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S" hidden="1">SUM(IF(#REF! =#REF!,(#REF!)*(#REF!="MP")))</definedName>
    <definedName name="assadasd" localSheetId="1" hidden="1">{"'gráf jan00'!$A$1:$AK$41"}</definedName>
    <definedName name="assadasd" hidden="1">{"'gráf jan00'!$A$1:$AK$41"}</definedName>
    <definedName name="ASSASASASA">#REF!</definedName>
    <definedName name="Assistente_Administrativo">#REF!</definedName>
    <definedName name="Assistente_Administrativo_15">#REF!</definedName>
    <definedName name="ASSSSSSS">#REF!</definedName>
    <definedName name="Assumptios2"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wa" localSheetId="1" hidden="1">{"'RR'!$A$2:$E$81"}</definedName>
    <definedName name="aswa" hidden="1">{"'RR'!$A$2:$E$81"}</definedName>
    <definedName name="aswe" localSheetId="1" hidden="1">{"'Quadro'!$A$4:$BG$78"}</definedName>
    <definedName name="aswe" hidden="1">{"'Quadro'!$A$4:$BG$78"}</definedName>
    <definedName name="aswea" localSheetId="1" hidden="1">{"'RR'!$A$2:$E$81"}</definedName>
    <definedName name="aswea" hidden="1">{"'RR'!$A$2:$E$81"}</definedName>
    <definedName name="ASWEFGQ3" localSheetId="1" hidden="1">{"'gráf jan00'!$A$1:$AK$41"}</definedName>
    <definedName name="ASWEFGQ3" hidden="1">{"'gráf jan00'!$A$1:$AK$41"}</definedName>
    <definedName name="aswqwa" localSheetId="1" hidden="1">{"'Quadro'!$A$4:$BG$78"}</definedName>
    <definedName name="aswqwa" hidden="1">{"'Quadro'!$A$4:$BG$78"}</definedName>
    <definedName name="aswwq" localSheetId="1" hidden="1">{"'Quadro'!$A$4:$BG$78"}</definedName>
    <definedName name="aswwq" hidden="1">{"'Quadro'!$A$4:$BG$78"}</definedName>
    <definedName name="AT" localSheetId="1" hidden="1">{"'Quadro'!$A$4:$BG$78"}</definedName>
    <definedName name="AT" hidden="1">{"'Quadro'!$A$4:$BG$78"}</definedName>
    <definedName name="Ata" localSheetId="1" hidden="1">{#N/A,#N/A,FALSE,"PCOL"}</definedName>
    <definedName name="Ata" hidden="1">{#N/A,#N/A,FALSE,"PCOL"}</definedName>
    <definedName name="atc" localSheetId="1" hidden="1">{"'Quadro'!$A$4:$BG$78"}</definedName>
    <definedName name="atc" hidden="1">{"'Quadro'!$A$4:$BG$78"}</definedName>
    <definedName name="Atend_Orc">#REF!</definedName>
    <definedName name="Atend_Proj_Gfa">#REF!</definedName>
    <definedName name="Atend_Proj_Gfa_Go">#REF!</definedName>
    <definedName name="Atend_Proj_Plj">#REF!</definedName>
    <definedName name="Atend_Proj_Plj_Go">#REF!</definedName>
    <definedName name="Atend_Real">#REF!</definedName>
    <definedName name="Aterro">#REF!</definedName>
    <definedName name="Aterro_São_João">#REF!</definedName>
    <definedName name="AterroCapa" localSheetId="1">#REF!</definedName>
    <definedName name="AterroCapa">#REF!</definedName>
    <definedName name="AterroCapa_1" localSheetId="1">#REF!</definedName>
    <definedName name="AterroCapa_1">#REF!</definedName>
    <definedName name="AterroDetalhes" localSheetId="1">#REF!</definedName>
    <definedName name="AterroDetalhes">#REF!</definedName>
    <definedName name="AterroDetalhes_1" localSheetId="1">#REF!</definedName>
    <definedName name="AterroDetalhes_1">#REF!</definedName>
    <definedName name="ATI" hidden="1">[16]April!$C$70:$C$81</definedName>
    <definedName name="ATIVO">#REF!</definedName>
    <definedName name="ato1_curta">#REF!</definedName>
    <definedName name="ato2_curta">#REF!</definedName>
    <definedName name="ATRA">#REF!</definedName>
    <definedName name="ATWS67">#REF!</definedName>
    <definedName name="ATWS68">#REF!</definedName>
    <definedName name="AUMCAPITAL">#REF!</definedName>
    <definedName name="AUX" localSheetId="1">#REF!</definedName>
    <definedName name="AUX">#REF!</definedName>
    <definedName name="aux_15">#REF!</definedName>
    <definedName name="aux_16">#REF!</definedName>
    <definedName name="aux_17">#REF!</definedName>
    <definedName name="aux_18">#REF!</definedName>
    <definedName name="aux_19">#REF!</definedName>
    <definedName name="aux_2">#REF!</definedName>
    <definedName name="aux_20">#REF!</definedName>
    <definedName name="aux_21">#REF!</definedName>
    <definedName name="aux_22">#REF!</definedName>
    <definedName name="aux_23">#REF!</definedName>
    <definedName name="aux_24">#REF!</definedName>
    <definedName name="aux_25">#REF!</definedName>
    <definedName name="aux_26">#REF!</definedName>
    <definedName name="aux_27">#REF!</definedName>
    <definedName name="aux_28">#REF!</definedName>
    <definedName name="aux_29">#REF!</definedName>
    <definedName name="aux_3">#REF!</definedName>
    <definedName name="aux_30">#REF!</definedName>
    <definedName name="aux_31">#REF!</definedName>
    <definedName name="aux_32">#REF!</definedName>
    <definedName name="aux_33">#REF!</definedName>
    <definedName name="aux_34">#REF!</definedName>
    <definedName name="aux_35">#REF!</definedName>
    <definedName name="aux_36">#REF!</definedName>
    <definedName name="aux_38">#REF!</definedName>
    <definedName name="aux_4">#REF!</definedName>
    <definedName name="aux_5">#REF!</definedName>
    <definedName name="aux_6">#REF!</definedName>
    <definedName name="auxiliar">#REF!</definedName>
    <definedName name="auxiliar_10">#N/A</definedName>
    <definedName name="auxiliar_11">#N/A</definedName>
    <definedName name="auxiliar_12">#N/A</definedName>
    <definedName name="auxiliar_13">#N/A</definedName>
    <definedName name="auxiliar_14">#N/A</definedName>
    <definedName name="auxiliar_15">#REF!</definedName>
    <definedName name="auxiliar_16">#REF!</definedName>
    <definedName name="auxiliar_17">#REF!</definedName>
    <definedName name="auxiliar_18">#REF!</definedName>
    <definedName name="auxiliar_19">#REF!</definedName>
    <definedName name="auxiliar_2">#REF!</definedName>
    <definedName name="auxiliar_20">#REF!</definedName>
    <definedName name="auxiliar_21">#REF!</definedName>
    <definedName name="auxiliar_22">#REF!</definedName>
    <definedName name="auxiliar_23">#REF!</definedName>
    <definedName name="auxiliar_24">#REF!</definedName>
    <definedName name="auxiliar_25">#REF!</definedName>
    <definedName name="auxiliar_26">#REF!</definedName>
    <definedName name="auxiliar_27">#REF!</definedName>
    <definedName name="auxiliar_28">#REF!</definedName>
    <definedName name="auxiliar_29">#REF!</definedName>
    <definedName name="auxiliar_3">#REF!</definedName>
    <definedName name="auxiliar_30">#REF!</definedName>
    <definedName name="auxiliar_31">#REF!</definedName>
    <definedName name="auxiliar_32">#REF!</definedName>
    <definedName name="auxiliar_33">#REF!</definedName>
    <definedName name="auxiliar_34">#REF!</definedName>
    <definedName name="auxiliar_35">#REF!</definedName>
    <definedName name="auxiliar_36">#REF!</definedName>
    <definedName name="auxiliar_37">#N/A</definedName>
    <definedName name="auxiliar_38">#REF!</definedName>
    <definedName name="auxiliar_39">#N/A</definedName>
    <definedName name="auxiliar_4">#REF!</definedName>
    <definedName name="auxiliar_40">#N/A</definedName>
    <definedName name="auxiliar_41">#N/A</definedName>
    <definedName name="auxiliar_42">#N/A</definedName>
    <definedName name="auxiliar_43">#N/A</definedName>
    <definedName name="auxiliar_44">#N/A</definedName>
    <definedName name="auxiliar_45">#N/A</definedName>
    <definedName name="auxiliar_46">#N/A</definedName>
    <definedName name="auxiliar_47">#N/A</definedName>
    <definedName name="auxiliar_48">#N/A</definedName>
    <definedName name="auxiliar_49">#N/A</definedName>
    <definedName name="auxiliar_5">#REF!</definedName>
    <definedName name="auxiliar_50">#N/A</definedName>
    <definedName name="auxiliar_51">#N/A</definedName>
    <definedName name="auxiliar_52">#N/A</definedName>
    <definedName name="auxiliar_53">#N/A</definedName>
    <definedName name="auxiliar_54">#N/A</definedName>
    <definedName name="auxiliar_55">#N/A</definedName>
    <definedName name="auxiliar_56">#N/A</definedName>
    <definedName name="auxiliar_57">#N/A</definedName>
    <definedName name="auxiliar_58">#N/A</definedName>
    <definedName name="auxiliar_6">#REF!</definedName>
    <definedName name="auxiliar_60">#N/A</definedName>
    <definedName name="auxiliar_61">#N/A</definedName>
    <definedName name="auxiliar_62">#N/A</definedName>
    <definedName name="auxiliar_63">#N/A</definedName>
    <definedName name="auxiliar_64">#N/A</definedName>
    <definedName name="auxiliar_65">#N/A</definedName>
    <definedName name="auxiliar_66">#N/A</definedName>
    <definedName name="auxiliar_67">#N/A</definedName>
    <definedName name="auxiliar_68">#N/A</definedName>
    <definedName name="auxiliar_69">#N/A</definedName>
    <definedName name="auxiliar_7">#N/A</definedName>
    <definedName name="auxiliar_70">#N/A</definedName>
    <definedName name="auxiliar_71">#N/A</definedName>
    <definedName name="auxiliar_72">#N/A</definedName>
    <definedName name="auxiliar_73">#N/A</definedName>
    <definedName name="auxiliar_74">#N/A</definedName>
    <definedName name="auxiliar_75">#N/A</definedName>
    <definedName name="auxiliar_76">#N/A</definedName>
    <definedName name="auxiliar_77">#N/A</definedName>
    <definedName name="auxiliar_78">#N/A</definedName>
    <definedName name="auxiliar_79">#N/A</definedName>
    <definedName name="auxiliar_8">#N/A</definedName>
    <definedName name="auxiliar_80">#N/A</definedName>
    <definedName name="auxiliar_81">#N/A</definedName>
    <definedName name="auxiliar_82">#N/A</definedName>
    <definedName name="auxiliar_83">#N/A</definedName>
    <definedName name="auxiliar_84">#N/A</definedName>
    <definedName name="auxiliar_85">#N/A</definedName>
    <definedName name="auxiliar_86">#N/A</definedName>
    <definedName name="auxiliar_87">#N/A</definedName>
    <definedName name="auxiliar_88">#N/A</definedName>
    <definedName name="auxiliar_9">#N/A</definedName>
    <definedName name="auxiliar_92">#N/A</definedName>
    <definedName name="auxiliar_95">#N/A</definedName>
    <definedName name="auxiliar_96">#N/A</definedName>
    <definedName name="auxiliar_97">#N/A</definedName>
    <definedName name="auxiliar_98">#N/A</definedName>
    <definedName name="AUXILIARES">#REF!</definedName>
    <definedName name="Auxilio_Habitação">IF(#REF!="NÃO",#REF!,#REF!)</definedName>
    <definedName name="av" localSheetId="1" hidden="1">{"'CptDifn'!$AA$32:$AG$32"}</definedName>
    <definedName name="av" hidden="1">{"'CptDifn'!$AA$32:$AG$32"}</definedName>
    <definedName name="avril">#REF!</definedName>
    <definedName name="AW" localSheetId="1" hidden="1">{"'Quadro'!$A$4:$BG$78"}</definedName>
    <definedName name="AW" hidden="1">{"'Quadro'!$A$4:$BG$78"}</definedName>
    <definedName name="awdasda"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wdasd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x" localSheetId="1" hidden="1">{"'CptDifn'!$AA$32:$AG$32"}</definedName>
    <definedName name="ax" hidden="1">{"'CptDifn'!$AA$32:$AG$32"}</definedName>
    <definedName name="axs" localSheetId="1" hidden="1">{"'gráf jan00'!$A$1:$AK$41"}</definedName>
    <definedName name="axs" hidden="1">{"'gráf jan00'!$A$1:$AK$41"}</definedName>
    <definedName name="az" localSheetId="1" hidden="1">{"'CptDifn'!$AA$32:$AG$32"}</definedName>
    <definedName name="az" hidden="1">{"'CptDifn'!$AA$32:$AG$32"}</definedName>
    <definedName name="azul">#REF!</definedName>
    <definedName name="azul1515">#REF!</definedName>
    <definedName name="AZULSINAL">#REF!</definedName>
    <definedName name="azz" hidden="1">#REF!</definedName>
    <definedName name="B" localSheetId="1">#REF!</definedName>
    <definedName name="B">#REF!</definedName>
    <definedName name="B_1" localSheetId="1">#REF!</definedName>
    <definedName name="B_1">#REF!</definedName>
    <definedName name="B_15">#REF!</definedName>
    <definedName name="B_16">#REF!</definedName>
    <definedName name="B_17">#REF!</definedName>
    <definedName name="B_18">#REF!</definedName>
    <definedName name="B_19">#REF!</definedName>
    <definedName name="b_2" localSheetId="1" hidden="1">{"'Índice'!$A$1:$K$49"}</definedName>
    <definedName name="b_2" hidden="1">{"'Índice'!$A$1:$K$49"}</definedName>
    <definedName name="B_20">#REF!</definedName>
    <definedName name="B_21">#REF!</definedName>
    <definedName name="B_22">#REF!</definedName>
    <definedName name="B_23">#REF!</definedName>
    <definedName name="B_3">#REF!</definedName>
    <definedName name="B_36">#REF!</definedName>
    <definedName name="B_38">#REF!</definedName>
    <definedName name="B_4">#REF!</definedName>
    <definedName name="B_5">#REF!</definedName>
    <definedName name="B_6">#REF!</definedName>
    <definedName name="b1398.">#REF!</definedName>
    <definedName name="baac">#REF!</definedName>
    <definedName name="bacia16">#REF!</definedName>
    <definedName name="baiano">#REF!</definedName>
    <definedName name="BAIRROS">#REF!</definedName>
    <definedName name="BAL">#REF!</definedName>
    <definedName name="BAL0">#REF!</definedName>
    <definedName name="balance"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balance"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balance"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BALANÇO_PATRIMONIAL">#REF!</definedName>
    <definedName name="BALIA">#REF!</definedName>
    <definedName name="BalType" hidden="1">TRUE</definedName>
    <definedName name="BANC">#REF!</definedName>
    <definedName name="Bancada">#REF!</definedName>
    <definedName name="BANCO" localSheetId="1">#REF!</definedName>
    <definedName name="BANCO">#REF!</definedName>
    <definedName name="BANCO_1" localSheetId="1">#REF!</definedName>
    <definedName name="BANCO_1">#REF!</definedName>
    <definedName name="BANCO_10">"$#REF!.$AA$1:$AO$111"</definedName>
    <definedName name="BANCO_11">"$#REF!.$AA$1:$AO$111"</definedName>
    <definedName name="BANCO_3">#REF!</definedName>
    <definedName name="BANCO_5">"$#REF!.$AA$1:$AO$111"</definedName>
    <definedName name="BANCO_6">"$#REF!.$AA$1:$AO$111"</definedName>
    <definedName name="Banco_dados_IM" localSheetId="1">#REF!</definedName>
    <definedName name="Banco_dados_IM">#REF!</definedName>
    <definedName name="Banco_dados_IM_1" localSheetId="1">#REF!</definedName>
    <definedName name="Banco_dados_IM_1">#REF!</definedName>
    <definedName name="Banco_dados_IM_10">"$#REF!.$A$1:$Q$1673"</definedName>
    <definedName name="Banco_dados_IM_11">"$#REF!.$A$1:$Q$1673"</definedName>
    <definedName name="Banco_dados_IM_3">#REF!</definedName>
    <definedName name="Banco_dados_IM_5">"$#REF!.$A$1:$Q$1673"</definedName>
    <definedName name="Banco_dados_IM_6">"$#REF!.$A$1:$Q$1673"</definedName>
    <definedName name="_xlnm.Database" localSheetId="1">#REF!</definedName>
    <definedName name="_xlnm.Database">#REF!</definedName>
    <definedName name="BANCOS">#REF!</definedName>
    <definedName name="BankLeague">#REF!</definedName>
    <definedName name="bar" localSheetId="1" hidden="1">{#N/A,#N/A,FALSE,"GERAL";#N/A,#N/A,FALSE,"012-96";#N/A,#N/A,FALSE,"018-96";#N/A,#N/A,FALSE,"027-96";#N/A,#N/A,FALSE,"059-96";#N/A,#N/A,FALSE,"076-96";#N/A,#N/A,FALSE,"019-97";#N/A,#N/A,FALSE,"021-97";#N/A,#N/A,FALSE,"022-97";#N/A,#N/A,FALSE,"028-97"}</definedName>
    <definedName name="bar" hidden="1">{#N/A,#N/A,FALSE,"GERAL";#N/A,#N/A,FALSE,"012-96";#N/A,#N/A,FALSE,"018-96";#N/A,#N/A,FALSE,"027-96";#N/A,#N/A,FALSE,"059-96";#N/A,#N/A,FALSE,"076-96";#N/A,#N/A,FALSE,"019-97";#N/A,#N/A,FALSE,"021-97";#N/A,#N/A,FALSE,"022-97";#N/A,#N/A,FALSE,"028-97"}</definedName>
    <definedName name="BAREA">#REF!</definedName>
    <definedName name="BAREA1">#REF!</definedName>
    <definedName name="BAREA2">#REF!</definedName>
    <definedName name="BAREA3">#REF!</definedName>
    <definedName name="BAREA4">#REF!</definedName>
    <definedName name="BAREA5">#REF!</definedName>
    <definedName name="BAREA6">#REF!</definedName>
    <definedName name="BAREA7">#REF!</definedName>
    <definedName name="BAREA8">#REF!</definedName>
    <definedName name="BARRAMANSA">#REF!</definedName>
    <definedName name="Bas">#REF!</definedName>
    <definedName name="Basc" localSheetId="1">#REF!</definedName>
    <definedName name="Basc">#REF!</definedName>
    <definedName name="Basc_1" localSheetId="1">#REF!</definedName>
    <definedName name="Basc_1">#REF!</definedName>
    <definedName name="Base">#REF!</definedName>
    <definedName name="BASE_A">#REF!</definedName>
    <definedName name="BASE_Apuração">#REF!</definedName>
    <definedName name="base_calculo_inv_dce">#REF!</definedName>
    <definedName name="base_year">#REF!</definedName>
    <definedName name="BASE2">#REF!</definedName>
    <definedName name="BASECONTA">#REF!</definedName>
    <definedName name="BaseDeCálculo">#REF!</definedName>
    <definedName name="BASEMA">#REF!</definedName>
    <definedName name="BASETA">#REF!</definedName>
    <definedName name="basi">#REF!</definedName>
    <definedName name="batista" localSheetId="1" hidden="1">{#N/A,#N/A,FALSE,"SS 1";#N/A,#N/A,FALSE,"SS 2";#N/A,#N/A,FALSE,"TER 1 (1)";#N/A,#N/A,FALSE,"TER 1 (2)";#N/A,#N/A,FALSE,"TER 2 ";#N/A,#N/A,FALSE,"TP  (1)";#N/A,#N/A,FALSE,"TP  (2)";#N/A,#N/A,FALSE,"CM BAR"}</definedName>
    <definedName name="batista" hidden="1">{#N/A,#N/A,FALSE,"SS 1";#N/A,#N/A,FALSE,"SS 2";#N/A,#N/A,FALSE,"TER 1 (1)";#N/A,#N/A,FALSE,"TER 1 (2)";#N/A,#N/A,FALSE,"TER 2 ";#N/A,#N/A,FALSE,"TP  (1)";#N/A,#N/A,FALSE,"TP  (2)";#N/A,#N/A,FALSE,"CM BAR"}</definedName>
    <definedName name="BAWKQAVDWH" hidden="1">#REF!</definedName>
    <definedName name="bb">#REF!</definedName>
    <definedName name="BBB" localSheetId="12" hidden="1">{#N/A,#N/A,FALSE,"SYSOC";#N/A,#N/A,FALSE,"RESU-GESTION";#N/A,#N/A,FALSE,"EVOL-MNA";#N/A,#N/A,FALSE,"VTAS-ANALI";#N/A,#N/A,FALSE,"ANALI-GSFIJOS";#N/A,#N/A,FALSE,"DETA-RUBROS";#N/A,#N/A,FALSE,"ANALI-CNF";#N/A,#N/A,FALSE,"BILAN";#N/A,#N/A,FALSE,"TAB_FIN";#N/A,#N/A,FALSE,"IND_ECO"}</definedName>
    <definedName name="BBB" localSheetId="1" hidden="1">{#N/A,#N/A,FALSE,"SYSOC";#N/A,#N/A,FALSE,"RESU-GESTION";#N/A,#N/A,FALSE,"EVOL-MNA";#N/A,#N/A,FALSE,"VTAS-ANALI";#N/A,#N/A,FALSE,"ANALI-GSFIJOS";#N/A,#N/A,FALSE,"DETA-RUBROS";#N/A,#N/A,FALSE,"ANALI-CNF";#N/A,#N/A,FALSE,"BILAN";#N/A,#N/A,FALSE,"TAB_FIN";#N/A,#N/A,FALSE,"IND_ECO"}</definedName>
    <definedName name="BBB" hidden="1">{#N/A,#N/A,FALSE,"SYSOC";#N/A,#N/A,FALSE,"RESU-GESTION";#N/A,#N/A,FALSE,"EVOL-MNA";#N/A,#N/A,FALSE,"VTAS-ANALI";#N/A,#N/A,FALSE,"ANALI-GSFIJOS";#N/A,#N/A,FALSE,"DETA-RUBROS";#N/A,#N/A,FALSE,"ANALI-CNF";#N/A,#N/A,FALSE,"BILAN";#N/A,#N/A,FALSE,"TAB_FIN";#N/A,#N/A,FALSE,"IND_ECO"}</definedName>
    <definedName name="bbbb" localSheetId="1" hidden="1">{#N/A,#N/A,FALSE,"PCOL"}</definedName>
    <definedName name="bbbb" hidden="1">{#N/A,#N/A,FALSE,"PCOL"}</definedName>
    <definedName name="bbbb_1" localSheetId="1" hidden="1">{#N/A,#N/A,FALSE,"MO (2)"}</definedName>
    <definedName name="bbbb_1" hidden="1">{#N/A,#N/A,FALSE,"MO (2)"}</definedName>
    <definedName name="bbbbb" localSheetId="1" hidden="1">{"'gráf jan00'!$A$1:$AK$41"}</definedName>
    <definedName name="bbbbb" hidden="1">{"'gráf jan00'!$A$1:$AK$41"}</definedName>
    <definedName name="bbbbbbb" localSheetId="1" hidden="1">{#N/A,#N/A,FALSE,"MO (2)"}</definedName>
    <definedName name="bbbbbbb" hidden="1">{#N/A,#N/A,FALSE,"MO (2)"}</definedName>
    <definedName name="bbbbbbbbbbbbb"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bbbbbbbbbbbbb"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bbbbbbbbbbbbbbbbbbbbbbbbbbbbbbbb" localSheetId="1" hidden="1">{"'REL CUSTODIF'!$B$1:$H$72"}</definedName>
    <definedName name="bbbbbbbbbbbbbbbbbbbbbbbbbbbbbbbb" hidden="1">{"'REL CUSTODIF'!$B$1:$H$72"}</definedName>
    <definedName name="bbgg" localSheetId="1" hidden="1">{"'CptDifn'!$AA$32:$AG$32"}</definedName>
    <definedName name="bbgg" hidden="1">{"'CptDifn'!$AA$32:$AG$32"}</definedName>
    <definedName name="BC_10">#REF!</definedName>
    <definedName name="BC_15">#REF!</definedName>
    <definedName name="BC_20">#REF!</definedName>
    <definedName name="bcbcbc">#REF!</definedName>
    <definedName name="bchar10" hidden="1">#REF!</definedName>
    <definedName name="bchart1" hidden="1">#REF!</definedName>
    <definedName name="bchart11" hidden="1">#REF!</definedName>
    <definedName name="bchart12" hidden="1">#REF!</definedName>
    <definedName name="bchart13" hidden="1">#REF!</definedName>
    <definedName name="bchart14" hidden="1">#REF!</definedName>
    <definedName name="bchart15" hidden="1">#REF!</definedName>
    <definedName name="bchart16" hidden="1">#REF!</definedName>
    <definedName name="bchart17" hidden="1">#REF!</definedName>
    <definedName name="bchart18" hidden="1">#REF!</definedName>
    <definedName name="bchart19" hidden="1">#REF!</definedName>
    <definedName name="bchart2" hidden="1">#REF!</definedName>
    <definedName name="bchart20" hidden="1">#REF!</definedName>
    <definedName name="bchart21" hidden="1">#REF!</definedName>
    <definedName name="bchart22" hidden="1">#REF!</definedName>
    <definedName name="bchart23" hidden="1">#REF!</definedName>
    <definedName name="bchart24" hidden="1">#REF!</definedName>
    <definedName name="bchart25" hidden="1">#REF!</definedName>
    <definedName name="bchart26" hidden="1">#REF!</definedName>
    <definedName name="bchart27" hidden="1">#REF!</definedName>
    <definedName name="bchart28" hidden="1">#REF!</definedName>
    <definedName name="bchart29" hidden="1">#REF!</definedName>
    <definedName name="bchart3" hidden="1">#REF!</definedName>
    <definedName name="bchart30" hidden="1">#REF!</definedName>
    <definedName name="bchart31" hidden="1">#REF!</definedName>
    <definedName name="bchart32" hidden="1">#REF!</definedName>
    <definedName name="bchart4" hidden="1">#REF!</definedName>
    <definedName name="bchart5" hidden="1">#REF!</definedName>
    <definedName name="bchart6" hidden="1">#REF!</definedName>
    <definedName name="bchart7" hidden="1">#REF!</definedName>
    <definedName name="bchart8" hidden="1">#REF!</definedName>
    <definedName name="bchart9" hidden="1">#REF!</definedName>
    <definedName name="BCOS">#REF!</definedName>
    <definedName name="BCUM">#REF!</definedName>
    <definedName name="BCUM1">#REF!</definedName>
    <definedName name="BCUM2">#REF!</definedName>
    <definedName name="BCUM3">#REF!</definedName>
    <definedName name="BCUM4">#REF!</definedName>
    <definedName name="BCUM5">#REF!</definedName>
    <definedName name="BCUM6">#REF!</definedName>
    <definedName name="BCUM7">#REF!</definedName>
    <definedName name="BCUM8">#REF!</definedName>
    <definedName name="BD">#REF!</definedName>
    <definedName name="bd_moedas">#REF!</definedName>
    <definedName name="BD_sal_aju_aterro" localSheetId="1">#REF!</definedName>
    <definedName name="BD_sal_aju_aterro">#REF!</definedName>
    <definedName name="BD_sal_aju_cam_aberto" localSheetId="1">#REF!</definedName>
    <definedName name="BD_sal_aju_cam_aberto">#REF!</definedName>
    <definedName name="BD_sal_aju_mec_cam_com" localSheetId="1">#REF!</definedName>
    <definedName name="BD_sal_aju_mec_cam_com">#REF!</definedName>
    <definedName name="BD_sal_aju_usi_tra_RSSS" localSheetId="1">#REF!</definedName>
    <definedName name="BD_sal_aju_usi_tra_RSSS">#REF!</definedName>
    <definedName name="BD_sal_carrinheiro" localSheetId="1">#REF!</definedName>
    <definedName name="BD_sal_carrinheiro">#REF!</definedName>
    <definedName name="BD_sal_coletor_dom" localSheetId="1">#REF!</definedName>
    <definedName name="BD_sal_coletor_dom">#REF!</definedName>
    <definedName name="BD_sal_coletor_hosp" localSheetId="1">#REF!</definedName>
    <definedName name="BD_sal_coletor_hosp">#REF!</definedName>
    <definedName name="BD_sal_coletor_varrição" localSheetId="1">#REF!</definedName>
    <definedName name="BD_sal_coletor_varrição">#REF!</definedName>
    <definedName name="BD_sal_encarregado" localSheetId="1">#REF!</definedName>
    <definedName name="BD_sal_encarregado">#REF!</definedName>
    <definedName name="BD_sal_encarregado_aterro" localSheetId="1">#REF!</definedName>
    <definedName name="BD_sal_encarregado_aterro">#REF!</definedName>
    <definedName name="BD_sal_feitor_varrição" localSheetId="1">#REF!</definedName>
    <definedName name="BD_sal_feitor_varrição">#REF!</definedName>
    <definedName name="BD_sal_gari" localSheetId="1">#REF!</definedName>
    <definedName name="BD_sal_gari">#REF!</definedName>
    <definedName name="BD_sal_jardineiro" localSheetId="1">#REF!</definedName>
    <definedName name="BD_sal_jardineiro">#REF!</definedName>
    <definedName name="BD_sal_lav_cam_com" localSheetId="1">#REF!</definedName>
    <definedName name="BD_sal_lav_cam_com">#REF!</definedName>
    <definedName name="BD_sal_limp_boca_lobo" localSheetId="1">#REF!</definedName>
    <definedName name="BD_sal_limp_boca_lobo">#REF!</definedName>
    <definedName name="BD_sal_limp_fossa" localSheetId="1">#REF!</definedName>
    <definedName name="BD_sal_limp_fossa">#REF!</definedName>
    <definedName name="BD_sal_mec_cam_com" localSheetId="1">#REF!</definedName>
    <definedName name="BD_sal_mec_cam_com">#REF!</definedName>
    <definedName name="BD_sal_mot_cam_com" localSheetId="1">#REF!</definedName>
    <definedName name="BD_sal_mot_cam_com">#REF!</definedName>
    <definedName name="BD_sal_op_balança" localSheetId="1">#REF!</definedName>
    <definedName name="BD_sal_op_balança">#REF!</definedName>
    <definedName name="BD_sal_op_maq_capinadeira" localSheetId="1">#REF!</definedName>
    <definedName name="BD_sal_op_maq_capinadeira">#REF!</definedName>
    <definedName name="BD_sal_op_pá_carr" localSheetId="1">#REF!</definedName>
    <definedName name="BD_sal_op_pá_carr">#REF!</definedName>
    <definedName name="BD_sal_op_roçadeira" localSheetId="1">#REF!</definedName>
    <definedName name="BD_sal_op_roçadeira">#REF!</definedName>
    <definedName name="BD_sal_op_rolo_com" localSheetId="1">#REF!</definedName>
    <definedName name="BD_sal_op_rolo_com">#REF!</definedName>
    <definedName name="BD_sal_op_usi_tra_RSSS" localSheetId="1">#REF!</definedName>
    <definedName name="BD_sal_op_usi_tra_RSSS">#REF!</definedName>
    <definedName name="BD_sal_op_usina_rec_comp" localSheetId="1">#REF!</definedName>
    <definedName name="BD_sal_op_usina_rec_comp">#REF!</definedName>
    <definedName name="BD_sal_podador" localSheetId="1">#REF!</definedName>
    <definedName name="BD_sal_podador">#REF!</definedName>
    <definedName name="BD_sal_porteiro" localSheetId="1">#REF!</definedName>
    <definedName name="BD_sal_porteiro">#REF!</definedName>
    <definedName name="BD_sal_tratorista" localSheetId="1">#REF!</definedName>
    <definedName name="BD_sal_tratorista">#REF!</definedName>
    <definedName name="BD_sal_varredeira" localSheetId="1">#REF!</definedName>
    <definedName name="BD_sal_varredeira">#REF!</definedName>
    <definedName name="BD_sal_vigia" localSheetId="1">#REF!</definedName>
    <definedName name="BD_sal_vigia">#REF!</definedName>
    <definedName name="BD01_20">#REF!</definedName>
    <definedName name="BD1_9">#REF!</definedName>
    <definedName name="BD100_900">#REF!</definedName>
    <definedName name="BD20_90">#REF!</definedName>
    <definedName name="BDA">#REF!</definedName>
    <definedName name="BDE">#REF!</definedName>
    <definedName name="BDEQ">#REF!</definedName>
    <definedName name="bdgfsb">#REF!</definedName>
    <definedName name="bdi" localSheetId="1">#REF!</definedName>
    <definedName name="BDI">#REF!</definedName>
    <definedName name="BDI.">#REF!</definedName>
    <definedName name="BDI._2">#REF!</definedName>
    <definedName name="BDI._3">#REF!</definedName>
    <definedName name="BDI._36">#REF!</definedName>
    <definedName name="BDI._4">#REF!</definedName>
    <definedName name="BDI._5">#REF!</definedName>
    <definedName name="BDI._6">#REF!</definedName>
    <definedName name="BDI.Opcao" hidden="1">#REF!</definedName>
    <definedName name="BDI.TipoObra" hidden="1">#REF!</definedName>
    <definedName name="BDI_">#REF!</definedName>
    <definedName name="bdi_10">#N/A</definedName>
    <definedName name="bdi_11">#N/A</definedName>
    <definedName name="bdi_12">#N/A</definedName>
    <definedName name="bdi_13">#N/A</definedName>
    <definedName name="bdi_14">#N/A</definedName>
    <definedName name="bdi_15">#REF!</definedName>
    <definedName name="bdi_16">#REF!</definedName>
    <definedName name="bdi_17">#REF!</definedName>
    <definedName name="bdi_18">#REF!</definedName>
    <definedName name="bdi_19">#REF!</definedName>
    <definedName name="bdi_2">#REF!</definedName>
    <definedName name="bdi_20">#REF!</definedName>
    <definedName name="bdi_21">#REF!</definedName>
    <definedName name="bdi_22">#REF!</definedName>
    <definedName name="bdi_23">#REF!</definedName>
    <definedName name="bdi_24">#REF!</definedName>
    <definedName name="bdi_25">#REF!</definedName>
    <definedName name="bdi_26">#REF!</definedName>
    <definedName name="bdi_27">#REF!</definedName>
    <definedName name="bdi_28">#REF!</definedName>
    <definedName name="bdi_29">#REF!</definedName>
    <definedName name="BDI_3">#REF!</definedName>
    <definedName name="bdi_30">#REF!</definedName>
    <definedName name="bdi_31">#REF!</definedName>
    <definedName name="bdi_32">#REF!</definedName>
    <definedName name="bdi_33">#REF!</definedName>
    <definedName name="bdi_34">#REF!</definedName>
    <definedName name="bdi_35">#REF!</definedName>
    <definedName name="bdi_36">#REF!</definedName>
    <definedName name="bdi_37">#N/A</definedName>
    <definedName name="bdi_38">#REF!</definedName>
    <definedName name="bdi_39">#N/A</definedName>
    <definedName name="bdi_4">#REF!</definedName>
    <definedName name="bdi_40">#N/A</definedName>
    <definedName name="bdi_41">#N/A</definedName>
    <definedName name="bdi_42">#N/A</definedName>
    <definedName name="bdi_43">#N/A</definedName>
    <definedName name="bdi_44">#N/A</definedName>
    <definedName name="bdi_45">#N/A</definedName>
    <definedName name="bdi_46">#N/A</definedName>
    <definedName name="bdi_47">#N/A</definedName>
    <definedName name="bdi_48">#N/A</definedName>
    <definedName name="bdi_49">#N/A</definedName>
    <definedName name="bdi_5">#REF!</definedName>
    <definedName name="bdi_50">#N/A</definedName>
    <definedName name="bdi_51">#N/A</definedName>
    <definedName name="bdi_52">#N/A</definedName>
    <definedName name="bdi_53">#N/A</definedName>
    <definedName name="bdi_54">#N/A</definedName>
    <definedName name="bdi_55">#N/A</definedName>
    <definedName name="bdi_56">#N/A</definedName>
    <definedName name="bdi_57">#N/A</definedName>
    <definedName name="bdi_58">#N/A</definedName>
    <definedName name="bdi_6">#REF!</definedName>
    <definedName name="bdi_60">#N/A</definedName>
    <definedName name="bdi_61">#N/A</definedName>
    <definedName name="bdi_62">#N/A</definedName>
    <definedName name="bdi_63">#N/A</definedName>
    <definedName name="bdi_64">#N/A</definedName>
    <definedName name="bdi_65">#N/A</definedName>
    <definedName name="bdi_66">#N/A</definedName>
    <definedName name="bdi_67">#N/A</definedName>
    <definedName name="bdi_68">#N/A</definedName>
    <definedName name="bdi_69">#N/A</definedName>
    <definedName name="bdi_7">#N/A</definedName>
    <definedName name="bdi_70">#N/A</definedName>
    <definedName name="bdi_71">#N/A</definedName>
    <definedName name="bdi_72">#N/A</definedName>
    <definedName name="bdi_73">#N/A</definedName>
    <definedName name="bdi_74">#N/A</definedName>
    <definedName name="bdi_75">#N/A</definedName>
    <definedName name="bdi_76">#N/A</definedName>
    <definedName name="bdi_77">#N/A</definedName>
    <definedName name="bdi_78">#N/A</definedName>
    <definedName name="bdi_79">#N/A</definedName>
    <definedName name="bdi_8">#N/A</definedName>
    <definedName name="bdi_80">#N/A</definedName>
    <definedName name="bdi_81">#N/A</definedName>
    <definedName name="bdi_82">#N/A</definedName>
    <definedName name="bdi_83">#N/A</definedName>
    <definedName name="bdi_84">#N/A</definedName>
    <definedName name="bdi_85">#N/A</definedName>
    <definedName name="bdi_86">#N/A</definedName>
    <definedName name="bdi_87">#N/A</definedName>
    <definedName name="bdi_88">#N/A</definedName>
    <definedName name="bdi_9">#N/A</definedName>
    <definedName name="bdi_92">#N/A</definedName>
    <definedName name="bdi_95">#N/A</definedName>
    <definedName name="bdi_96">#N/A</definedName>
    <definedName name="bdi_97">#N/A</definedName>
    <definedName name="bdi_98">#N/A</definedName>
    <definedName name="BDI_A">#REF!</definedName>
    <definedName name="BDI_B">#REF!</definedName>
    <definedName name="BDI_BF">#REF!</definedName>
    <definedName name="BDI_dif">#REF!</definedName>
    <definedName name="BDI_MATERIAL">#REF!</definedName>
    <definedName name="bdi_melh">#REF!</definedName>
    <definedName name="Bdi_normal">#REF!</definedName>
    <definedName name="BDI_Obra">#REF!</definedName>
    <definedName name="bdi_rest">#REF!</definedName>
    <definedName name="bdicks">#REF!</definedName>
    <definedName name="bdiconst">#REF!</definedName>
    <definedName name="bdiconst_15">#REF!</definedName>
    <definedName name="bdider">#REF!</definedName>
    <definedName name="bdiforn">#REF!</definedName>
    <definedName name="bdil1">1</definedName>
    <definedName name="bdil2">1</definedName>
    <definedName name="BDIM">#REF!</definedName>
    <definedName name="bdimo">#REF!</definedName>
    <definedName name="bdimo_15">#REF!</definedName>
    <definedName name="BDIS">#REF!</definedName>
    <definedName name="bdiss">#REF!</definedName>
    <definedName name="BDMO">#REF!</definedName>
    <definedName name="bdr">#REF!</definedName>
    <definedName name="BE">#REF!</definedName>
    <definedName name="beg">#REF!</definedName>
    <definedName name="bend">#REF!</definedName>
    <definedName name="BeneditoLOliveira">#REF!</definedName>
    <definedName name="beneficios">#REF!</definedName>
    <definedName name="bens_totalmente_depreciados">#REF!</definedName>
    <definedName name="BENZUSB">#REF!</definedName>
    <definedName name="BENZUSH">#REF!</definedName>
    <definedName name="BENZUSL">#REF!</definedName>
    <definedName name="BERCO">#REF!</definedName>
    <definedName name="berço_brita">#REF!</definedName>
    <definedName name="berço_conc">#REF!</definedName>
    <definedName name="BG">#REF!</definedName>
    <definedName name="BG_Del" hidden="1">15</definedName>
    <definedName name="BG_Ins" hidden="1">4</definedName>
    <definedName name="BG_Mod" hidden="1">6</definedName>
    <definedName name="BGU">#REF!</definedName>
    <definedName name="BI">#REF!</definedName>
    <definedName name="bian">#REF!</definedName>
    <definedName name="BILLING">#REF!</definedName>
    <definedName name="BIMYFVTTQH" hidden="1">#REF!</definedName>
    <definedName name="bin">#REF!</definedName>
    <definedName name="biotec">#N/A</definedName>
    <definedName name="biotec_quim">#N/A</definedName>
    <definedName name="BL">#REF!</definedName>
    <definedName name="BL_CAVALETES">#REF!</definedName>
    <definedName name="BL_GRELHAS">#REF!</definedName>
    <definedName name="BL_TAMPAS">#REF!</definedName>
    <definedName name="BL_VIGAS">#REF!</definedName>
    <definedName name="BLA" hidden="1">"SRVEXACT;030;marleen;0"</definedName>
    <definedName name="BLANK"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ca15">#REF!</definedName>
    <definedName name="blca20">#REF!</definedName>
    <definedName name="blce15">#REF!</definedName>
    <definedName name="blce20">#REF!</definedName>
    <definedName name="blcv15">#REF!</definedName>
    <definedName name="blcv20">#REF!</definedName>
    <definedName name="bloco">#REF!</definedName>
    <definedName name="Bloco2" hidden="1">#REF!</definedName>
    <definedName name="BLOCOS" localSheetId="1" hidden="1">{#N/A,#N/A,FALSE,"Plan1"}</definedName>
    <definedName name="BLOCOS" hidden="1">{#N/A,#N/A,FALSE,"Plan1"}</definedName>
    <definedName name="BLPH1" hidden="1">[17]market!$E$7</definedName>
    <definedName name="BLPH10" hidden="1">[17]market!$O$12</definedName>
    <definedName name="BLPH100" localSheetId="1" hidden="1">#REF!</definedName>
    <definedName name="BLPH100" hidden="1">#REF!</definedName>
    <definedName name="BLPH101" localSheetId="1" hidden="1">#REF!</definedName>
    <definedName name="BLPH101" hidden="1">#REF!</definedName>
    <definedName name="BLPH102" localSheetId="1" hidden="1">#REF!</definedName>
    <definedName name="BLPH102" hidden="1">#REF!</definedName>
    <definedName name="BLPH103" localSheetId="1" hidden="1">#REF!</definedName>
    <definedName name="BLPH103" hidden="1">#REF!</definedName>
    <definedName name="BLPH104" localSheetId="1" hidden="1">#REF!</definedName>
    <definedName name="BLPH104" hidden="1">#REF!</definedName>
    <definedName name="BLPH105" localSheetId="1" hidden="1">#REF!</definedName>
    <definedName name="BLPH105" hidden="1">#REF!</definedName>
    <definedName name="BLPH106" localSheetId="1" hidden="1">#REF!</definedName>
    <definedName name="BLPH106" hidden="1">#REF!</definedName>
    <definedName name="BLPH107" localSheetId="1" hidden="1">#REF!</definedName>
    <definedName name="BLPH107" hidden="1">#REF!</definedName>
    <definedName name="BLPH108" localSheetId="1" hidden="1">#REF!</definedName>
    <definedName name="BLPH108" hidden="1">#REF!</definedName>
    <definedName name="BLPH109" localSheetId="1" hidden="1">#REF!</definedName>
    <definedName name="BLPH109" hidden="1">#REF!</definedName>
    <definedName name="BLPH11" hidden="1">[17]market!$Y$12</definedName>
    <definedName name="BLPH110" localSheetId="1" hidden="1">#REF!</definedName>
    <definedName name="BLPH110" hidden="1">#REF!</definedName>
    <definedName name="BLPH111" localSheetId="1" hidden="1">#REF!</definedName>
    <definedName name="BLPH111" hidden="1">#REF!</definedName>
    <definedName name="BLPH112" localSheetId="1" hidden="1">#REF!</definedName>
    <definedName name="BLPH112" hidden="1">#REF!</definedName>
    <definedName name="BLPH12" hidden="1">[17]market!$T$12</definedName>
    <definedName name="BLPH13" hidden="1">[17]market!$AD$12</definedName>
    <definedName name="BLPH14" hidden="1">[17]market!$AI$12</definedName>
    <definedName name="BLPH15" localSheetId="1" hidden="1">#REF!</definedName>
    <definedName name="BLPH15" hidden="1">#REF!</definedName>
    <definedName name="BLPH16" localSheetId="1" hidden="1">#REF!</definedName>
    <definedName name="BLPH16" hidden="1">#REF!</definedName>
    <definedName name="BLPH17" localSheetId="1" hidden="1">#REF!</definedName>
    <definedName name="BLPH17" hidden="1">#REF!</definedName>
    <definedName name="BLPH18" localSheetId="1" hidden="1">#REF!</definedName>
    <definedName name="BLPH18" hidden="1">#REF!</definedName>
    <definedName name="BLPH19" localSheetId="1" hidden="1">#REF!</definedName>
    <definedName name="BLPH19" hidden="1">#REF!</definedName>
    <definedName name="BLPH2" hidden="1">[17]market!$I$7</definedName>
    <definedName name="BLPH20" localSheetId="1" hidden="1">#REF!</definedName>
    <definedName name="BLPH20" hidden="1">#REF!</definedName>
    <definedName name="BLPH21" localSheetId="1" hidden="1">#REF!</definedName>
    <definedName name="BLPH21" hidden="1">#REF!</definedName>
    <definedName name="BLPH22" localSheetId="1" hidden="1">#REF!</definedName>
    <definedName name="BLPH22" hidden="1">#REF!</definedName>
    <definedName name="BLPH23" localSheetId="1" hidden="1">#REF!</definedName>
    <definedName name="BLPH23" hidden="1">#REF!</definedName>
    <definedName name="BLPH24" localSheetId="1" hidden="1">#REF!</definedName>
    <definedName name="BLPH24" hidden="1">#REF!</definedName>
    <definedName name="BLPH25" hidden="1">#REF!</definedName>
    <definedName name="BLPH3" hidden="1">[17]market!$M$7</definedName>
    <definedName name="BLPH4" hidden="1">[17]market!$Q$7</definedName>
    <definedName name="BLPH5" hidden="1">[17]market!$Z$7</definedName>
    <definedName name="BLPH6" hidden="1">[17]market!$T$7</definedName>
    <definedName name="BLPH67" hidden="1">#REF!</definedName>
    <definedName name="BLPH68" hidden="1">#REF!</definedName>
    <definedName name="BLPH69" hidden="1">#REF!</definedName>
    <definedName name="BLPH7" hidden="1">[17]market!$AC$7</definedName>
    <definedName name="BLPH70" hidden="1">#REF!</definedName>
    <definedName name="BLPH71" hidden="1">#REF!</definedName>
    <definedName name="BLPH72" hidden="1">#REF!</definedName>
    <definedName name="BLPH73" hidden="1">#REF!</definedName>
    <definedName name="BLPH74" localSheetId="1" hidden="1">#REF!</definedName>
    <definedName name="BLPH74" hidden="1">#REF!</definedName>
    <definedName name="BLPH75" localSheetId="1" hidden="1">#REF!</definedName>
    <definedName name="BLPH75" hidden="1">#REF!</definedName>
    <definedName name="BLPH76" localSheetId="1" hidden="1">#REF!</definedName>
    <definedName name="BLPH76" hidden="1">#REF!</definedName>
    <definedName name="BLPH77" localSheetId="1" hidden="1">#REF!</definedName>
    <definedName name="BLPH77" hidden="1">#REF!</definedName>
    <definedName name="BLPH78" localSheetId="1" hidden="1">#REF!</definedName>
    <definedName name="BLPH78" hidden="1">#REF!</definedName>
    <definedName name="BLPH79" localSheetId="1" hidden="1">#REF!</definedName>
    <definedName name="BLPH79" hidden="1">#REF!</definedName>
    <definedName name="BLPH8" hidden="1">[17]market!$E$12</definedName>
    <definedName name="BLPH80" localSheetId="1" hidden="1">#REF!</definedName>
    <definedName name="BLPH80" hidden="1">#REF!</definedName>
    <definedName name="BLPH81" localSheetId="1" hidden="1">#REF!</definedName>
    <definedName name="BLPH81" hidden="1">#REF!</definedName>
    <definedName name="BLPH82" localSheetId="1" hidden="1">#REF!</definedName>
    <definedName name="BLPH82" hidden="1">#REF!</definedName>
    <definedName name="BLPH83" localSheetId="1" hidden="1">#REF!</definedName>
    <definedName name="BLPH83" hidden="1">#REF!</definedName>
    <definedName name="BLPH84" localSheetId="1" hidden="1">#REF!</definedName>
    <definedName name="BLPH84" hidden="1">#REF!</definedName>
    <definedName name="BLPH85" localSheetId="1" hidden="1">#REF!</definedName>
    <definedName name="BLPH85" hidden="1">#REF!</definedName>
    <definedName name="BLPH86" localSheetId="1" hidden="1">#REF!</definedName>
    <definedName name="BLPH86" hidden="1">#REF!</definedName>
    <definedName name="BLPH87" localSheetId="1" hidden="1">#REF!</definedName>
    <definedName name="BLPH87" hidden="1">#REF!</definedName>
    <definedName name="BLPH88" localSheetId="1" hidden="1">#REF!</definedName>
    <definedName name="BLPH88" hidden="1">#REF!</definedName>
    <definedName name="BLPH89" localSheetId="1" hidden="1">#REF!</definedName>
    <definedName name="BLPH89" hidden="1">#REF!</definedName>
    <definedName name="BLPH9" hidden="1">[17]market!$J$12</definedName>
    <definedName name="BLPH90" localSheetId="1" hidden="1">#REF!</definedName>
    <definedName name="BLPH90" hidden="1">#REF!</definedName>
    <definedName name="BLPH91" localSheetId="1" hidden="1">#REF!</definedName>
    <definedName name="BLPH91" hidden="1">#REF!</definedName>
    <definedName name="BLPH92" localSheetId="1" hidden="1">#REF!</definedName>
    <definedName name="BLPH92" hidden="1">#REF!</definedName>
    <definedName name="BLPH93" localSheetId="1" hidden="1">#REF!</definedName>
    <definedName name="BLPH93" hidden="1">#REF!</definedName>
    <definedName name="BLPH94" localSheetId="1" hidden="1">#REF!</definedName>
    <definedName name="BLPH94" hidden="1">#REF!</definedName>
    <definedName name="BLPH95" localSheetId="1" hidden="1">#REF!</definedName>
    <definedName name="BLPH95" hidden="1">#REF!</definedName>
    <definedName name="BLPH96" localSheetId="1" hidden="1">#REF!</definedName>
    <definedName name="BLPH96" hidden="1">#REF!</definedName>
    <definedName name="BLPH97" localSheetId="1" hidden="1">#REF!</definedName>
    <definedName name="BLPH97" hidden="1">#REF!</definedName>
    <definedName name="BLPH98" localSheetId="1" hidden="1">#REF!</definedName>
    <definedName name="BLPH98" hidden="1">#REF!</definedName>
    <definedName name="BLPH99" localSheetId="1" hidden="1">#REF!</definedName>
    <definedName name="BLPH99" hidden="1">#REF!</definedName>
    <definedName name="BLPI1" hidden="1">[18]Performance!$B$8</definedName>
    <definedName name="BLPI3" hidden="1">[18]Performance!$F$8</definedName>
    <definedName name="BLPI4" localSheetId="1" hidden="1">#REF!</definedName>
    <definedName name="BLPI4" hidden="1">#REF!</definedName>
    <definedName name="BLPI5" localSheetId="1" hidden="1">#REF!</definedName>
    <definedName name="BLPI5" hidden="1">#REF!</definedName>
    <definedName name="bm">#REF!</definedName>
    <definedName name="BMHaberMesAcum">#REF!</definedName>
    <definedName name="BMHaberMesMatTrat">#REF!</definedName>
    <definedName name="BOCA_DE_LOBO">"$#REF!.$IV$7780"</definedName>
    <definedName name="BOCA_DE_LOBO_1">#REF!</definedName>
    <definedName name="BOCA_DE_LOBO_10">"$#REF!.$IV$7780"</definedName>
    <definedName name="BOCA_DE_LOBO_11">"$#REF!.$IV$7780"</definedName>
    <definedName name="BOCA_DE_LOBO_3">#REF!</definedName>
    <definedName name="BOCA_DE_LOBO_5">"$#REF!.$IV$7780"</definedName>
    <definedName name="BOCA_DE_LOBO_6">"$#REF!.$IV$7780"</definedName>
    <definedName name="BODQBRBUOE" hidden="1">#REF!</definedName>
    <definedName name="BOL">#N/A</definedName>
    <definedName name="BOLETINS">#REF!</definedName>
    <definedName name="bomb">#REF!</definedName>
    <definedName name="BOMBA_AN">#REF!</definedName>
    <definedName name="BOMBA_AT">#REF!</definedName>
    <definedName name="Bomba_putzmeister" localSheetId="1">#REF!</definedName>
    <definedName name="Bomba_putzmeister">#REF!</definedName>
    <definedName name="Bomba_putzmeister_10">#N/A</definedName>
    <definedName name="Bomba_putzmeister_11">#N/A</definedName>
    <definedName name="Bomba_putzmeister_12">#N/A</definedName>
    <definedName name="Bomba_putzmeister_13">#N/A</definedName>
    <definedName name="Bomba_putzmeister_14">#N/A</definedName>
    <definedName name="Bomba_putzmeister_15">#REF!</definedName>
    <definedName name="Bomba_putzmeister_16">#REF!</definedName>
    <definedName name="Bomba_putzmeister_17">#REF!</definedName>
    <definedName name="Bomba_putzmeister_18">#REF!</definedName>
    <definedName name="Bomba_putzmeister_19">#REF!</definedName>
    <definedName name="Bomba_putzmeister_2">#REF!</definedName>
    <definedName name="Bomba_putzmeister_20">#REF!</definedName>
    <definedName name="Bomba_putzmeister_21">#REF!</definedName>
    <definedName name="Bomba_putzmeister_22">#REF!</definedName>
    <definedName name="Bomba_putzmeister_23">#REF!</definedName>
    <definedName name="Bomba_putzmeister_24">#REF!</definedName>
    <definedName name="Bomba_putzmeister_25">#REF!</definedName>
    <definedName name="Bomba_putzmeister_26">#REF!</definedName>
    <definedName name="Bomba_putzmeister_27">#REF!</definedName>
    <definedName name="Bomba_putzmeister_28">#REF!</definedName>
    <definedName name="Bomba_putzmeister_29">#REF!</definedName>
    <definedName name="Bomba_putzmeister_3">#REF!</definedName>
    <definedName name="Bomba_putzmeister_30">#REF!</definedName>
    <definedName name="Bomba_putzmeister_31">#REF!</definedName>
    <definedName name="Bomba_putzmeister_32">#REF!</definedName>
    <definedName name="Bomba_putzmeister_33">#REF!</definedName>
    <definedName name="Bomba_putzmeister_34">#REF!</definedName>
    <definedName name="Bomba_putzmeister_35">#REF!</definedName>
    <definedName name="Bomba_putzmeister_36">#REF!</definedName>
    <definedName name="Bomba_putzmeister_37">#N/A</definedName>
    <definedName name="Bomba_putzmeister_38">#REF!</definedName>
    <definedName name="Bomba_putzmeister_39">#N/A</definedName>
    <definedName name="Bomba_putzmeister_4">#REF!</definedName>
    <definedName name="Bomba_putzmeister_40">#N/A</definedName>
    <definedName name="Bomba_putzmeister_41">#N/A</definedName>
    <definedName name="Bomba_putzmeister_42">#N/A</definedName>
    <definedName name="Bomba_putzmeister_43">#N/A</definedName>
    <definedName name="Bomba_putzmeister_44">#N/A</definedName>
    <definedName name="Bomba_putzmeister_45">#N/A</definedName>
    <definedName name="Bomba_putzmeister_46">#N/A</definedName>
    <definedName name="Bomba_putzmeister_47">#N/A</definedName>
    <definedName name="Bomba_putzmeister_48">#N/A</definedName>
    <definedName name="Bomba_putzmeister_49">#N/A</definedName>
    <definedName name="Bomba_putzmeister_5">#REF!</definedName>
    <definedName name="Bomba_putzmeister_50">#N/A</definedName>
    <definedName name="Bomba_putzmeister_51">#N/A</definedName>
    <definedName name="Bomba_putzmeister_52">#N/A</definedName>
    <definedName name="Bomba_putzmeister_53">#N/A</definedName>
    <definedName name="Bomba_putzmeister_54">#N/A</definedName>
    <definedName name="Bomba_putzmeister_55">#N/A</definedName>
    <definedName name="Bomba_putzmeister_56">#N/A</definedName>
    <definedName name="Bomba_putzmeister_57">#N/A</definedName>
    <definedName name="Bomba_putzmeister_58">#N/A</definedName>
    <definedName name="Bomba_putzmeister_6">#REF!</definedName>
    <definedName name="Bomba_putzmeister_60">#N/A</definedName>
    <definedName name="Bomba_putzmeister_61">#N/A</definedName>
    <definedName name="Bomba_putzmeister_62">#N/A</definedName>
    <definedName name="Bomba_putzmeister_63">#N/A</definedName>
    <definedName name="Bomba_putzmeister_64">#N/A</definedName>
    <definedName name="Bomba_putzmeister_65">#N/A</definedName>
    <definedName name="Bomba_putzmeister_66">#N/A</definedName>
    <definedName name="Bomba_putzmeister_67">#N/A</definedName>
    <definedName name="Bomba_putzmeister_68">#N/A</definedName>
    <definedName name="Bomba_putzmeister_69">#N/A</definedName>
    <definedName name="Bomba_putzmeister_7">#N/A</definedName>
    <definedName name="Bomba_putzmeister_70">#N/A</definedName>
    <definedName name="Bomba_putzmeister_71">#N/A</definedName>
    <definedName name="Bomba_putzmeister_72">#N/A</definedName>
    <definedName name="Bomba_putzmeister_73">#N/A</definedName>
    <definedName name="Bomba_putzmeister_74">#N/A</definedName>
    <definedName name="Bomba_putzmeister_75">#N/A</definedName>
    <definedName name="Bomba_putzmeister_76">#N/A</definedName>
    <definedName name="Bomba_putzmeister_77">#N/A</definedName>
    <definedName name="Bomba_putzmeister_78">#N/A</definedName>
    <definedName name="Bomba_putzmeister_79">#N/A</definedName>
    <definedName name="Bomba_putzmeister_8">#N/A</definedName>
    <definedName name="Bomba_putzmeister_80">#N/A</definedName>
    <definedName name="Bomba_putzmeister_81">#N/A</definedName>
    <definedName name="Bomba_putzmeister_82">#N/A</definedName>
    <definedName name="Bomba_putzmeister_83">#N/A</definedName>
    <definedName name="Bomba_putzmeister_84">#N/A</definedName>
    <definedName name="Bomba_putzmeister_85">#N/A</definedName>
    <definedName name="Bomba_putzmeister_86">#N/A</definedName>
    <definedName name="Bomba_putzmeister_87">#N/A</definedName>
    <definedName name="Bomba_putzmeister_88">#N/A</definedName>
    <definedName name="Bomba_putzmeister_9">#N/A</definedName>
    <definedName name="Bomba_putzmeister_92">#N/A</definedName>
    <definedName name="Bomba_putzmeister_95">#N/A</definedName>
    <definedName name="Bomba_putzmeister_96">#N/A</definedName>
    <definedName name="Bomba_putzmeister_97">#N/A</definedName>
    <definedName name="Bomba_putzmeister_98">#N/A</definedName>
    <definedName name="BOMPRINT">#REF!</definedName>
    <definedName name="BORD">#REF!</definedName>
    <definedName name="BORDA_2">#REF!</definedName>
    <definedName name="BORDAINV">#REF!</definedName>
    <definedName name="BORDAOBS">#REF!</definedName>
    <definedName name="bota">#REF!</definedName>
    <definedName name="BQ">#REF!</definedName>
    <definedName name="br">#REF!</definedName>
    <definedName name="BRASILIT__Consolidado">#REF!</definedName>
    <definedName name="brit">#REF!</definedName>
    <definedName name="brita">#REF!</definedName>
    <definedName name="BRITA_DRENO" localSheetId="1" hidden="1">{#N/A,#N/A,TRUE,"Plan1"}</definedName>
    <definedName name="BRITA_DRENO" hidden="1">{#N/A,#N/A,TRUE,"Plan1"}</definedName>
    <definedName name="BRITA_TSD" localSheetId="1" hidden="1">{#N/A,#N/A,TRUE,"Plan1"}</definedName>
    <definedName name="BRITA_TSD" hidden="1">{#N/A,#N/A,TRUE,"Plan1"}</definedName>
    <definedName name="BRITA_TSD_2" localSheetId="1" hidden="1">{#N/A,#N/A,TRUE,"Plan1"}</definedName>
    <definedName name="BRITA_TSD_2" hidden="1">{#N/A,#N/A,TRUE,"Plan1"}</definedName>
    <definedName name="BRITAGEM" localSheetId="1" hidden="1">{#N/A,#N/A,FALSE,"GERAL";#N/A,#N/A,FALSE,"012-96";#N/A,#N/A,FALSE,"018-96";#N/A,#N/A,FALSE,"027-96";#N/A,#N/A,FALSE,"059-96";#N/A,#N/A,FALSE,"076-96";#N/A,#N/A,FALSE,"019-97";#N/A,#N/A,FALSE,"021-97";#N/A,#N/A,FALSE,"022-97";#N/A,#N/A,FALSE,"028-97"}</definedName>
    <definedName name="BRITAGEM" hidden="1">{#N/A,#N/A,FALSE,"GERAL";#N/A,#N/A,FALSE,"012-96";#N/A,#N/A,FALSE,"018-96";#N/A,#N/A,FALSE,"027-96";#N/A,#N/A,FALSE,"059-96";#N/A,#N/A,FALSE,"076-96";#N/A,#N/A,FALSE,"019-97";#N/A,#N/A,FALSE,"021-97";#N/A,#N/A,FALSE,"022-97";#N/A,#N/A,FALSE,"028-97"}</definedName>
    <definedName name="broca">#REF!</definedName>
    <definedName name="BROWN"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dbsd">#REF!</definedName>
    <definedName name="bsdbsgfdzb">#REF!</definedName>
    <definedName name="bsgfdbsgfdb">#REF!</definedName>
    <definedName name="BSTC">#REF!</definedName>
    <definedName name="BT">#REF!</definedName>
    <definedName name="BT__1">#REF!</definedName>
    <definedName name="BT_AOES">#REF!</definedName>
    <definedName name="BT_BLH">#REF!</definedName>
    <definedName name="BT_CEM">#REF!</definedName>
    <definedName name="BT_CTAVO">#REF!</definedName>
    <definedName name="BT_DE">#REF!</definedName>
    <definedName name="BT_E">#REF!</definedName>
    <definedName name="BT_EVG">#REF!</definedName>
    <definedName name="BT_MDA">#REF!</definedName>
    <definedName name="BT_MIL">#REF!</definedName>
    <definedName name="BT_MLH">#REF!</definedName>
    <definedName name="BT_VG">#REF!</definedName>
    <definedName name="BUCETA">#REF!</definedName>
    <definedName name="BUD">#REF!</definedName>
    <definedName name="budget99">#REF!</definedName>
    <definedName name="BUEIRO">#REF!</definedName>
    <definedName name="BUEIROMA">#REF!</definedName>
    <definedName name="Bueiros">#REF!</definedName>
    <definedName name="BUEIROTA">#REF!</definedName>
    <definedName name="BuiltIn_Print_Area">#REF!</definedName>
    <definedName name="BuiltIn_Print_Titles">#REF!</definedName>
    <definedName name="BUTANUS">#REF!</definedName>
    <definedName name="Button_3">"Monitoramento_de_OAC_Caixas_de_ligação_Reg_I_Lista"</definedName>
    <definedName name="Button_4">"Monitoramento_de_OAC_Caixas_de_ligação_Reg_I_Lista"</definedName>
    <definedName name="BVBZ" localSheetId="1" hidden="1">{#N/A,#N/A,FALSE,"MO (2)"}</definedName>
    <definedName name="BVBZ" hidden="1">{#N/A,#N/A,FALSE,"MO (2)"}</definedName>
    <definedName name="bvcx" localSheetId="1" hidden="1">{"'Quadro'!$A$4:$BG$78"}</definedName>
    <definedName name="bvcx" hidden="1">{"'Quadro'!$A$4:$BG$78"}</definedName>
    <definedName name="BVZ" localSheetId="1" hidden="1">{#N/A,#N/A,FALSE,"GERAL";#N/A,#N/A,FALSE,"012-96";#N/A,#N/A,FALSE,"018-96";#N/A,#N/A,FALSE,"027-96";#N/A,#N/A,FALSE,"059-96";#N/A,#N/A,FALSE,"076-96";#N/A,#N/A,FALSE,"019-97";#N/A,#N/A,FALSE,"021-97";#N/A,#N/A,FALSE,"022-97";#N/A,#N/A,FALSE,"028-97"}</definedName>
    <definedName name="BVZ" hidden="1">{#N/A,#N/A,FALSE,"GERAL";#N/A,#N/A,FALSE,"012-96";#N/A,#N/A,FALSE,"018-96";#N/A,#N/A,FALSE,"027-96";#N/A,#N/A,FALSE,"059-96";#N/A,#N/A,FALSE,"076-96";#N/A,#N/A,FALSE,"019-97";#N/A,#N/A,FALSE,"021-97";#N/A,#N/A,FALSE,"022-97";#N/A,#N/A,FALSE,"028-97"}</definedName>
    <definedName name="BVZB" localSheetId="1" hidden="1">{#N/A,#N/A,FALSE,"GERAL";#N/A,#N/A,FALSE,"012-96";#N/A,#N/A,FALSE,"018-96";#N/A,#N/A,FALSE,"027-96";#N/A,#N/A,FALSE,"059-96";#N/A,#N/A,FALSE,"076-96";#N/A,#N/A,FALSE,"019-97";#N/A,#N/A,FALSE,"021-97";#N/A,#N/A,FALSE,"022-97";#N/A,#N/A,FALSE,"028-97"}</definedName>
    <definedName name="BVZB" hidden="1">{#N/A,#N/A,FALSE,"GERAL";#N/A,#N/A,FALSE,"012-96";#N/A,#N/A,FALSE,"018-96";#N/A,#N/A,FALSE,"027-96";#N/A,#N/A,FALSE,"059-96";#N/A,#N/A,FALSE,"076-96";#N/A,#N/A,FALSE,"019-97";#N/A,#N/A,FALSE,"021-97";#N/A,#N/A,FALSE,"022-97";#N/A,#N/A,FALSE,"028-97"}</definedName>
    <definedName name="bxacusto">#REF!</definedName>
    <definedName name="Bxadpr">#REF!</definedName>
    <definedName name="BXF" localSheetId="1" hidden="1">{"'Quadro'!$A$4:$BG$78"}</definedName>
    <definedName name="BXF" hidden="1">{"'Quadro'!$A$4:$BG$78"}</definedName>
    <definedName name="BZCZC" localSheetId="1" hidden="1">{#N/A,#N/A,FALSE,"GERAL";#N/A,#N/A,FALSE,"012-96";#N/A,#N/A,FALSE,"018-96";#N/A,#N/A,FALSE,"027-96";#N/A,#N/A,FALSE,"059-96";#N/A,#N/A,FALSE,"076-96";#N/A,#N/A,FALSE,"019-97";#N/A,#N/A,FALSE,"021-97";#N/A,#N/A,FALSE,"022-97";#N/A,#N/A,FALSE,"028-97"}</definedName>
    <definedName name="BZCZC" hidden="1">{#N/A,#N/A,FALSE,"GERAL";#N/A,#N/A,FALSE,"012-96";#N/A,#N/A,FALSE,"018-96";#N/A,#N/A,FALSE,"027-96";#N/A,#N/A,FALSE,"059-96";#N/A,#N/A,FALSE,"076-96";#N/A,#N/A,FALSE,"019-97";#N/A,#N/A,FALSE,"021-97";#N/A,#N/A,FALSE,"022-97";#N/A,#N/A,FALSE,"028-97"}</definedName>
    <definedName name="ç" localSheetId="1" hidden="1">{"'CptDifn'!$AA$32:$AG$32"}</definedName>
    <definedName name="ç" hidden="1">{"'CptDifn'!$AA$32:$AG$32"}</definedName>
    <definedName name="C_" localSheetId="1">#REF!</definedName>
    <definedName name="C_">#REF!</definedName>
    <definedName name="C__1" localSheetId="1">#REF!</definedName>
    <definedName name="C__1">#REF!</definedName>
    <definedName name="c_bueiros">#REF!</definedName>
    <definedName name="c_c" localSheetId="1" hidden="1">{"'REL CUSTODIF'!$B$1:$H$72"}</definedName>
    <definedName name="c_c" hidden="1">{"'REL CUSTODIF'!$B$1:$H$72"}</definedName>
    <definedName name="C_G_LAT">#N/A</definedName>
    <definedName name="C_G_LON">#N/A</definedName>
    <definedName name="C_M_LAT">#N/A</definedName>
    <definedName name="C_M_LON">#N/A</definedName>
    <definedName name="C_S_LAT">#N/A</definedName>
    <definedName name="C_S_LON">#N/A</definedName>
    <definedName name="C00073.3">#REF!</definedName>
    <definedName name="c1541594415115111114" hidden="1">#REF!</definedName>
    <definedName name="ca">#REF!</definedName>
    <definedName name="CAB">#REF!</definedName>
    <definedName name="cab_cortes">#REF!</definedName>
    <definedName name="cab_dmt">#REF!</definedName>
    <definedName name="cab_limpeza">#REF!</definedName>
    <definedName name="CABECA">#REF!</definedName>
    <definedName name="cabecalho">#REF!</definedName>
    <definedName name="cabmeio">#REF!</definedName>
    <definedName name="cabo35">#REF!</definedName>
    <definedName name="CabSN">#REF!</definedName>
    <definedName name="CAC">#REF!</definedName>
    <definedName name="CAD">[19]OBRJU95!#REF!</definedName>
    <definedName name="CADASTRO_AN">#REF!</definedName>
    <definedName name="CADASTRO_AT">#REF!</definedName>
    <definedName name="CadastroInicioAno">#REF!</definedName>
    <definedName name="cadeira" localSheetId="1" hidden="1">{#N/A,#N/A,TRUE,"Serviços"}</definedName>
    <definedName name="cadeira" hidden="1">{#N/A,#N/A,TRUE,"Serviços"}</definedName>
    <definedName name="CadIns" hidden="1">#REF!</definedName>
    <definedName name="cadri" localSheetId="1">[4]OBRJU95!#REF!</definedName>
    <definedName name="cadri">[2]OBRJU95!#REF!</definedName>
    <definedName name="CadSrv" hidden="1">#REF!</definedName>
    <definedName name="caet" localSheetId="1" hidden="1">{#N/A,#N/A,FALSE,"PCOL"}</definedName>
    <definedName name="caet" hidden="1">{#N/A,#N/A,FALSE,"PCOL"}</definedName>
    <definedName name="caetano"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caetano"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CAETE">#REF!</definedName>
    <definedName name="cafd" localSheetId="1" hidden="1">{#N/A,#N/A,FALSE,"PCOL"}</definedName>
    <definedName name="cafd" hidden="1">{#N/A,#N/A,FALSE,"PCOL"}</definedName>
    <definedName name="CAFÉ">#REF!</definedName>
    <definedName name="caib">#REF!</definedName>
    <definedName name="CAIXA" localSheetId="1">#REF!</definedName>
    <definedName name="CAIXA">#REF!</definedName>
    <definedName name="Caixilhos">#REF!</definedName>
    <definedName name="cal">#REF!</definedName>
    <definedName name="CalçadasExt">#REF!</definedName>
    <definedName name="CalcReferencia">#N/A</definedName>
    <definedName name="CalcReferencia1">#N/A</definedName>
    <definedName name="calculo">#REF!</definedName>
    <definedName name="CálculoTIR">#REF!</definedName>
    <definedName name="Calhas">#REF!</definedName>
    <definedName name="camargo">#REF!</definedName>
    <definedName name="cambasc">#REF!</definedName>
    <definedName name="cambau">#REF!</definedName>
    <definedName name="cambaue">#REF!</definedName>
    <definedName name="CANCELADA">#REF!</definedName>
    <definedName name="CANCELAR">#REF!</definedName>
    <definedName name="CANETIRO">#REF!</definedName>
    <definedName name="cant">#REF!</definedName>
    <definedName name="CANT_REDE">#REF!</definedName>
    <definedName name="CANTEIRO">#REF!</definedName>
    <definedName name="canteiro_de_obras">#REF!</definedName>
    <definedName name="Canto_inferior_direito">#REF!</definedName>
    <definedName name="canto_superior_esquerdo">#REF!</definedName>
    <definedName name="CAP">#REF!</definedName>
    <definedName name="CAP_00">#REF!</definedName>
    <definedName name="CAP_01">#REF!</definedName>
    <definedName name="CAP_02">#REF!</definedName>
    <definedName name="CAP_03">#REF!</definedName>
    <definedName name="CAP_04">#REF!</definedName>
    <definedName name="CAP_05">#REF!</definedName>
    <definedName name="CAP_06">#REF!</definedName>
    <definedName name="CAP_07">#REF!</definedName>
    <definedName name="CAP_08">#REF!</definedName>
    <definedName name="CAP_09">#REF!</definedName>
    <definedName name="CAP_10">#REF!</definedName>
    <definedName name="CAP_11">#REF!</definedName>
    <definedName name="CAP_12">#REF!</definedName>
    <definedName name="CAP_13">#REF!</definedName>
    <definedName name="CAP_14">#REF!</definedName>
    <definedName name="CAP_15">#REF!</definedName>
    <definedName name="CAP_16">#REF!</definedName>
    <definedName name="CAP_17">#REF!</definedName>
    <definedName name="CAP_18">#REF!</definedName>
    <definedName name="CAP_19">#REF!</definedName>
    <definedName name="CAP_20">#REF!</definedName>
    <definedName name="CAP_22">#N/A</definedName>
    <definedName name="CAP_23">#N/A</definedName>
    <definedName name="CAP_24">#N/A</definedName>
    <definedName name="CAP_25">#N/A</definedName>
    <definedName name="CAP_26">#N/A</definedName>
    <definedName name="CAP_27">#N/A</definedName>
    <definedName name="CAP_28">#N/A</definedName>
    <definedName name="CAP_29">#N/A</definedName>
    <definedName name="CAP_30">#N/A</definedName>
    <definedName name="CAP_31">#N/A</definedName>
    <definedName name="CAP_32">#N/A</definedName>
    <definedName name="CAP_33">#N/A</definedName>
    <definedName name="CAP_34">#N/A</definedName>
    <definedName name="CAP_35">#N/A</definedName>
    <definedName name="CAP_36">#N/A</definedName>
    <definedName name="CAP_37">#N/A</definedName>
    <definedName name="CAP_38">#N/A</definedName>
    <definedName name="CAP_39">#N/A</definedName>
    <definedName name="CAP_40">#N/A</definedName>
    <definedName name="CAP_41">#N/A</definedName>
    <definedName name="CAP_42">#N/A</definedName>
    <definedName name="CAP_43">#N/A</definedName>
    <definedName name="CAP_44">#N/A</definedName>
    <definedName name="CAP_45">#N/A</definedName>
    <definedName name="CAP_46">#N/A</definedName>
    <definedName name="CAP_47">#N/A</definedName>
    <definedName name="CAP_48">#N/A</definedName>
    <definedName name="CAP_49">#N/A</definedName>
    <definedName name="CAP_5">#N/A</definedName>
    <definedName name="CAP_50">#N/A</definedName>
    <definedName name="CAP_51">#N/A</definedName>
    <definedName name="CAP_52">#N/A</definedName>
    <definedName name="CAP_53">#N/A</definedName>
    <definedName name="CAP_54">#N/A</definedName>
    <definedName name="CAP_55">#N/A</definedName>
    <definedName name="CAP_56">#N/A</definedName>
    <definedName name="CAP_57">#N/A</definedName>
    <definedName name="CAP_58">#N/A</definedName>
    <definedName name="CAP_6">#N/A</definedName>
    <definedName name="CAP_60">#N/A</definedName>
    <definedName name="CAP_61">#N/A</definedName>
    <definedName name="CAP_62">#N/A</definedName>
    <definedName name="CAP_63">#N/A</definedName>
    <definedName name="CAP_64">#N/A</definedName>
    <definedName name="CAP_65">#N/A</definedName>
    <definedName name="CAP_66">#N/A</definedName>
    <definedName name="CAP_67">#N/A</definedName>
    <definedName name="CAP_68">#N/A</definedName>
    <definedName name="CAP_69">#N/A</definedName>
    <definedName name="CAP_7">#N/A</definedName>
    <definedName name="CAP_70">#N/A</definedName>
    <definedName name="CAP_71">#N/A</definedName>
    <definedName name="CAP_72">#N/A</definedName>
    <definedName name="CAP_73">#N/A</definedName>
    <definedName name="CAP_74">#N/A</definedName>
    <definedName name="CAP_75">#N/A</definedName>
    <definedName name="CAP_76">#N/A</definedName>
    <definedName name="CAP_77">#N/A</definedName>
    <definedName name="CAP_78">#N/A</definedName>
    <definedName name="CAP_79">#N/A</definedName>
    <definedName name="CAP_8">#N/A</definedName>
    <definedName name="CAP_80">#N/A</definedName>
    <definedName name="CAP_81">#N/A</definedName>
    <definedName name="CAP_82">#N/A</definedName>
    <definedName name="CAP_83">#N/A</definedName>
    <definedName name="CAP_85">#N/A</definedName>
    <definedName name="CAP_86">#N/A</definedName>
    <definedName name="CAP_87">#N/A</definedName>
    <definedName name="CAP_88">#N/A</definedName>
    <definedName name="CAP_9">#N/A</definedName>
    <definedName name="CAP_92">#N/A</definedName>
    <definedName name="Capa">#REF!</definedName>
    <definedName name="capa1" localSheetId="1" hidden="1">{#N/A,#N/A,TRUE,"Serviços"}</definedName>
    <definedName name="capa1" hidden="1">{#N/A,#N/A,TRUE,"Serviços"}</definedName>
    <definedName name="capa11" localSheetId="1" hidden="1">{#N/A,#N/A,TRUE,"Serviços"}</definedName>
    <definedName name="capa11" hidden="1">{#N/A,#N/A,TRUE,"Serviços"}</definedName>
    <definedName name="capa2" localSheetId="1" hidden="1">{#N/A,#N/A,TRUE,"Serviços"}</definedName>
    <definedName name="capa2" hidden="1">{#N/A,#N/A,TRUE,"Serviços"}</definedName>
    <definedName name="capa22" localSheetId="1" hidden="1">{#N/A,#N/A,TRUE,"Serviços"}</definedName>
    <definedName name="capa22" hidden="1">{#N/A,#N/A,TRUE,"Serviços"}</definedName>
    <definedName name="CAPAA" localSheetId="1" hidden="1">{#N/A,#N/A,TRUE,"Serviços"}</definedName>
    <definedName name="CAPAA" hidden="1">{#N/A,#N/A,TRUE,"Serviços"}</definedName>
    <definedName name="capacidade">OFFSET(#REF!,0,0,COUNTA(#REF!),1)</definedName>
    <definedName name="capacity_share">#REF!</definedName>
    <definedName name="CAPAG">"Texto 12"</definedName>
    <definedName name="CAPAMA">#REF!</definedName>
    <definedName name="CAPATA">#REF!</definedName>
    <definedName name="CAPCOLIG">#REF!</definedName>
    <definedName name="capex_03">#REF!</definedName>
    <definedName name="Capex_Orc">#REF!</definedName>
    <definedName name="Capex_Proj_Gfa">#REF!</definedName>
    <definedName name="Capex_Proj_Gfa_Go">#REF!</definedName>
    <definedName name="Capex_Proj_Plj">#REF!</definedName>
    <definedName name="Capex_Proj_Plj_Go">#REF!</definedName>
    <definedName name="Capex_Real">#REF!</definedName>
    <definedName name="CAPEXO_PROFILE">#REF!</definedName>
    <definedName name="CAPFRESA">#REF!</definedName>
    <definedName name="CAPFRESAMA">#REF!</definedName>
    <definedName name="CAPFRESATA">#REF!</definedName>
    <definedName name="Capitais">#REF!</definedName>
    <definedName name="CAPRS">#REF!</definedName>
    <definedName name="CAPRSMA">#REF!</definedName>
    <definedName name="CAPRSTA">#REF!</definedName>
    <definedName name="captacao">#REF!</definedName>
    <definedName name="carb1">#REF!</definedName>
    <definedName name="Cards_beg">#REF!</definedName>
    <definedName name="CARGA_1_AN">#REF!</definedName>
    <definedName name="CARGA_1_AT">#REF!</definedName>
    <definedName name="CARGA_2_AN">#REF!</definedName>
    <definedName name="CARGA_2_AT">#REF!</definedName>
    <definedName name="CARGA_3_AN">#REF!</definedName>
    <definedName name="CARGA_3_AT">#REF!</definedName>
    <definedName name="CARGA_HOR_ENG_PLENO">#REF!</definedName>
    <definedName name="CARGA_HOR_ENG_SENIOR">#REF!</definedName>
    <definedName name="CARGA_ROCHA_AN">#REF!</definedName>
    <definedName name="CARGA_ROCHA_AT">#REF!</definedName>
    <definedName name="CARGA_TERRA_AN">#REF!</definedName>
    <definedName name="CARGA_TERRA_AT">#REF!</definedName>
    <definedName name="CargaInterface">#REF!</definedName>
    <definedName name="cargapesomorto">#REF!</definedName>
    <definedName name="cargaprodutos">#REF!</definedName>
    <definedName name="CargaPRUInterface">#REF!</definedName>
    <definedName name="CargaVNDMéd2007">#REF!</definedName>
    <definedName name="Cargo">#REF!</definedName>
    <definedName name="CargoAreaEstrutura">#REF!</definedName>
    <definedName name="Carinha">"Carinha"</definedName>
    <definedName name="CARLA" localSheetId="1" hidden="1">{#N/A,#N/A,FALSE,"SS";#N/A,#N/A,FALSE,"TER1";#N/A,#N/A,FALSE,"TER2";#N/A,#N/A,FALSE,"TER3";#N/A,#N/A,FALSE,"TP1";#N/A,#N/A,FALSE,"TP2";#N/A,#N/A,FALSE,"TP3";#N/A,#N/A,FALSE,"DI1";#N/A,#N/A,FALSE,"DI2";#N/A,#N/A,FALSE,"DI3";#N/A,#N/A,FALSE,"DS1";#N/A,#N/A,FALSE,"DS2";#N/A,#N/A,FALSE,"CM"}</definedName>
    <definedName name="CARLA" hidden="1">{#N/A,#N/A,FALSE,"SS";#N/A,#N/A,FALSE,"TER1";#N/A,#N/A,FALSE,"TER2";#N/A,#N/A,FALSE,"TER3";#N/A,#N/A,FALSE,"TP1";#N/A,#N/A,FALSE,"TP2";#N/A,#N/A,FALSE,"TP3";#N/A,#N/A,FALSE,"DI1";#N/A,#N/A,FALSE,"DI2";#N/A,#N/A,FALSE,"DI3";#N/A,#N/A,FALSE,"DS1";#N/A,#N/A,FALSE,"DS2";#N/A,#N/A,FALSE,"CM"}</definedName>
    <definedName name="CARLOS">#REF!</definedName>
    <definedName name="caro">#REF!</definedName>
    <definedName name="Carr" localSheetId="1">#REF!</definedName>
    <definedName name="Carr">#REF!</definedName>
    <definedName name="Carr_1" localSheetId="1">#REF!</definedName>
    <definedName name="Carr_1">#REF!</definedName>
    <definedName name="Carros">#REF!</definedName>
    <definedName name="Carros1">#REF!</definedName>
    <definedName name="CASENAME">#REF!</definedName>
    <definedName name="CASENUMBER">#REF!</definedName>
    <definedName name="Cases">#REF!</definedName>
    <definedName name="CASH_FLOW">#REF!</definedName>
    <definedName name="cash_terminal">#REF!</definedName>
    <definedName name="caso">#REF!</definedName>
    <definedName name="Cat_1">#REF!</definedName>
    <definedName name="Cat_2">#REF!</definedName>
    <definedName name="Cat_Imob">#REF!</definedName>
    <definedName name="Categorias">#REF!</definedName>
    <definedName name="CatInvest">#REF!</definedName>
    <definedName name="cavinatto" hidden="1">14</definedName>
    <definedName name="cb">#REF!</definedName>
    <definedName name="cb_1">#REF!</definedName>
    <definedName name="cbau2">#REF!</definedName>
    <definedName name="CBCBV" localSheetId="1" hidden="1">{"'gráf jan00'!$A$1:$AK$41"}</definedName>
    <definedName name="CBCBV" hidden="1">{"'gráf jan00'!$A$1:$AK$41"}</definedName>
    <definedName name="CBPro_Orc">#REF!</definedName>
    <definedName name="CBPro_Proj_Gfa">#REF!</definedName>
    <definedName name="CBPro_Proj_Gfa_Go">#REF!</definedName>
    <definedName name="CBPro_Proj_Plj">#REF!</definedName>
    <definedName name="CBPro_Proj_Plj_Go">#REF!</definedName>
    <definedName name="CBPro_Real">#REF!</definedName>
    <definedName name="CBU">#REF!</definedName>
    <definedName name="CBUD">#REF!</definedName>
    <definedName name="CBUII">#REF!</definedName>
    <definedName name="CBUQB">#REF!</definedName>
    <definedName name="CBUQc">#REF!</definedName>
    <definedName name="CBWorkbookPriority" hidden="1">-471789682</definedName>
    <definedName name="cc" localSheetId="12" hidden="1">{"'CONS'!$A$10:$N$62"}</definedName>
    <definedName name="cc" localSheetId="1" hidden="1">{"'CONS'!$A$10:$N$62"}</definedName>
    <definedName name="cc" hidden="1">{"'CONS'!$A$10:$N$62"}</definedName>
    <definedName name="CC_deducao">#REF!</definedName>
    <definedName name="CC_mensal">#REF!</definedName>
    <definedName name="CCanal_Orc">#REF!</definedName>
    <definedName name="CCanal_Proj_Gfa">#REF!</definedName>
    <definedName name="CCanal_Proj_Gfa_Go">#REF!</definedName>
    <definedName name="CCanal_Proj_Plj">#REF!</definedName>
    <definedName name="CCanal_Proj_Plj_Go">#REF!</definedName>
    <definedName name="CCanal_Real">#REF!</definedName>
    <definedName name="ccap">#REF!</definedName>
    <definedName name="ccasc" hidden="1">#REF!</definedName>
    <definedName name="ccc" localSheetId="1" hidden="1">{"'CptDifn'!$AA$32:$AG$32"}</definedName>
    <definedName name="ccc" hidden="1">{"'CptDifn'!$AA$32:$AG$32"}</definedName>
    <definedName name="ççç" localSheetId="1" hidden="1">{"'gráf jan00'!$A$1:$AK$41"}</definedName>
    <definedName name="ççç" hidden="1">{"'gráf jan00'!$A$1:$AK$41"}</definedName>
    <definedName name="cccc" localSheetId="1" hidden="1">{#N/A,#N/A,FALSE,"GQGEMPRE"}</definedName>
    <definedName name="cccc" hidden="1">{#N/A,#N/A,FALSE,"GQGEMPRE"}</definedName>
    <definedName name="çççç" localSheetId="1" hidden="1">{"'CptDifn'!$AA$32:$AG$32"}</definedName>
    <definedName name="çççç" hidden="1">{"'CptDifn'!$AA$32:$AG$32"}</definedName>
    <definedName name="ccccc" localSheetId="1" hidden="1">{"'CptDifn'!$AA$32:$AG$32"}</definedName>
    <definedName name="ccccc" hidden="1">{"'CptDifn'!$AA$32:$AG$32"}</definedName>
    <definedName name="CCCCCCCC" localSheetId="1" hidden="1">{#N/A,#N/A,FALSE,"Plan1"}</definedName>
    <definedName name="CCCCCCCC" hidden="1">{#N/A,#N/A,FALSE,"Plan1"}</definedName>
    <definedName name="ccccccccc"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ccccccccc"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ççççççççç" hidden="1">#REF!</definedName>
    <definedName name="cch" hidden="1">#N/A</definedName>
    <definedName name="cchart1" hidden="1">#REF!</definedName>
    <definedName name="cchart10" hidden="1">#REF!</definedName>
    <definedName name="cchart11" hidden="1">#REF!</definedName>
    <definedName name="cchart12" hidden="1">#REF!</definedName>
    <definedName name="cchart13" hidden="1">#REF!</definedName>
    <definedName name="cchart14" hidden="1">#REF!</definedName>
    <definedName name="cchart15" hidden="1">#REF!</definedName>
    <definedName name="cchart16" hidden="1">#REF!</definedName>
    <definedName name="cchart17" hidden="1">#REF!</definedName>
    <definedName name="cchart18" hidden="1">#REF!</definedName>
    <definedName name="cchart19" hidden="1">#REF!</definedName>
    <definedName name="cchart2" hidden="1">#REF!</definedName>
    <definedName name="cchart20" hidden="1">#REF!</definedName>
    <definedName name="cchart21" hidden="1">#REF!</definedName>
    <definedName name="cchart22" hidden="1">#REF!</definedName>
    <definedName name="cchart23" hidden="1">#REF!</definedName>
    <definedName name="cchart24" hidden="1">#REF!</definedName>
    <definedName name="cchart25" hidden="1">#REF!</definedName>
    <definedName name="cchart26" hidden="1">#REF!</definedName>
    <definedName name="cchart27" hidden="1">#REF!</definedName>
    <definedName name="cchart28" hidden="1">#REF!</definedName>
    <definedName name="cchart29" hidden="1">#REF!</definedName>
    <definedName name="cchart3" hidden="1">#REF!</definedName>
    <definedName name="cchart31" hidden="1">#REF!</definedName>
    <definedName name="cchart32" hidden="1">#REF!</definedName>
    <definedName name="cchart4" hidden="1">#REF!</definedName>
    <definedName name="cchart5" hidden="1">#REF!</definedName>
    <definedName name="cchart6" hidden="1">#REF!</definedName>
    <definedName name="cchart7" hidden="1">#REF!</definedName>
    <definedName name="cchart8" hidden="1">#REF!</definedName>
    <definedName name="cchart9" hidden="1">#REF!</definedName>
    <definedName name="CCM">#REF!</definedName>
    <definedName name="CCP_CIM2">#REF!</definedName>
    <definedName name="CCP_INJ2">#REF!</definedName>
    <definedName name="ccp_perf2">#REF!</definedName>
    <definedName name="CCru_Orc">#REF!</definedName>
    <definedName name="CCru_Proj_Gfa">#REF!</definedName>
    <definedName name="CCru_Proj_Gfa_Go">#REF!</definedName>
    <definedName name="CCru_Proj_Plj">#REF!</definedName>
    <definedName name="CCru_Proj_Plj_Go">#REF!</definedName>
    <definedName name="CCru_Real">#REF!</definedName>
    <definedName name="CCSA">#REF!</definedName>
    <definedName name="ccv">#REF!</definedName>
    <definedName name="cd" localSheetId="1">{0;0;0;0;1;#N/A;0.5;0.5;0.75;0.75;2;TRUE;TRUE;FALSE;FALSE;FALSE;#N/A;1;56;#N/A;#N/A;"&amp;L&amp;7 RAMIBD05\GROUPS\EMG\DESOUSA\BRAZIL\MACHADIB\MODEL\MODEL_20.XLS -- &amp;D, &amp;T -- Page 8 of 9
Machadinho Project
&amp;R&amp;""Arial,Italic""Confidential";"&amp;L&amp;F&amp;A&amp;RPage 8"}</definedName>
    <definedName name="cd">{0;0;0;0;1;#N/A;0.5;0.5;0.75;0.75;2;TRUE;TRUE;FALSE;FALSE;FALSE;#N/A;1;56;#N/A;#N/A;"&amp;L&amp;7 RAMIBD05\GROUPS\EMG\DESOUSA\BRAZIL\MACHADIB\MODEL\MODEL_20.XLS -- &amp;D, &amp;T -- Page 8 of 9
Machadinho Project
&amp;R&amp;""Arial,Italic""Confidential";"&amp;L&amp;F&amp;A&amp;RPage 8"}</definedName>
    <definedName name="CD7190y7192">#REF!</definedName>
    <definedName name="cdd">#REF!</definedName>
    <definedName name="CDDistrib.L5Pta.">#REF!</definedName>
    <definedName name="cde">#N/A</definedName>
    <definedName name="CdQtEqA" hidden="1">2</definedName>
    <definedName name="CdQtEqP" hidden="1">2</definedName>
    <definedName name="CdQtMoA" hidden="1">2</definedName>
    <definedName name="CdQtMoP" hidden="1">2</definedName>
    <definedName name="CdQtMpA" hidden="1">5</definedName>
    <definedName name="CdQtMpP" hidden="1">5</definedName>
    <definedName name="CdQtTrA" hidden="1">2</definedName>
    <definedName name="CdQtTrP" hidden="1">2</definedName>
    <definedName name="cdup2">#REF!</definedName>
    <definedName name="cdupe">#REF!</definedName>
    <definedName name="ce">#REF!</definedName>
    <definedName name="ced15D">#REF!</definedName>
    <definedName name="ced15M">#REF!</definedName>
    <definedName name="ced15S">#REF!</definedName>
    <definedName name="CED5_D">#REF!</definedName>
    <definedName name="CED5_M">#REF!</definedName>
    <definedName name="CED5_S">#REF!</definedName>
    <definedName name="ced5A">#REF!</definedName>
    <definedName name="ced5BM">#REF!</definedName>
    <definedName name="ced5BS">#REF!</definedName>
    <definedName name="ced5CM">#REF!</definedName>
    <definedName name="ced5CS">#REF!</definedName>
    <definedName name="CEDULA">#REF!</definedName>
    <definedName name="CEL">[19]OBRJU95!#REF!</definedName>
    <definedName name="cel_aaorcam">#REF!</definedName>
    <definedName name="cel_MoedaSelecao">#REF!</definedName>
    <definedName name="cel_MoedaVersao">#REF!</definedName>
    <definedName name="cel_nDRE">#REF!</definedName>
    <definedName name="cel_nmorcam">#REF!</definedName>
    <definedName name="cel_PlanDRE">#REF!</definedName>
    <definedName name="celso" localSheetId="1">[4]OBRJU95!#REF!</definedName>
    <definedName name="celso">[2]OBRJU95!#REF!</definedName>
    <definedName name="CelulaAtiva">#REF!</definedName>
    <definedName name="CélulaInicioPlanilha">#REF!</definedName>
    <definedName name="CélulaInicioPlanilha_1">#REF!</definedName>
    <definedName name="Celular">#REF!</definedName>
    <definedName name="CélulaResumo">#REF!</definedName>
    <definedName name="CélulaResumo_1">#REF!</definedName>
    <definedName name="CEN">#REF!</definedName>
    <definedName name="cen_constr">#REF!</definedName>
    <definedName name="cenario">#REF!</definedName>
    <definedName name="Cenarios">#REF!</definedName>
    <definedName name="Cenários">#REF!</definedName>
    <definedName name="CenarioSel">#REF!</definedName>
    <definedName name="CENTROS_6">"'2006'.$#REF!$#REF!"</definedName>
    <definedName name="CER">#REF!</definedName>
    <definedName name="CerâmicaExt">#REF!</definedName>
    <definedName name="CerâmicaInt">#REF!</definedName>
    <definedName name="CERCA_REDE">#REF!</definedName>
    <definedName name="Cercamento">#REF!</definedName>
    <definedName name="cesta">#REF!</definedName>
    <definedName name="Cesta_Básica" localSheetId="1">#REF!</definedName>
    <definedName name="Cesta_Básica">#REF!</definedName>
    <definedName name="CF">#REF!</definedName>
    <definedName name="cf_cs_asahi">#REF!</definedName>
    <definedName name="CFCG">#REF!</definedName>
    <definedName name="CFD">#REF!</definedName>
    <definedName name="CFDMA">#REF!</definedName>
    <definedName name="CFDTA">#REF!</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piscoEst">#REF!</definedName>
    <definedName name="charles" localSheetId="1" hidden="1">{"'gráf jan00'!$A$1:$AK$41"}</definedName>
    <definedName name="charles" hidden="1">{"'gráf jan00'!$A$1:$AK$41"}</definedName>
    <definedName name="Chassis">#REF!</definedName>
    <definedName name="chato" hidden="1">#REF!</definedName>
    <definedName name="Chave" hidden="1">#REF!</definedName>
    <definedName name="Chave1" hidden="1">#REF!</definedName>
    <definedName name="ChecaMilharesCentenas">#REF!</definedName>
    <definedName name="ChecaMilhõesMilharesCentenas">#REF!</definedName>
    <definedName name="ChecaTuboFlangeado">#REF!</definedName>
    <definedName name="check">#REF!</definedName>
    <definedName name="CHECKBOM">#REF!</definedName>
    <definedName name="CHECKSSO_OUT" localSheetId="1" hidden="1">{"'Quadro'!$A$4:$BG$78"}</definedName>
    <definedName name="CHECKSSO_OUT" hidden="1">{"'Quadro'!$A$4:$BG$78"}</definedName>
    <definedName name="CHICO" localSheetId="1" hidden="1">{"'RR'!$A$2:$E$81"}</definedName>
    <definedName name="CHICO" hidden="1">{"'RR'!$A$2:$E$81"}</definedName>
    <definedName name="chum">#REF!</definedName>
    <definedName name="CI">#REF!</definedName>
    <definedName name="CicloAtual">#REF!</definedName>
    <definedName name="ciclos" localSheetId="1" hidden="1">{"'RR'!$A$2:$E$81"}</definedName>
    <definedName name="ciclos" hidden="1">{"'RR'!$A$2:$E$81"}</definedName>
    <definedName name="CICLOVIA_3">#REF!</definedName>
    <definedName name="CICLOVIA_3_1">0</definedName>
    <definedName name="CICLOVIA_3_2">#REF!</definedName>
    <definedName name="CICLOVIA_3_2_1">0</definedName>
    <definedName name="CICLOVIA_3_4">#REF!</definedName>
    <definedName name="CICLOVIA_3_4_1">0</definedName>
    <definedName name="CICLOVIA_3_5">#REF!</definedName>
    <definedName name="CICLOVIA_3_5_1">0</definedName>
    <definedName name="cida" localSheetId="1" hidden="1">{#N/A,#N/A,FALSE,"PCOL"}</definedName>
    <definedName name="cida" hidden="1">{#N/A,#N/A,FALSE,"PCOL"}</definedName>
    <definedName name="CIDADE">#REF!</definedName>
    <definedName name="cif">#REF!</definedName>
    <definedName name="cime">#REF!</definedName>
    <definedName name="cimento">#REF!</definedName>
    <definedName name="CINCO">#REF!</definedName>
    <definedName name="CIND">#REF!</definedName>
    <definedName name="cindy" localSheetId="1" hidden="1">{"'RELATÓRIO'!$A$1:$E$20","'RELATÓRIO'!$A$22:$D$34","'INTERNET'!$A$31:$G$58","'INTERNET'!$A$1:$G$28","'SÉRIE HISTÓRICA'!$A$167:$H$212","'SÉRIE HISTÓRICA'!$A$56:$H$101"}</definedName>
    <definedName name="cindy" hidden="1">{"'RELATÓRIO'!$A$1:$E$20","'RELATÓRIO'!$A$22:$D$34","'INTERNET'!$A$31:$G$58","'INTERNET'!$A$1:$G$28","'SÉRIE HISTÓRICA'!$A$167:$H$212","'SÉRIE HISTÓRICA'!$A$56:$H$101"}</definedName>
    <definedName name="CIQWBGuid" hidden="1">"48cc5e84-8b8e-4259-b5a3-aac546284311"</definedName>
    <definedName name="circularização" hidden="1">"AS2DocumentBrowse"</definedName>
    <definedName name="CL">#REF!</definedName>
    <definedName name="çl">#REF!</definedName>
    <definedName name="cl2disp_cl2elet">#REF!</definedName>
    <definedName name="clara">#REF!</definedName>
    <definedName name="Clas" hidden="1">MAX(LEN(#REF!))</definedName>
    <definedName name="Clas_1" hidden="1">MAX(LEN(#REF!))</definedName>
    <definedName name="CLAS_ECO">#N/A</definedName>
    <definedName name="CLAS_LOC">#N/A</definedName>
    <definedName name="Class_Equipamentos">#REF!</definedName>
    <definedName name="Class_Mão_de_Obra">#REF!</definedName>
    <definedName name="Class_Materiais">#REF!</definedName>
    <definedName name="classe_HH">#REF!</definedName>
    <definedName name="ClasseRodovia">#REF!</definedName>
    <definedName name="claudia" localSheetId="1" hidden="1">{"'gráf jan00'!$A$1:$AK$41"}</definedName>
    <definedName name="claudia" hidden="1">{"'gráf jan00'!$A$1:$AK$41"}</definedName>
    <definedName name="claudio" localSheetId="1" hidden="1">{"'gráf jan00'!$A$1:$AK$41"}</definedName>
    <definedName name="claudio" hidden="1">{"'gráf jan00'!$A$1:$AK$41"}</definedName>
    <definedName name="çlçl" localSheetId="1" hidden="1">{"'Quadro'!$A$4:$BG$78"}</definedName>
    <definedName name="çlçl" hidden="1">{"'Quadro'!$A$4:$BG$78"}</definedName>
    <definedName name="CLIBA">#REF!</definedName>
    <definedName name="Cliente">#REF!</definedName>
    <definedName name="cloro_monsanto">#REF!</definedName>
    <definedName name="Cls" hidden="1">#N/A</definedName>
    <definedName name="CLT_base">#REF!</definedName>
    <definedName name="clt_considerado">#REF!</definedName>
    <definedName name="CMAD">#REF!</definedName>
    <definedName name="CMADHID">#REF!</definedName>
    <definedName name="cmai29">#REF!</definedName>
    <definedName name="CMC" localSheetId="1" hidden="1">{"'Quadro'!$A$4:$BG$78"}</definedName>
    <definedName name="CMC" hidden="1">{"'Quadro'!$A$4:$BG$78"}</definedName>
    <definedName name="cmv" localSheetId="1" hidden="1">{"'RELATÓRIO'!$A$1:$E$20","'RELATÓRIO'!$A$22:$D$34","'INTERNET'!$A$31:$G$58","'INTERNET'!$A$1:$G$28","'SÉRIE HISTÓRICA'!$A$167:$H$212","'SÉRIE HISTÓRICA'!$A$56:$H$101"}</definedName>
    <definedName name="cmv" hidden="1">{"'RELATÓRIO'!$A$1:$E$20","'RELATÓRIO'!$A$22:$D$34","'INTERNET'!$A$31:$G$58","'INTERNET'!$A$1:$G$28","'SÉRIE HISTÓRICA'!$A$167:$H$212","'SÉRIE HISTÓRICA'!$A$56:$H$101"}</definedName>
    <definedName name="CMV_Orc">#REF!</definedName>
    <definedName name="CMV_Proj_Gfa">#REF!</definedName>
    <definedName name="CMV_Proj_Gfa_Go">#REF!</definedName>
    <definedName name="CMV_Proj_Plj">#REF!</definedName>
    <definedName name="CMV_Proj_Plj_Go">#REF!</definedName>
    <definedName name="CMV_Real">#REF!</definedName>
    <definedName name="coad">#REF!</definedName>
    <definedName name="COBERTURA">#N/A</definedName>
    <definedName name="Cobra" localSheetId="1" hidden="1">{#N/A,#N/A,FALSE,"PCOL"}</definedName>
    <definedName name="Cobra" hidden="1">{#N/A,#N/A,FALSE,"PCOL"}</definedName>
    <definedName name="Cobre" localSheetId="1" hidden="1">{"'CptDifn'!$AA$32:$AG$32"}</definedName>
    <definedName name="Cobre" hidden="1">{"'CptDifn'!$AA$32:$AG$32"}</definedName>
    <definedName name="COD">#REF!</definedName>
    <definedName name="Cód.">#REF!</definedName>
    <definedName name="cod.1">#REF!</definedName>
    <definedName name="cod.2">#REF!</definedName>
    <definedName name="Cód.3">#REF!</definedName>
    <definedName name="Cód.4">#REF!</definedName>
    <definedName name="Cód.Equip.">#REF!</definedName>
    <definedName name="Cód.SER">#REF!</definedName>
    <definedName name="Cód.serv.">#REF!</definedName>
    <definedName name="cod_aux">#REF!</definedName>
    <definedName name="COD_DIST">#N/A</definedName>
    <definedName name="COD_ME_R">#N/A</definedName>
    <definedName name="COD_MI_R">#N/A</definedName>
    <definedName name="COD_MUNI">#N/A</definedName>
    <definedName name="Cod_Placa">#REF!</definedName>
    <definedName name="COD_UF">#N/A</definedName>
    <definedName name="CodDrenagem">#REF!</definedName>
    <definedName name="code">#REF!</definedName>
    <definedName name="CODIGO">#REF!</definedName>
    <definedName name="Código" localSheetId="1">#REF!</definedName>
    <definedName name="Código">#REF!</definedName>
    <definedName name="Código.">#REF!</definedName>
    <definedName name="Código._2">#REF!</definedName>
    <definedName name="Código._3">#REF!</definedName>
    <definedName name="Código._36">#REF!</definedName>
    <definedName name="Código._4">#REF!</definedName>
    <definedName name="Código._5">#REF!</definedName>
    <definedName name="Código._6">#REF!</definedName>
    <definedName name="Código_10">#N/A</definedName>
    <definedName name="Código_11">#N/A</definedName>
    <definedName name="Código_12">#N/A</definedName>
    <definedName name="Código_13">#N/A</definedName>
    <definedName name="Código_14">#N/A</definedName>
    <definedName name="Código_15">#REF!</definedName>
    <definedName name="Código_16">#REF!</definedName>
    <definedName name="Código_17">#REF!</definedName>
    <definedName name="Código_18">#REF!</definedName>
    <definedName name="Código_19">#REF!</definedName>
    <definedName name="Código_2">#REF!</definedName>
    <definedName name="Código_20">#REF!</definedName>
    <definedName name="Código_21">#REF!</definedName>
    <definedName name="Código_22">#REF!</definedName>
    <definedName name="Código_23">#REF!</definedName>
    <definedName name="Código_24">#REF!</definedName>
    <definedName name="Código_25">#REF!</definedName>
    <definedName name="Código_26">#REF!</definedName>
    <definedName name="Código_27">#REF!</definedName>
    <definedName name="Código_28">#REF!</definedName>
    <definedName name="Código_29">#REF!</definedName>
    <definedName name="Código_3">#REF!</definedName>
    <definedName name="Código_30">#REF!</definedName>
    <definedName name="Código_31">#REF!</definedName>
    <definedName name="Código_32">#REF!</definedName>
    <definedName name="Código_33">#REF!</definedName>
    <definedName name="Código_34">#REF!</definedName>
    <definedName name="Código_35">#REF!</definedName>
    <definedName name="Código_36">#REF!</definedName>
    <definedName name="Código_37">#N/A</definedName>
    <definedName name="Código_38">#REF!</definedName>
    <definedName name="Código_39">#N/A</definedName>
    <definedName name="Código_4">#REF!</definedName>
    <definedName name="Código_40">#N/A</definedName>
    <definedName name="Código_41">#N/A</definedName>
    <definedName name="Código_42">#N/A</definedName>
    <definedName name="Código_43">#N/A</definedName>
    <definedName name="Código_44">#N/A</definedName>
    <definedName name="Código_45">#N/A</definedName>
    <definedName name="Código_46">#N/A</definedName>
    <definedName name="Código_47">#N/A</definedName>
    <definedName name="Código_48">#N/A</definedName>
    <definedName name="Código_49">#N/A</definedName>
    <definedName name="Código_5">#REF!</definedName>
    <definedName name="Código_50">#N/A</definedName>
    <definedName name="Código_51">#N/A</definedName>
    <definedName name="Código_52">#N/A</definedName>
    <definedName name="Código_53">#N/A</definedName>
    <definedName name="Código_54">#N/A</definedName>
    <definedName name="Código_55">#N/A</definedName>
    <definedName name="Código_56">#N/A</definedName>
    <definedName name="Código_57">#N/A</definedName>
    <definedName name="Código_58">#N/A</definedName>
    <definedName name="Código_6">#REF!</definedName>
    <definedName name="Código_60">#N/A</definedName>
    <definedName name="Código_61">#N/A</definedName>
    <definedName name="Código_62">#N/A</definedName>
    <definedName name="Código_63">#N/A</definedName>
    <definedName name="Código_64">#N/A</definedName>
    <definedName name="Código_65">#N/A</definedName>
    <definedName name="Código_66">#N/A</definedName>
    <definedName name="Código_67">#N/A</definedName>
    <definedName name="Código_68">#N/A</definedName>
    <definedName name="Código_69">#N/A</definedName>
    <definedName name="Código_7">#N/A</definedName>
    <definedName name="Código_70">#N/A</definedName>
    <definedName name="Código_71">#N/A</definedName>
    <definedName name="Código_72">#N/A</definedName>
    <definedName name="Código_73">#N/A</definedName>
    <definedName name="Código_74">#N/A</definedName>
    <definedName name="Código_75">#N/A</definedName>
    <definedName name="Código_76">#N/A</definedName>
    <definedName name="Código_77">#N/A</definedName>
    <definedName name="Código_78">#N/A</definedName>
    <definedName name="Código_79">#N/A</definedName>
    <definedName name="Código_8">#N/A</definedName>
    <definedName name="Código_80">#N/A</definedName>
    <definedName name="Código_81">#N/A</definedName>
    <definedName name="Código_82">#N/A</definedName>
    <definedName name="Código_83">#N/A</definedName>
    <definedName name="Código_85">#N/A</definedName>
    <definedName name="Código_86">#N/A</definedName>
    <definedName name="Código_87">#N/A</definedName>
    <definedName name="Código_88">#N/A</definedName>
    <definedName name="Código_9">#N/A</definedName>
    <definedName name="Código_92">#N/A</definedName>
    <definedName name="CódigoBusca">#REF!</definedName>
    <definedName name="CODIGOSAP">#REF!</definedName>
    <definedName name="CODINSUMO">#REF!</definedName>
    <definedName name="COEF">#REF!</definedName>
    <definedName name="COEF_SIN_HORIZONTAL">#REF!</definedName>
    <definedName name="COEF_SIN_PLACA">#REF!</definedName>
    <definedName name="COEF_SIN_VERTICAL">#REF!</definedName>
    <definedName name="COEFCUSIND">#REF!</definedName>
    <definedName name="cofi" hidden="1">15</definedName>
    <definedName name="COFINS">#REF!</definedName>
    <definedName name="cofins2">#REF!</definedName>
    <definedName name="coisa">#REF!</definedName>
    <definedName name="col_Ano">#REF!</definedName>
    <definedName name="col_Ano_Negocio">#REF!</definedName>
    <definedName name="col_RecLiquidaMI">#REF!</definedName>
    <definedName name="coleta">#REF!</definedName>
    <definedName name="COLETA_1">#REF!</definedName>
    <definedName name="COLETA_10">"$#REF!.$A$84:$M$645"</definedName>
    <definedName name="COLETA_11">"$#REF!.$A$84:$M$645"</definedName>
    <definedName name="COLETA_3">#REF!</definedName>
    <definedName name="COLETA_5">"$#REF!.$A$84:$M$645"</definedName>
    <definedName name="COLETA_6">"$#REF!.$A$84:$M$645"</definedName>
    <definedName name="coleta1">#REF!</definedName>
    <definedName name="coleta2">#REF!</definedName>
    <definedName name="coleta3">#REF!</definedName>
    <definedName name="coleta4">#REF!</definedName>
    <definedName name="coleta5">#REF!</definedName>
    <definedName name="coleta6">#REF!</definedName>
    <definedName name="coleta7">#REF!</definedName>
    <definedName name="coleta8">#REF!</definedName>
    <definedName name="coleta9">#REF!</definedName>
    <definedName name="Coletor_diu_col_dom" localSheetId="1">'[20]4. Coleta'!#REF!</definedName>
    <definedName name="Coletor_diu_col_dom">'[20]4. Coleta'!#REF!</definedName>
    <definedName name="Coletor_diu_col_dom_res" localSheetId="1">'[20]4. Coleta'!#REF!</definedName>
    <definedName name="Coletor_diu_col_dom_res">'[20]4. Coleta'!#REF!</definedName>
    <definedName name="Coletor_diu_col_hosp" localSheetId="1">#REF!</definedName>
    <definedName name="Coletor_diu_col_hosp">#REF!</definedName>
    <definedName name="Coletor_diu_col_hosp_res" localSheetId="1">#REF!</definedName>
    <definedName name="Coletor_diu_col_hosp_res">#REF!</definedName>
    <definedName name="Coletor_diu_col_sel" localSheetId="1">#REF!</definedName>
    <definedName name="Coletor_diu_col_sel">#REF!</definedName>
    <definedName name="Coletor_diu_col_sel_res" localSheetId="1">#REF!</definedName>
    <definedName name="Coletor_diu_col_sel_res">#REF!</definedName>
    <definedName name="Coletor_not_col_dom" localSheetId="1">'[20]4. Coleta'!#REF!</definedName>
    <definedName name="Coletor_not_col_dom">'[20]4. Coleta'!#REF!</definedName>
    <definedName name="Coletor_not_col_dom_res" localSheetId="1">'[20]4. Coleta'!#REF!</definedName>
    <definedName name="Coletor_not_col_dom_res">'[20]4. Coleta'!#REF!</definedName>
    <definedName name="Coletor_not_col_hosp" localSheetId="1">#REF!</definedName>
    <definedName name="Coletor_not_col_hosp">#REF!</definedName>
    <definedName name="Coletor_not_col_hosp_res" localSheetId="1">#REF!</definedName>
    <definedName name="Coletor_not_col_hosp_res">#REF!</definedName>
    <definedName name="Coletor_not_col_sel" localSheetId="1">#REF!</definedName>
    <definedName name="Coletor_not_col_sel">#REF!</definedName>
    <definedName name="Coletor_not_col_sel_res" localSheetId="1">#REF!</definedName>
    <definedName name="Coletor_not_col_sel_res">#REF!</definedName>
    <definedName name="Colig">#REF!</definedName>
    <definedName name="COLIGADA">#REF!</definedName>
    <definedName name="COLIGATIVO">#REF!</definedName>
    <definedName name="COLIGPASSIVO">#REF!</definedName>
    <definedName name="ColSaldo">#REF!</definedName>
    <definedName name="Coluna" hidden="1">#REF!</definedName>
    <definedName name="COM010201_36">#REF!</definedName>
    <definedName name="COM010201_4">#REF!</definedName>
    <definedName name="COM010201_5">#REF!</definedName>
    <definedName name="COM010201_6">#REF!</definedName>
    <definedName name="COM010202_36">#REF!</definedName>
    <definedName name="COM010202_4">#REF!</definedName>
    <definedName name="COM010202_5">#REF!</definedName>
    <definedName name="COM010202_6">#REF!</definedName>
    <definedName name="COM010205_36">#REF!</definedName>
    <definedName name="COM010205_4">#REF!</definedName>
    <definedName name="COM010205_5">#REF!</definedName>
    <definedName name="COM010205_6">#REF!</definedName>
    <definedName name="COM010206_36">#REF!</definedName>
    <definedName name="COM010206_4">#REF!</definedName>
    <definedName name="COM010206_5">#REF!</definedName>
    <definedName name="COM010206_6">#REF!</definedName>
    <definedName name="COM010210_36">#REF!</definedName>
    <definedName name="COM010210_4">#REF!</definedName>
    <definedName name="COM010210_5">#REF!</definedName>
    <definedName name="COM010210_6">#REF!</definedName>
    <definedName name="COM010301_36">#REF!</definedName>
    <definedName name="COM010301_4">#REF!</definedName>
    <definedName name="COM010301_5">#REF!</definedName>
    <definedName name="COM010301_6">#REF!</definedName>
    <definedName name="COM010401_36">#REF!</definedName>
    <definedName name="COM010401_4">#REF!</definedName>
    <definedName name="COM010401_5">#REF!</definedName>
    <definedName name="COM010401_6">#REF!</definedName>
    <definedName name="COM010402_36">#REF!</definedName>
    <definedName name="COM010402_4">#REF!</definedName>
    <definedName name="COM010402_5">#REF!</definedName>
    <definedName name="COM010402_6">#REF!</definedName>
    <definedName name="COM010407_36">#REF!</definedName>
    <definedName name="COM010407_4">#REF!</definedName>
    <definedName name="COM010407_5">#REF!</definedName>
    <definedName name="COM010407_6">#REF!</definedName>
    <definedName name="COM010413_36">#REF!</definedName>
    <definedName name="COM010413_4">#REF!</definedName>
    <definedName name="COM010413_5">#REF!</definedName>
    <definedName name="COM010413_6">#REF!</definedName>
    <definedName name="COM010501_36">#REF!</definedName>
    <definedName name="COM010501_4">#REF!</definedName>
    <definedName name="COM010501_5">#REF!</definedName>
    <definedName name="COM010501_6">#REF!</definedName>
    <definedName name="COM010503_36">#REF!</definedName>
    <definedName name="COM010503_4">#REF!</definedName>
    <definedName name="COM010503_5">#REF!</definedName>
    <definedName name="COM010503_6">#REF!</definedName>
    <definedName name="COM010505_36">#REF!</definedName>
    <definedName name="COM010505_4">#REF!</definedName>
    <definedName name="COM010505_5">#REF!</definedName>
    <definedName name="COM010505_6">#REF!</definedName>
    <definedName name="COM010509_36">#REF!</definedName>
    <definedName name="COM010509_4">#REF!</definedName>
    <definedName name="COM010509_5">#REF!</definedName>
    <definedName name="COM010509_6">#REF!</definedName>
    <definedName name="COM010512_36">#REF!</definedName>
    <definedName name="COM010512_4">#REF!</definedName>
    <definedName name="COM010512_5">#REF!</definedName>
    <definedName name="COM010512_6">#REF!</definedName>
    <definedName name="COM010518_36">#REF!</definedName>
    <definedName name="COM010518_4">#REF!</definedName>
    <definedName name="COM010518_5">#REF!</definedName>
    <definedName name="COM010518_6">#REF!</definedName>
    <definedName name="COM010519_36">#REF!</definedName>
    <definedName name="COM010519_4">#REF!</definedName>
    <definedName name="COM010519_5">#REF!</definedName>
    <definedName name="COM010519_6">#REF!</definedName>
    <definedName name="COM010521_36">#REF!</definedName>
    <definedName name="COM010521_4">#REF!</definedName>
    <definedName name="COM010521_5">#REF!</definedName>
    <definedName name="COM010521_6">#REF!</definedName>
    <definedName name="COM010523_36">#REF!</definedName>
    <definedName name="COM010523_4">#REF!</definedName>
    <definedName name="COM010523_5">#REF!</definedName>
    <definedName name="COM010523_6">#REF!</definedName>
    <definedName name="COM010532_36">#REF!</definedName>
    <definedName name="COM010532_4">#REF!</definedName>
    <definedName name="COM010532_5">#REF!</definedName>
    <definedName name="COM010532_6">#REF!</definedName>
    <definedName name="COM010533_36">#REF!</definedName>
    <definedName name="COM010533_4">#REF!</definedName>
    <definedName name="COM010533_5">#REF!</definedName>
    <definedName name="COM010533_6">#REF!</definedName>
    <definedName name="COM010536_36">#REF!</definedName>
    <definedName name="COM010536_4">#REF!</definedName>
    <definedName name="COM010536_5">#REF!</definedName>
    <definedName name="COM010536_6">#REF!</definedName>
    <definedName name="COM010701_36">#REF!</definedName>
    <definedName name="COM010701_4">#REF!</definedName>
    <definedName name="COM010701_5">#REF!</definedName>
    <definedName name="COM010701_6">#REF!</definedName>
    <definedName name="COM010703_36">#REF!</definedName>
    <definedName name="COM010703_4">#REF!</definedName>
    <definedName name="COM010703_5">#REF!</definedName>
    <definedName name="COM010703_6">#REF!</definedName>
    <definedName name="COM010705_36">#REF!</definedName>
    <definedName name="COM010705_4">#REF!</definedName>
    <definedName name="COM010705_5">#REF!</definedName>
    <definedName name="COM010705_6">#REF!</definedName>
    <definedName name="COM010708_36">#REF!</definedName>
    <definedName name="COM010708_4">#REF!</definedName>
    <definedName name="COM010708_5">#REF!</definedName>
    <definedName name="COM010708_6">#REF!</definedName>
    <definedName name="COM010710_36">#REF!</definedName>
    <definedName name="COM010710_4">#REF!</definedName>
    <definedName name="COM010710_5">#REF!</definedName>
    <definedName name="COM010710_6">#REF!</definedName>
    <definedName name="COM010712_36">#REF!</definedName>
    <definedName name="COM010712_4">#REF!</definedName>
    <definedName name="COM010712_5">#REF!</definedName>
    <definedName name="COM010712_6">#REF!</definedName>
    <definedName name="COM010717_36">#REF!</definedName>
    <definedName name="COM010717_4">#REF!</definedName>
    <definedName name="COM010717_5">#REF!</definedName>
    <definedName name="COM010717_6">#REF!</definedName>
    <definedName name="COM010718_36">#REF!</definedName>
    <definedName name="COM010718_4">#REF!</definedName>
    <definedName name="COM010718_5">#REF!</definedName>
    <definedName name="COM010718_6">#REF!</definedName>
    <definedName name="COM020201_36">#REF!</definedName>
    <definedName name="COM020201_4">#REF!</definedName>
    <definedName name="COM020201_5">#REF!</definedName>
    <definedName name="COM020201_6">#REF!</definedName>
    <definedName name="COM020205_36">#REF!</definedName>
    <definedName name="COM020205_4">#REF!</definedName>
    <definedName name="COM020205_5">#REF!</definedName>
    <definedName name="COM020205_6">#REF!</definedName>
    <definedName name="COM020211_36">#REF!</definedName>
    <definedName name="COM020211_4">#REF!</definedName>
    <definedName name="COM020211_5">#REF!</definedName>
    <definedName name="COM020211_6">#REF!</definedName>
    <definedName name="COM020217_36">#REF!</definedName>
    <definedName name="COM020217_4">#REF!</definedName>
    <definedName name="COM020217_5">#REF!</definedName>
    <definedName name="COM020217_6">#REF!</definedName>
    <definedName name="COM030102_36">#REF!</definedName>
    <definedName name="COM030102_4">#REF!</definedName>
    <definedName name="COM030102_5">#REF!</definedName>
    <definedName name="COM030102_6">#REF!</definedName>
    <definedName name="COM030201_36">#REF!</definedName>
    <definedName name="COM030201_4">#REF!</definedName>
    <definedName name="COM030201_5">#REF!</definedName>
    <definedName name="COM030201_6">#REF!</definedName>
    <definedName name="COM030303_36">#REF!</definedName>
    <definedName name="COM030303_4">#REF!</definedName>
    <definedName name="COM030303_5">#REF!</definedName>
    <definedName name="COM030303_6">#REF!</definedName>
    <definedName name="COM030317_36">#REF!</definedName>
    <definedName name="COM030317_4">#REF!</definedName>
    <definedName name="COM030317_5">#REF!</definedName>
    <definedName name="COM030317_6">#REF!</definedName>
    <definedName name="COM040101_36">#REF!</definedName>
    <definedName name="COM040101_4">#REF!</definedName>
    <definedName name="COM040101_5">#REF!</definedName>
    <definedName name="COM040101_6">#REF!</definedName>
    <definedName name="COM040202_36">#REF!</definedName>
    <definedName name="COM040202_4">#REF!</definedName>
    <definedName name="COM040202_5">#REF!</definedName>
    <definedName name="COM040202_6">#REF!</definedName>
    <definedName name="COM050103_36">#REF!</definedName>
    <definedName name="COM050103_4">#REF!</definedName>
    <definedName name="COM050103_5">#REF!</definedName>
    <definedName name="COM050103_6">#REF!</definedName>
    <definedName name="COM050207_36">#REF!</definedName>
    <definedName name="COM050207_4">#REF!</definedName>
    <definedName name="COM050207_5">#REF!</definedName>
    <definedName name="COM050207_6">#REF!</definedName>
    <definedName name="COM060101_36">#REF!</definedName>
    <definedName name="COM060101_4">#REF!</definedName>
    <definedName name="COM060101_5">#REF!</definedName>
    <definedName name="COM060101_6">#REF!</definedName>
    <definedName name="COM080101_36">#REF!</definedName>
    <definedName name="COM080101_4">#REF!</definedName>
    <definedName name="COM080101_5">#REF!</definedName>
    <definedName name="COM080101_6">#REF!</definedName>
    <definedName name="COM080310_36">#REF!</definedName>
    <definedName name="COM080310_4">#REF!</definedName>
    <definedName name="COM080310_5">#REF!</definedName>
    <definedName name="COM080310_6">#REF!</definedName>
    <definedName name="COM090101_36">#REF!</definedName>
    <definedName name="COM090101_4">#REF!</definedName>
    <definedName name="COM090101_5">#REF!</definedName>
    <definedName name="COM090101_6">#REF!</definedName>
    <definedName name="COM100302_36">#REF!</definedName>
    <definedName name="COM100302_4">#REF!</definedName>
    <definedName name="COM100302_5">#REF!</definedName>
    <definedName name="COM100302_6">#REF!</definedName>
    <definedName name="COM110101_36">#REF!</definedName>
    <definedName name="COM110101_4">#REF!</definedName>
    <definedName name="COM110101_5">#REF!</definedName>
    <definedName name="COM110101_6">#REF!</definedName>
    <definedName name="COM110104_36">#REF!</definedName>
    <definedName name="COM110104_4">#REF!</definedName>
    <definedName name="COM110104_5">#REF!</definedName>
    <definedName name="COM110104_6">#REF!</definedName>
    <definedName name="COM110107_36">#REF!</definedName>
    <definedName name="COM110107_4">#REF!</definedName>
    <definedName name="COM110107_5">#REF!</definedName>
    <definedName name="COM110107_6">#REF!</definedName>
    <definedName name="COM120101_36">#REF!</definedName>
    <definedName name="COM120101_4">#REF!</definedName>
    <definedName name="COM120101_5">#REF!</definedName>
    <definedName name="COM120101_6">#REF!</definedName>
    <definedName name="COM120105_36">#REF!</definedName>
    <definedName name="COM120105_4">#REF!</definedName>
    <definedName name="COM120105_5">#REF!</definedName>
    <definedName name="COM120105_6">#REF!</definedName>
    <definedName name="COM120106_36">#REF!</definedName>
    <definedName name="COM120106_4">#REF!</definedName>
    <definedName name="COM120106_5">#REF!</definedName>
    <definedName name="COM120106_6">#REF!</definedName>
    <definedName name="COM120107_36">#REF!</definedName>
    <definedName name="COM120107_4">#REF!</definedName>
    <definedName name="COM120107_5">#REF!</definedName>
    <definedName name="COM120107_6">#REF!</definedName>
    <definedName name="COM120110_36">#REF!</definedName>
    <definedName name="COM120110_4">#REF!</definedName>
    <definedName name="COM120110_5">#REF!</definedName>
    <definedName name="COM120110_6">#REF!</definedName>
    <definedName name="COM120150_36">#REF!</definedName>
    <definedName name="COM120150_4">#REF!</definedName>
    <definedName name="COM120150_5">#REF!</definedName>
    <definedName name="COM120150_6">#REF!</definedName>
    <definedName name="COM130101_36">#REF!</definedName>
    <definedName name="COM130101_4">#REF!</definedName>
    <definedName name="COM130101_5">#REF!</definedName>
    <definedName name="COM130101_6">#REF!</definedName>
    <definedName name="COM130103_36">#REF!</definedName>
    <definedName name="COM130103_4">#REF!</definedName>
    <definedName name="COM130103_5">#REF!</definedName>
    <definedName name="COM130103_6">#REF!</definedName>
    <definedName name="COM130304_36">#REF!</definedName>
    <definedName name="COM130304_4">#REF!</definedName>
    <definedName name="COM130304_5">#REF!</definedName>
    <definedName name="COM130304_6">#REF!</definedName>
    <definedName name="COM130401_36">#REF!</definedName>
    <definedName name="COM130401_4">#REF!</definedName>
    <definedName name="COM130401_5">#REF!</definedName>
    <definedName name="COM130401_6">#REF!</definedName>
    <definedName name="COM140102_36">#REF!</definedName>
    <definedName name="COM140102_4">#REF!</definedName>
    <definedName name="COM140102_5">#REF!</definedName>
    <definedName name="COM140102_6">#REF!</definedName>
    <definedName name="COM140109_36">#REF!</definedName>
    <definedName name="COM140109_4">#REF!</definedName>
    <definedName name="COM140109_5">#REF!</definedName>
    <definedName name="COM140109_6">#REF!</definedName>
    <definedName name="COM140113_36">#REF!</definedName>
    <definedName name="COM140113_4">#REF!</definedName>
    <definedName name="COM140113_5">#REF!</definedName>
    <definedName name="COM140113_6">#REF!</definedName>
    <definedName name="COM140122_36">#REF!</definedName>
    <definedName name="COM140122_4">#REF!</definedName>
    <definedName name="COM140122_5">#REF!</definedName>
    <definedName name="COM140122_6">#REF!</definedName>
    <definedName name="COM140126_36">#REF!</definedName>
    <definedName name="COM140126_4">#REF!</definedName>
    <definedName name="COM140126_5">#REF!</definedName>
    <definedName name="COM140126_6">#REF!</definedName>
    <definedName name="COM140129_36">#REF!</definedName>
    <definedName name="COM140129_4">#REF!</definedName>
    <definedName name="COM140129_5">#REF!</definedName>
    <definedName name="COM140129_6">#REF!</definedName>
    <definedName name="COM140135_36">#REF!</definedName>
    <definedName name="COM140135_4">#REF!</definedName>
    <definedName name="COM140135_5">#REF!</definedName>
    <definedName name="COM140135_6">#REF!</definedName>
    <definedName name="COM140143_36">#REF!</definedName>
    <definedName name="COM140143_4">#REF!</definedName>
    <definedName name="COM140143_5">#REF!</definedName>
    <definedName name="COM140143_6">#REF!</definedName>
    <definedName name="COM140145_36">#REF!</definedName>
    <definedName name="COM140145_4">#REF!</definedName>
    <definedName name="COM140145_5">#REF!</definedName>
    <definedName name="COM140145_6">#REF!</definedName>
    <definedName name="COM150130_36">#REF!</definedName>
    <definedName name="COM150130_4">#REF!</definedName>
    <definedName name="COM150130_5">#REF!</definedName>
    <definedName name="COM150130_6">#REF!</definedName>
    <definedName name="COM170101_36">#REF!</definedName>
    <definedName name="COM170101_4">#REF!</definedName>
    <definedName name="COM170101_5">#REF!</definedName>
    <definedName name="COM170101_6">#REF!</definedName>
    <definedName name="COM170102_36">#REF!</definedName>
    <definedName name="COM170102_4">#REF!</definedName>
    <definedName name="COM170102_5">#REF!</definedName>
    <definedName name="COM170102_6">#REF!</definedName>
    <definedName name="COM170103_36">#REF!</definedName>
    <definedName name="COM170103_4">#REF!</definedName>
    <definedName name="COM170103_5">#REF!</definedName>
    <definedName name="COM170103_6">#REF!</definedName>
    <definedName name="combinada">#REF!</definedName>
    <definedName name="COMBUSTÍVEL">#REF!</definedName>
    <definedName name="COMERCIAL">#REF!</definedName>
    <definedName name="comissao">#REF!</definedName>
    <definedName name="COMISSÃO">#REF!</definedName>
    <definedName name="Comp" hidden="1">#REF!</definedName>
    <definedName name="Comp.export">#REF!</definedName>
    <definedName name="Comp_0313">#REF!</definedName>
    <definedName name="COMP_ÁREA">#REF!</definedName>
    <definedName name="COMP_LOGRADOUROS">#REF!</definedName>
    <definedName name="COMP_PLACA_OBRA">#REF!</definedName>
    <definedName name="COMP_RAMAIS_DOMICILIARES">#REF!</definedName>
    <definedName name="COMP_REM_CERCA">#REF!</definedName>
    <definedName name="comparativo" localSheetId="12" hidden="1">{#N/A,#N/A,FALSE,"Cronograma";#N/A,#N/A,FALSE,"Cronogr. 2"}</definedName>
    <definedName name="comparativo" localSheetId="1" hidden="1">{#N/A,#N/A,FALSE,"Cronograma";#N/A,#N/A,FALSE,"Cronogr. 2"}</definedName>
    <definedName name="comparativo" hidden="1">{#N/A,#N/A,FALSE,"Cronograma";#N/A,#N/A,FALSE,"Cronogr. 2"}</definedName>
    <definedName name="CompCapa" localSheetId="1">#REF!</definedName>
    <definedName name="CompCapa">#REF!</definedName>
    <definedName name="CompCapa_1" localSheetId="1">#REF!</definedName>
    <definedName name="CompCapa_1">#REF!</definedName>
    <definedName name="CompDetalhes" localSheetId="1">#REF!</definedName>
    <definedName name="CompDetalhes">#REF!</definedName>
    <definedName name="CompDetalhes_1" localSheetId="1">#REF!</definedName>
    <definedName name="CompDetalhes_1">#REF!</definedName>
    <definedName name="compele">#REF!</definedName>
    <definedName name="COMPLEMENTARES">"$#REF!.$IV$7780"</definedName>
    <definedName name="COMPLEMENTARES_1">#REF!</definedName>
    <definedName name="COMPLEMENTARES_10">"$#REF!.$IV$7780"</definedName>
    <definedName name="COMPLEMENTARES_11">"$#REF!.$IV$7780"</definedName>
    <definedName name="COMPLEMENTARES_3">#REF!</definedName>
    <definedName name="COMPLEMENTARES_5">"$#REF!.$IV$7780"</definedName>
    <definedName name="COMPLEMENTARES_6">"$#REF!.$IV$7780"</definedName>
    <definedName name="Composição_do_BDI">#REF!</definedName>
    <definedName name="compressores" localSheetId="1" hidden="1">{"'RELATÓRIO'!$A$1:$E$20","'RELATÓRIO'!$A$22:$D$34","'INTERNET'!$A$31:$G$58","'INTERNET'!$A$1:$G$28","'SÉRIE HISTÓRICA'!$A$167:$H$212","'SÉRIE HISTÓRICA'!$A$56:$H$101"}</definedName>
    <definedName name="compressores" hidden="1">{"'RELATÓRIO'!$A$1:$E$20","'RELATÓRIO'!$A$22:$D$34","'INTERNET'!$A$31:$G$58","'INTERNET'!$A$1:$G$28","'SÉRIE HISTÓRICA'!$A$167:$H$212","'SÉRIE HISTÓRICA'!$A$56:$H$101"}</definedName>
    <definedName name="ComprimentoCanteiro">#REF!</definedName>
    <definedName name="COMPRIMENTOTUBOCL">#REF!</definedName>
    <definedName name="COMPULSORIO">#REF!</definedName>
    <definedName name="Con">#REF!</definedName>
    <definedName name="CONC">"Texto 16"</definedName>
    <definedName name="CONC_1000_AN">#REF!</definedName>
    <definedName name="CONC_1000_AT">#REF!</definedName>
    <definedName name="CONC_1100_AN">#REF!</definedName>
    <definedName name="CONC_1100_AT">#REF!</definedName>
    <definedName name="CONC_1200_AN">#REF!</definedName>
    <definedName name="CONC_1200_AT">#REF!</definedName>
    <definedName name="CONC_1500_AN">#REF!</definedName>
    <definedName name="CONC_1500_AT">#REF!</definedName>
    <definedName name="CONC_400_AN">#REF!</definedName>
    <definedName name="CONC_400_AT">#REF!</definedName>
    <definedName name="CONC_500_AN">#REF!</definedName>
    <definedName name="CONC_500_AT">#REF!</definedName>
    <definedName name="CONC_600_AN">#REF!</definedName>
    <definedName name="CONC_600_AT">#REF!</definedName>
    <definedName name="CONC_700_AN">#REF!</definedName>
    <definedName name="CONC_700_AT">#REF!</definedName>
    <definedName name="CONC_800_AN">#REF!</definedName>
    <definedName name="CONC_800_AT">#REF!</definedName>
    <definedName name="CONC_900_AN">#REF!</definedName>
    <definedName name="CONC_900_AT">#REF!</definedName>
    <definedName name="conc_canal">#REF!</definedName>
    <definedName name="Conc_cont_lamel">#REF!</definedName>
    <definedName name="conc_reserv">#REF!</definedName>
    <definedName name="conc15">#REF!</definedName>
    <definedName name="conc18">#REF!</definedName>
    <definedName name="conc20">#REF!</definedName>
    <definedName name="CONCATENAR">CONCATENATE(#REF!," ",#REF!)</definedName>
    <definedName name="Concentrado_Cobre" localSheetId="1" hidden="1">{"'CptDifn'!$AA$32:$AG$32"}</definedName>
    <definedName name="Concentrado_Cobre" hidden="1">{"'CptDifn'!$AA$32:$AG$32"}</definedName>
    <definedName name="concorrentes" localSheetId="12" hidden="1">{#N/A,#N/A,FALSE,"Cronograma";#N/A,#N/A,FALSE,"Cronogr. 2"}</definedName>
    <definedName name="concorrentes" localSheetId="1" hidden="1">{#N/A,#N/A,FALSE,"Cronograma";#N/A,#N/A,FALSE,"Cronogr. 2"}</definedName>
    <definedName name="concorrentes" hidden="1">{#N/A,#N/A,FALSE,"Cronograma";#N/A,#N/A,FALSE,"Cronogr. 2"}</definedName>
    <definedName name="concreto">#REF!</definedName>
    <definedName name="CONCRETO_AN">#REF!</definedName>
    <definedName name="Concreto_fck_11MPa">#REF!</definedName>
    <definedName name="CondiçãoMetragem">#REF!</definedName>
    <definedName name="cons">#REF!</definedName>
    <definedName name="conservação">#REF!</definedName>
    <definedName name="conservação_de_rotina">#REF!</definedName>
    <definedName name="conservação_especial">#REF!</definedName>
    <definedName name="conservação_rodoviária">#REF!</definedName>
    <definedName name="considera_ICMS_credito_PVC">#REF!</definedName>
    <definedName name="considera_venda_H2">#REF!</definedName>
    <definedName name="consolidada">#N/A</definedName>
    <definedName name="consolidado" localSheetId="12" hidden="1">{#N/A,#N/A,FALSE,"Cronograma";#N/A,#N/A,FALSE,"Cronogr. 2"}</definedName>
    <definedName name="consolidado" localSheetId="1" hidden="1">{#N/A,#N/A,FALSE,"Cronograma";#N/A,#N/A,FALSE,"Cronogr. 2"}</definedName>
    <definedName name="consolidado" hidden="1">{#N/A,#N/A,FALSE,"Cronograma";#N/A,#N/A,FALSE,"Cronogr. 2"}</definedName>
    <definedName name="CONSTRUÇÃO">#REF!</definedName>
    <definedName name="Consulta_itens_financeiros">#REF!</definedName>
    <definedName name="Consulta_itens_financeiros2">#REF!</definedName>
    <definedName name="consumo.2">#REF!</definedName>
    <definedName name="CONSUMO_BUTADIENO_ESTIRENO_EM_TONELADAS">#REF!</definedName>
    <definedName name="Consumo_Cam_Comp">'[20]4. Coleta'!#REF!</definedName>
    <definedName name="Consumo_veículo_leve">'[20]4. Coleta'!#REF!</definedName>
    <definedName name="CONSUMOS">#REF!</definedName>
    <definedName name="cont">#REF!</definedName>
    <definedName name="cont_cs">#REF!</definedName>
    <definedName name="cont_cs_asahi">#REF!</definedName>
    <definedName name="cont_dce">#REF!</definedName>
    <definedName name="CONTA">#REF!</definedName>
    <definedName name="contabilidade">#REF!</definedName>
    <definedName name="contador">#REF!</definedName>
    <definedName name="Contas_Gerenciais">#REF!</definedName>
    <definedName name="contequity_efetivo">#REF!</definedName>
    <definedName name="CONTÍNUO_3_AN">#REF!</definedName>
    <definedName name="CONTÍNUO_3_AT">#REF!</definedName>
    <definedName name="CONTÍNUO_7_AN">#REF!</definedName>
    <definedName name="CONTÍNUO_7_AT">#REF!</definedName>
    <definedName name="Contrapiso">#REF!</definedName>
    <definedName name="Control_Metrados">#REF!</definedName>
    <definedName name="Control_Montos">#REF!</definedName>
    <definedName name="controle"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controle"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CONV">#REF!</definedName>
    <definedName name="CONV1">#REF!</definedName>
    <definedName name="CONV2">#REF!</definedName>
    <definedName name="Convênio_médico" localSheetId="1">#REF!</definedName>
    <definedName name="Convênio_médico">#REF!</definedName>
    <definedName name="ConversaoBase">#REF!</definedName>
    <definedName name="Coord_TI">#REF!</definedName>
    <definedName name="Copia" localSheetId="1" hidden="1">{#N/A,#N/A,FALSE,"PCOL"}</definedName>
    <definedName name="Copia" hidden="1">{#N/A,#N/A,FALSE,"PCOL"}</definedName>
    <definedName name="CopiaDados1">#REF!</definedName>
    <definedName name="copiaranch"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l10">#REF!</definedName>
    <definedName name="copl18">#REF!</definedName>
    <definedName name="CORPO">#REF!</definedName>
    <definedName name="corporate">#REF!</definedName>
    <definedName name="CORREGOS">"$#REF!.$#REF!$#REF!:$#REF!$#REF!"</definedName>
    <definedName name="CORREGOS_1">#REF!</definedName>
    <definedName name="CORREGOS_10">"$#REF!.$#REF!$#REF!:$#REF!$#REF!"</definedName>
    <definedName name="CORREGOS_11">"$#REF!.$#REF!$#REF!:$#REF!$#REF!"</definedName>
    <definedName name="CORREGOS_3">#REF!</definedName>
    <definedName name="CORREGOS_5">"$#REF!.$#REF!$#REF!:$#REF!$#REF!"</definedName>
    <definedName name="CORREGOS_6">"$#REF!.$#REF!$#REF!:$#REF!$#REF!"</definedName>
    <definedName name="Correios">#REF!</definedName>
    <definedName name="Corrimão">#REF!</definedName>
    <definedName name="corte">#REF!</definedName>
    <definedName name="corte_10">#N/A</definedName>
    <definedName name="corte_11">#N/A</definedName>
    <definedName name="corte_12">#N/A</definedName>
    <definedName name="corte_13">#N/A</definedName>
    <definedName name="corte_14">#N/A</definedName>
    <definedName name="corte_15">#REF!</definedName>
    <definedName name="corte_16">#REF!</definedName>
    <definedName name="corte_17">#REF!</definedName>
    <definedName name="corte_18">#REF!</definedName>
    <definedName name="corte_19">#REF!</definedName>
    <definedName name="corte_2">#REF!</definedName>
    <definedName name="corte_20">#REF!</definedName>
    <definedName name="corte_21">#REF!</definedName>
    <definedName name="corte_22">#REF!</definedName>
    <definedName name="corte_23">#REF!</definedName>
    <definedName name="corte_24">#REF!</definedName>
    <definedName name="corte_25">#REF!</definedName>
    <definedName name="corte_26">#REF!</definedName>
    <definedName name="corte_27">#REF!</definedName>
    <definedName name="corte_28">#REF!</definedName>
    <definedName name="corte_29">#REF!</definedName>
    <definedName name="corte_3">#REF!</definedName>
    <definedName name="corte_30">#REF!</definedName>
    <definedName name="corte_31">#REF!</definedName>
    <definedName name="corte_32">#REF!</definedName>
    <definedName name="corte_33">#REF!</definedName>
    <definedName name="corte_34">#REF!</definedName>
    <definedName name="corte_35">#REF!</definedName>
    <definedName name="corte_36">#REF!</definedName>
    <definedName name="corte_37">#N/A</definedName>
    <definedName name="corte_38">#REF!</definedName>
    <definedName name="corte_39">#N/A</definedName>
    <definedName name="corte_4">#REF!</definedName>
    <definedName name="corte_40">#N/A</definedName>
    <definedName name="corte_41">#N/A</definedName>
    <definedName name="corte_42">#N/A</definedName>
    <definedName name="corte_43">#N/A</definedName>
    <definedName name="corte_44">#N/A</definedName>
    <definedName name="corte_45">#N/A</definedName>
    <definedName name="corte_46">#N/A</definedName>
    <definedName name="corte_47">#N/A</definedName>
    <definedName name="corte_48">#N/A</definedName>
    <definedName name="corte_49">#N/A</definedName>
    <definedName name="corte_5">#REF!</definedName>
    <definedName name="corte_50">#N/A</definedName>
    <definedName name="corte_51">#N/A</definedName>
    <definedName name="corte_52">#N/A</definedName>
    <definedName name="corte_53">#N/A</definedName>
    <definedName name="corte_54">#N/A</definedName>
    <definedName name="corte_55">#N/A</definedName>
    <definedName name="corte_56">#N/A</definedName>
    <definedName name="corte_57">#N/A</definedName>
    <definedName name="corte_58">#N/A</definedName>
    <definedName name="corte_6">#REF!</definedName>
    <definedName name="corte_60">#N/A</definedName>
    <definedName name="corte_61">#N/A</definedName>
    <definedName name="corte_62">#N/A</definedName>
    <definedName name="corte_63">#N/A</definedName>
    <definedName name="corte_64">#N/A</definedName>
    <definedName name="corte_65">#N/A</definedName>
    <definedName name="corte_66">#N/A</definedName>
    <definedName name="corte_67">#N/A</definedName>
    <definedName name="corte_68">#N/A</definedName>
    <definedName name="corte_69">#N/A</definedName>
    <definedName name="corte_7">#N/A</definedName>
    <definedName name="corte_70">#N/A</definedName>
    <definedName name="corte_71">#N/A</definedName>
    <definedName name="corte_72">#N/A</definedName>
    <definedName name="corte_73">#N/A</definedName>
    <definedName name="corte_74">#N/A</definedName>
    <definedName name="corte_75">#N/A</definedName>
    <definedName name="corte_76">#N/A</definedName>
    <definedName name="corte_77">#N/A</definedName>
    <definedName name="corte_78">#N/A</definedName>
    <definedName name="corte_79">#N/A</definedName>
    <definedName name="corte_8">#N/A</definedName>
    <definedName name="corte_80">#N/A</definedName>
    <definedName name="corte_81">#N/A</definedName>
    <definedName name="corte_82">#N/A</definedName>
    <definedName name="corte_83">#N/A</definedName>
    <definedName name="corte_85">#N/A</definedName>
    <definedName name="corte_86">#N/A</definedName>
    <definedName name="corte_87">#N/A</definedName>
    <definedName name="corte_88">#N/A</definedName>
    <definedName name="corte_9">#N/A</definedName>
    <definedName name="corte_92">#N/A</definedName>
    <definedName name="CORTE_MAN_AN">#REF!</definedName>
    <definedName name="CORTE_MAN_AT">#REF!</definedName>
    <definedName name="CORTE_MEC_AN">#REF!</definedName>
    <definedName name="CORTE_MEC_AT">#REF!</definedName>
    <definedName name="cosa">#REF!</definedName>
    <definedName name="COSTECAT">#REF!</definedName>
    <definedName name="COSTEPERS">#REF!</definedName>
    <definedName name="COSTOS">#REF!</definedName>
    <definedName name="CostOvrr1">#REF!</definedName>
    <definedName name="CostOvrr2">#REF!</definedName>
    <definedName name="cota_cod">#REF!</definedName>
    <definedName name="cota_val">#REF!</definedName>
    <definedName name="cota_val_apur">#REF!</definedName>
    <definedName name="cotação">#REF!</definedName>
    <definedName name="coucou" localSheetId="1" hidden="1">{#N/A,#N/A,TRUE,"Cover sheet";#N/A,#N/A,TRUE,"INPUTS";#N/A,#N/A,TRUE,"OUTPUTS";#N/A,#N/A,TRUE,"VALUATION"}</definedName>
    <definedName name="coucou" hidden="1">{#N/A,#N/A,TRUE,"Cover sheet";#N/A,#N/A,TRUE,"INPUTS";#N/A,#N/A,TRUE,"OUTPUTS";#N/A,#N/A,TRUE,"VALUATION"}</definedName>
    <definedName name="CP">#REF!</definedName>
    <definedName name="CP_1">0</definedName>
    <definedName name="CPI">#REF!</definedName>
    <definedName name="CPI_factor">#REF!</definedName>
    <definedName name="cpmf">#REF!</definedName>
    <definedName name="CPMF1">#REF!</definedName>
    <definedName name="CPMF2">#REF!</definedName>
    <definedName name="CPMF3">#REF!</definedName>
    <definedName name="CPMF4">#REF!</definedName>
    <definedName name="cpo">#REF!</definedName>
    <definedName name="CPONT">#REF!</definedName>
    <definedName name="Cpos_D_1119_cod">#REF!</definedName>
    <definedName name="CPOS_D_1119_Val">#REF!</definedName>
    <definedName name="CPPro_Orc">#REF!</definedName>
    <definedName name="CPPro_Proj_Gfa">#REF!</definedName>
    <definedName name="CPPro_Proj_Gfa_Go">#REF!</definedName>
    <definedName name="CPPro_Proj_Plj">#REF!</definedName>
    <definedName name="CPPro_Proj_Plj_Go">#REF!</definedName>
    <definedName name="CPPro_Real">#REF!</definedName>
    <definedName name="CProdConcAgMP">#REF!</definedName>
    <definedName name="CProdConcAgTrat">#REF!</definedName>
    <definedName name="CProdZnMP">#REF!</definedName>
    <definedName name="CProdZnTrat">#REF!</definedName>
    <definedName name="CPU_MECANICA">#REF!</definedName>
    <definedName name="CpuAux" hidden="1">#REF!</definedName>
    <definedName name="cpuinsta" localSheetId="1">#REF!</definedName>
    <definedName name="cpuinsta">#REF!</definedName>
    <definedName name="CPUparalelo">#REF!</definedName>
    <definedName name="cpus" localSheetId="1">#REF!</definedName>
    <definedName name="cpus">#REF!</definedName>
    <definedName name="CPUS001">#REF!</definedName>
    <definedName name="cpus01">#REF!</definedName>
    <definedName name="cpus1" localSheetId="1">#REF!</definedName>
    <definedName name="cpus1">#REF!</definedName>
    <definedName name="CR">#REF!</definedName>
    <definedName name="crav">#REF!</definedName>
    <definedName name="CRBE">#REF!</definedName>
    <definedName name="CRIT" hidden="1">#REF!</definedName>
    <definedName name="Criteria">#REF!</definedName>
    <definedName name="_xlnm.Criteria">#REF!</definedName>
    <definedName name="Criterios_IM">"$'1998'.$#REF!$#REF!:$#REF!$#REF!"</definedName>
    <definedName name="Critérios_IM" localSheetId="1">#REF!</definedName>
    <definedName name="Critérios_IM">#REF!</definedName>
    <definedName name="Critérios_IM_1" localSheetId="1">#REF!</definedName>
    <definedName name="Critérios_IM_1">#REF!</definedName>
    <definedName name="Critérios_IM_10">"$#REF!.$A$84"</definedName>
    <definedName name="Critérios_IM_11">"$#REF!.$A$84"</definedName>
    <definedName name="Critérios_IM_3">#REF!</definedName>
    <definedName name="Critérios_IM_5">"$#REF!.$A$84"</definedName>
    <definedName name="Critérios_IM_6">"$#REF!.$A$84"</definedName>
    <definedName name="CRO" localSheetId="1" hidden="1">{#N/A,#N/A,FALSE,"MO (2)"}</definedName>
    <definedName name="CRO" hidden="1">{#N/A,#N/A,FALSE,"MO (2)"}</definedName>
    <definedName name="Cron" localSheetId="1" hidden="1">{#N/A,#N/A,FALSE,"MO (2)"}</definedName>
    <definedName name="Cron" hidden="1">{#N/A,#N/A,FALSE,"MO (2)"}</definedName>
    <definedName name="Cron_1" localSheetId="1" hidden="1">{#N/A,#N/A,FALSE,"MO (2)"}</definedName>
    <definedName name="Cron_1" hidden="1">{#N/A,#N/A,FALSE,"MO (2)"}</definedName>
    <definedName name="CRONO.NivelExibicao" hidden="1">#REF!</definedName>
    <definedName name="CRONOG" localSheetId="12" hidden="1">{#N/A,#N/A,FALSE,"BOQCIC";#N/A,#N/A,FALSE,"3Ds";#N/A,#N/A,FALSE,"COST DETAIL"}</definedName>
    <definedName name="CRONOG" localSheetId="1" hidden="1">{#N/A,#N/A,FALSE,"BOQCIC";#N/A,#N/A,FALSE,"3Ds";#N/A,#N/A,FALSE,"COST DETAIL"}</definedName>
    <definedName name="CRONOG" hidden="1">{#N/A,#N/A,FALSE,"BOQCIC";#N/A,#N/A,FALSE,"3Ds";#N/A,#N/A,FALSE,"COST DETAIL"}</definedName>
    <definedName name="Cronogr.">#REF!</definedName>
    <definedName name="cronograma">#REF!</definedName>
    <definedName name="Cronograma_Inv" localSheetId="1" hidden="1">{"'Quadro'!$A$4:$BG$78"}</definedName>
    <definedName name="Cronograma_Inv" hidden="1">{"'Quadro'!$A$4:$BG$78"}</definedName>
    <definedName name="CRUDEB">#REF!</definedName>
    <definedName name="CRUDEH">#REF!</definedName>
    <definedName name="CRUDEL">#REF!</definedName>
    <definedName name="crys" localSheetId="1" hidden="1">{"'RR'!$A$2:$E$81"}</definedName>
    <definedName name="crys" hidden="1">{"'RR'!$A$2:$E$81"}</definedName>
    <definedName name="CS">#REF!</definedName>
    <definedName name="cs_nova_prep">#REF!</definedName>
    <definedName name="CSData1">#REF!</definedName>
    <definedName name="CSData2">#REF!</definedName>
    <definedName name="CSDFSDAF">#REF!</definedName>
    <definedName name="CSeIR">#REF!</definedName>
    <definedName name="CSeIRestimado">#REF!</definedName>
    <definedName name="csim2">#REF!</definedName>
    <definedName name="csime">#REF!</definedName>
    <definedName name="csll">#REF!</definedName>
    <definedName name="CT">#REF!</definedName>
    <definedName name="ct_cloro_uhde">#REF!</definedName>
    <definedName name="ct_energ_utilid_DCE">#REF!</definedName>
    <definedName name="ct_energia_asahi">#REF!</definedName>
    <definedName name="ct_energia_DCE_uhde">#REF!</definedName>
    <definedName name="ct_energia_uhde">#REF!</definedName>
    <definedName name="ct_eteno_uhde">#REF!</definedName>
    <definedName name="CTAS.RECEBER">#REF!</definedName>
    <definedName name="CTD">#REF!</definedName>
    <definedName name="cu" localSheetId="1" hidden="1">{#N/A,#N/A,TRUE,"Serviços"}</definedName>
    <definedName name="cu" hidden="1">{#N/A,#N/A,TRUE,"Serviços"}</definedName>
    <definedName name="CUATRO">#REF!</definedName>
    <definedName name="CUN">#REF!</definedName>
    <definedName name="CunEq" hidden="1">SUM(IF(#REF! =#REF!,(#REF!)*(#REF!="EQ")))</definedName>
    <definedName name="CunEq_1" hidden="1">SUM(IF(#REF! =#REF!,(#REF!)*(#REF!="EQ")))</definedName>
    <definedName name="CUnitarios">#REF!</definedName>
    <definedName name="Cunitarios_2">#REF!</definedName>
    <definedName name="CunMo" hidden="1">SUM(IF(#REF! =#REF!,(#REF!)*(#REF!="MO")))</definedName>
    <definedName name="CunMo_1" hidden="1">SUM(IF(#REF! =#REF!,(#REF!)*(#REF!="MO")))</definedName>
    <definedName name="CunMp" hidden="1">SUM(IF(#REF! =#REF!,(#REF!)*(#REF!="MP")))</definedName>
    <definedName name="CunMp_1" hidden="1">SUM(IF(#REF! =#REF!,(#REF!)*(#REF!="MP")))</definedName>
    <definedName name="CURDISPLAY">#REF!</definedName>
    <definedName name="CURRENCY">#REF!</definedName>
    <definedName name="Current" localSheetId="1" hidden="1">[21]!Header1-1 &amp; "." &amp; MAX(1,COUNTA(INDEX(#REF!,MATCH([21]!Header1-1,#REF!,FALSE)):#REF!))</definedName>
    <definedName name="Current" hidden="1">[21]!Header1-1 &amp; "." &amp; MAX(1,COUNTA(INDEX(#REF!,MATCH([21]!Header1-1,#REF!,FALSE)):#REF!))</definedName>
    <definedName name="CURVA" localSheetId="3" hidden="1">VERDADEIRO</definedName>
    <definedName name="CURVA" localSheetId="4" hidden="1">VERDADEIRO</definedName>
    <definedName name="CURVA" localSheetId="5" hidden="1">VERDADEIRO</definedName>
    <definedName name="CURVA" localSheetId="6" hidden="1">VERDADEIRO</definedName>
    <definedName name="CURVA" localSheetId="7" hidden="1">VERDADEIRO</definedName>
    <definedName name="CURVA" localSheetId="8" hidden="1">VERDADEIRO</definedName>
    <definedName name="CURVA" localSheetId="1" hidden="1">VERDADEIRO</definedName>
    <definedName name="CURVA" hidden="1">VERDADEIRO</definedName>
    <definedName name="CURVAABC.2" localSheetId="3" hidden="1">VERDADEIRO</definedName>
    <definedName name="CURVAABC.2" localSheetId="4" hidden="1">VERDADEIRO</definedName>
    <definedName name="CURVAABC.2" localSheetId="5" hidden="1">VERDADEIRO</definedName>
    <definedName name="CURVAABC.2" localSheetId="6" hidden="1">VERDADEIRO</definedName>
    <definedName name="CURVAABC.2" localSheetId="7" hidden="1">VERDADEIRO</definedName>
    <definedName name="CURVAABC.2" localSheetId="8" hidden="1">VERDADEIRO</definedName>
    <definedName name="CURVAABC.2" localSheetId="1" hidden="1">VERDADEIRO</definedName>
    <definedName name="CURVAABC.2" hidden="1">VERDADEIRO</definedName>
    <definedName name="CURVAABC2" localSheetId="3" hidden="1">VERDADEIRO</definedName>
    <definedName name="CURVAABC2" localSheetId="4" hidden="1">VERDADEIRO</definedName>
    <definedName name="CURVAABC2" localSheetId="5" hidden="1">VERDADEIRO</definedName>
    <definedName name="CURVAABC2" localSheetId="6" hidden="1">VERDADEIRO</definedName>
    <definedName name="CURVAABC2" localSheetId="7" hidden="1">VERDADEIRO</definedName>
    <definedName name="CURVAABC2" localSheetId="8" hidden="1">VERDADEIRO</definedName>
    <definedName name="CURVAABC2" localSheetId="1" hidden="1">VERDADEIRO</definedName>
    <definedName name="CURVAABC2" hidden="1">VERDADEIRO</definedName>
    <definedName name="CURVAMO">#REF!</definedName>
    <definedName name="cus">#REF!</definedName>
    <definedName name="CUSTO">#REF!</definedName>
    <definedName name="Custo_Cliente">#REF!</definedName>
    <definedName name="CUSTO_DE_COMBUSTÍVEL_E_LUFRIFICANTES">#REF!</definedName>
    <definedName name="custo_desativacao">#REF!</definedName>
    <definedName name="Custo_Direto_de_Obras_Civis_e_Instalações_...........................................">#REF!</definedName>
    <definedName name="Custo_Fiança_Bancaria">#REF!</definedName>
    <definedName name="Custo_fixo">#REF!</definedName>
    <definedName name="CUSTO_FIXO_CAXIAS">#REF!</definedName>
    <definedName name="custo_fixo_cs_nova">#REF!</definedName>
    <definedName name="custo_fixo_dce_nova">#REF!</definedName>
    <definedName name="CUSTO_FIXO_TRIUNFO_E_CABO">#REF!</definedName>
    <definedName name="CUSTO_FIXO_VARIÁVEL_DESPESA">#REF!</definedName>
    <definedName name="custo_oper_01">#REF!</definedName>
    <definedName name="custo_oper_02">#REF!</definedName>
    <definedName name="custo_oper_03">#REF!</definedName>
    <definedName name="custo_oper_04">#REF!</definedName>
    <definedName name="custo_oper_05">#REF!</definedName>
    <definedName name="custo_oper_06">#REF!</definedName>
    <definedName name="custo_oper_07">#REF!</definedName>
    <definedName name="custo_oper_08">#REF!</definedName>
    <definedName name="custo_oper_09">#REF!</definedName>
    <definedName name="custo_oper_10">#REF!</definedName>
    <definedName name="CUSTO_OPERACIONAL" localSheetId="1">#REF!</definedName>
    <definedName name="CUSTO_OPERACIONAL">#REF!</definedName>
    <definedName name="Custo_tot_coletor_col_sel" localSheetId="1">#REF!</definedName>
    <definedName name="Custo_tot_coletor_col_sel">#REF!</definedName>
    <definedName name="Custo_tot_mot_col_sel" localSheetId="1">#REF!</definedName>
    <definedName name="Custo_tot_mot_col_sel">#REF!</definedName>
    <definedName name="Custo_tot_mot_eq_padrão" localSheetId="1">#REF!</definedName>
    <definedName name="Custo_tot_mot_eq_padrão">#REF!</definedName>
    <definedName name="Custo_tot_uniforme_col_sel" localSheetId="1">#REF!</definedName>
    <definedName name="Custo_tot_uniforme_col_sel">#REF!</definedName>
    <definedName name="Custo_tot_uniforme_var_man" localSheetId="1">#REF!</definedName>
    <definedName name="Custo_tot_uniforme_var_man">#REF!</definedName>
    <definedName name="Custo_tot_varredeiras_var_man" localSheetId="1">#REF!</definedName>
    <definedName name="Custo_tot_varredeiras_var_man">#REF!</definedName>
    <definedName name="Custo_total_cam_comp" localSheetId="1">'[20]4. Coleta'!#REF!</definedName>
    <definedName name="Custo_total_cam_comp">'[22]1 _DOM_'!#REF!</definedName>
    <definedName name="Custo_total_cam_comp_1" localSheetId="1">'[23]1 _DOMICILIAR'!#REF!</definedName>
    <definedName name="Custo_total_cam_comp_1">'[24]1 _DOMICILIAR'!#REF!</definedName>
    <definedName name="Custo_total_coletor_dom">'[25]6. Coleta Dom'!$K$41</definedName>
    <definedName name="Custo_total_comb_cam_coletor" localSheetId="1">'[25]6. Coleta Dom'!#REF!</definedName>
    <definedName name="Custo_total_comb_cam_coletor">'[25]6. Coleta Dom'!#REF!</definedName>
    <definedName name="Custo_total_ferramentas_coleta">'[25]6. Coleta Dom'!$K$80</definedName>
    <definedName name="Custo_total_inst_coleta_dom" localSheetId="1">'[20]4. Coleta'!#REF!</definedName>
    <definedName name="Custo_total_inst_coleta_dom">'[22]1 _DOM_'!#REF!</definedName>
    <definedName name="Custo_total_inst_coleta_dom_1" localSheetId="1">'[23]1 _DOMICILIAR'!#REF!</definedName>
    <definedName name="Custo_total_inst_coleta_dom_1">'[24]1 _DOMICILIAR'!#REF!</definedName>
    <definedName name="Custo_total_lub_lavagem_cam_col">'[25]6. Coleta Dom'!#REF!</definedName>
    <definedName name="Custo_total_lub_lavagem_cam_comp">'[25]6. Coleta Dom'!#REF!</definedName>
    <definedName name="Custo_total_mo_ind_coleta" localSheetId="1">'[20]4. Coleta'!#REF!</definedName>
    <definedName name="Custo_total_mo_ind_coleta">'[22]1 _DOM_'!#REF!</definedName>
    <definedName name="Custo_total_mo_ind_coleta_1" localSheetId="1">'[23]1 _DOMICILIAR'!#REF!</definedName>
    <definedName name="Custo_total_mo_ind_coleta_1">'[24]1 _DOMICILIAR'!#REF!</definedName>
    <definedName name="Custo_total_motorista">'[25]6. Coleta Dom'!#REF!</definedName>
    <definedName name="Custo_total_pneu_caminhão">'[25]6. Coleta Dom'!#REF!</definedName>
    <definedName name="Custo_total_rádio_cam_com" localSheetId="1">'[20]4. Coleta'!#REF!</definedName>
    <definedName name="Custo_total_rádio_cam_com">'[22]1 _DOM_'!#REF!</definedName>
    <definedName name="Custo_total_rádio_cam_com_1" localSheetId="1">'[23]1 _DOMICILIAR'!#REF!</definedName>
    <definedName name="Custo_total_rádio_cam_com_1">'[24]1 _DOMICILIAR'!#REF!</definedName>
    <definedName name="Custo_total_uniforme_coleta">'[25]6. Coleta Dom'!$K$71</definedName>
    <definedName name="Custo_total_vei_fisc_coleta" localSheetId="1">'[20]4. Coleta'!#REF!</definedName>
    <definedName name="Custo_total_vei_fisc_coleta">'[22]1 _DOM_'!#REF!</definedName>
    <definedName name="Custo_total_vei_fisc_coleta_1" localSheetId="1">'[23]1 _DOMICILIAR'!#REF!</definedName>
    <definedName name="Custo_total_vei_fisc_coleta_1">'[24]1 _DOMICILIAR'!#REF!</definedName>
    <definedName name="Custo_total_vei_fisc_coleta_dom" localSheetId="1">'[20]4. Coleta'!#REF!</definedName>
    <definedName name="Custo_total_vei_fisc_coleta_dom">'[22]1 _DOM_'!#REF!</definedName>
    <definedName name="Custo_total_vei_fisc_coleta_dom_1" localSheetId="1">'[23]1 _DOMICILIAR'!#REF!</definedName>
    <definedName name="Custo_total_vei_fisc_coleta_dom_1">'[24]1 _DOMICILIAR'!#REF!</definedName>
    <definedName name="CUSTO_UN">#REF!</definedName>
    <definedName name="Custo_unitário">#REF!</definedName>
    <definedName name="custo_var_DCE_01">#REF!</definedName>
    <definedName name="custo_var_DCE_02">#REF!</definedName>
    <definedName name="custo_var_DCE_03">#REF!</definedName>
    <definedName name="custo_var_DCE_04">#REF!</definedName>
    <definedName name="custo_var_DCE_05">#REF!</definedName>
    <definedName name="custo_var_DCE_06">#REF!</definedName>
    <definedName name="custo_var_DCE_07">#REF!</definedName>
    <definedName name="custo_var_DCE_08">#REF!</definedName>
    <definedName name="custo_var_DCE_09">#REF!</definedName>
    <definedName name="custo_var_DCE_10">#REF!</definedName>
    <definedName name="custo_var_DCE_11">#REF!</definedName>
    <definedName name="CUSTO_VARIÁVEL_DE_VENDAS_FRETE">#REF!</definedName>
    <definedName name="CustoAp_cod">#REF!</definedName>
    <definedName name="CustoAP_val">#REF!</definedName>
    <definedName name="CustoCapital">#REF!</definedName>
    <definedName name="CustoPreço">#REF!</definedName>
    <definedName name="Custos">#REF!</definedName>
    <definedName name="Custos_e_Beneficios">#REF!</definedName>
    <definedName name="Custos_por_segmento">#REF!</definedName>
    <definedName name="CV" localSheetId="1">#REF!</definedName>
    <definedName name="CV">#REF!</definedName>
    <definedName name="cv_DCE_sem_mp">#REF!</definedName>
    <definedName name="cv_sem_energia_asahi">#REF!</definedName>
    <definedName name="cv_sem_energia_uhde">#REF!</definedName>
    <definedName name="cvcvc">#N/A</definedName>
    <definedName name="CVCVXV" localSheetId="1" hidden="1">{"'gráf jan00'!$A$1:$AK$41"}</definedName>
    <definedName name="CVCVXV" hidden="1">{"'gráf jan00'!$A$1:$AK$41"}</definedName>
    <definedName name="CVDCBC" localSheetId="1" hidden="1">{"'gráf jan00'!$A$1:$AK$41"}</definedName>
    <definedName name="CVDCBC" hidden="1">{"'gráf jan00'!$A$1:$AK$41"}</definedName>
    <definedName name="cvvsvvsv">#REF!</definedName>
    <definedName name="Cwvu.RESUMO._.INTEIRO." hidden="1">#REF!,#REF!,#REF!,#REF!,#REF!,#REF!,#REF!,#REF!,#REF!,#REF!,#REF!,#REF!,#REF!,#REF!,#REF!,#REF!,#REF!,#REF!</definedName>
    <definedName name="cxczczxc">#REF!</definedName>
    <definedName name="cxczczxc_1">#REF!</definedName>
    <definedName name="cxz" localSheetId="1" hidden="1">{"'gráf jan00'!$A$1:$AK$41"}</definedName>
    <definedName name="cxz" hidden="1">{"'gráf jan00'!$A$1:$AK$41"}</definedName>
    <definedName name="CY4b2">#REF!</definedName>
    <definedName name="CY4b2Ac">#REF!</definedName>
    <definedName name="CY4c2">#REF!</definedName>
    <definedName name="CY4c2Ac">#REF!</definedName>
    <definedName name="CY5Suc">#REF!</definedName>
    <definedName name="CY5SucAc">#REF!</definedName>
    <definedName name="D" localSheetId="1">#REF!</definedName>
    <definedName name="D">#REF!</definedName>
    <definedName name="D_1" localSheetId="1">#REF!</definedName>
    <definedName name="D_1">#REF!</definedName>
    <definedName name="d_15">#REF!</definedName>
    <definedName name="d_col">#REF!</definedName>
    <definedName name="d_eq">#REF!</definedName>
    <definedName name="d_var">#REF!</definedName>
    <definedName name="D2010_FX_LOG">#REF!</definedName>
    <definedName name="D2010_FX_POT">#REF!</definedName>
    <definedName name="da">#REF!</definedName>
    <definedName name="DA_Orc">#REF!</definedName>
    <definedName name="DA_Proj_Gfa">#REF!</definedName>
    <definedName name="DA_Proj_Gfa_Go">#REF!</definedName>
    <definedName name="DA_Proj_Plj">#REF!</definedName>
    <definedName name="DA_Proj_Plj_Go">#REF!</definedName>
    <definedName name="DA_Real">#REF!</definedName>
    <definedName name="dada"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aa"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a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AD">#REF!</definedName>
    <definedName name="dadadada"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adad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adinho">#REF!</definedName>
    <definedName name="DADO2">#REF!</definedName>
    <definedName name="DADOS" localSheetId="1">#REF!</definedName>
    <definedName name="DADOS">#REF!</definedName>
    <definedName name="Dados.Lista.BDI">#REF!</definedName>
    <definedName name="Dados__Acumulado" localSheetId="1" hidden="1">{"'Ocorrência_que_Impactaram'!$A$1:$Q$43"}</definedName>
    <definedName name="Dados__Acumulado" hidden="1">{"'Ocorrência_que_Impactaram'!$A$1:$Q$43"}</definedName>
    <definedName name="DADOS_1" localSheetId="1">#REF!</definedName>
    <definedName name="DADOS_1">#REF!</definedName>
    <definedName name="DADOS_10">"$#REF!.$N$3:$Y$71"</definedName>
    <definedName name="DADOS_11">"$#REF!.$N$3:$Y$71"</definedName>
    <definedName name="DADOS_3">#REF!</definedName>
    <definedName name="DADOS_5">"$#REF!.$N$3:$Y$71"</definedName>
    <definedName name="DADOS_6">"$#REF!.$N$3:$Y$71"</definedName>
    <definedName name="Dados_Acumulado" localSheetId="1" hidden="1">{"'Ocorrência_que_Impactaram'!$A$1:$Q$43"}</definedName>
    <definedName name="Dados_Acumulado" hidden="1">{"'Ocorrência_que_Impactaram'!$A$1:$Q$43"}</definedName>
    <definedName name="Dados1">#REF!</definedName>
    <definedName name="dadsada">#REF!</definedName>
    <definedName name="dadsada_1">#REF!</definedName>
    <definedName name="DAER1" localSheetId="1" hidden="1">{#N/A,#N/A,TRUE,"Serviços"}</definedName>
    <definedName name="DAER1" hidden="1">{#N/A,#N/A,TRUE,"Serviços"}</definedName>
    <definedName name="DAER11" localSheetId="1" hidden="1">{#N/A,#N/A,TRUE,"Serviços"}</definedName>
    <definedName name="DAER11" hidden="1">{#N/A,#N/A,TRUE,"Serviços"}</definedName>
    <definedName name="DAFAFDF">#REF!</definedName>
    <definedName name="DANIEL" localSheetId="1">{0;0;0;0;1;#N/A;0.5;0.5;0.75;0.75;2;TRUE;TRUE;FALSE;FALSE;FALSE;#N/A;1;#N/A;1;1;"&amp;L&amp;7 RAMIBD05\GROUPS\EMG\DESOUSA\BRAZIL\MACHADIB\MODEL\MODEL_12.XLS -- &amp;D, &amp;T -- Page &amp;P of &amp;N
&amp;7";"&amp;L&amp;F&amp;A&amp;RPage&amp;P"}</definedName>
    <definedName name="DANIEL">{0;0;0;0;1;#N/A;0.5;0.5;0.75;0.75;2;TRUE;TRUE;FALSE;FALSE;FALSE;#N/A;1;#N/A;1;1;"&amp;L&amp;7 RAMIBD05\GROUPS\EMG\DESOUSA\BRAZIL\MACHADIB\MODEL\MODEL_12.XLS -- &amp;D, &amp;T -- Page &amp;P of &amp;N
&amp;7";"&amp;L&amp;F&amp;A&amp;RPage&amp;P"}</definedName>
    <definedName name="DANIEL2" localSheetId="1">{0;0;0;0;1;#N/A;0.5;0.5;0.75;0.75;2;TRUE;TRUE;FALSE;FALSE;FALSE;#N/A;1;#N/A;1;1;"&amp;L&amp;7 RAMIBD05\GROUPS\EMG\DESOUSA\BRAZIL\MACHADIB\MODEL\MODEL_12.XLS -- &amp;D, &amp;T -- Page &amp;P of &amp;N
&amp;7";"&amp;L&amp;F&amp;A&amp;RPage&amp;P"}</definedName>
    <definedName name="DANIEL2">{0;0;0;0;1;#N/A;0.5;0.5;0.75;0.75;2;TRUE;TRUE;FALSE;FALSE;FALSE;#N/A;1;#N/A;1;1;"&amp;L&amp;7 RAMIBD05\GROUPS\EMG\DESOUSA\BRAZIL\MACHADIB\MODEL\MODEL_12.XLS -- &amp;D, &amp;T -- Page &amp;P of &amp;N
&amp;7";"&amp;L&amp;F&amp;A&amp;RPage&amp;P"}</definedName>
    <definedName name="DANTAS">#REF!</definedName>
    <definedName name="das" localSheetId="1" hidden="1">{"real",#N/A,FALSE,"TOTAL";"REAL",#N/A,FALSE,"760";"REAL",#N/A,FALSE,"761"}</definedName>
    <definedName name="das" hidden="1">{"real",#N/A,FALSE,"TOTAL";"REAL",#N/A,FALSE,"760";"REAL",#N/A,FALSE,"761"}</definedName>
    <definedName name="dasd">#REF!</definedName>
    <definedName name="DATA">#REF!</definedName>
    <definedName name="Data_Final">#REF!</definedName>
    <definedName name="Data_Início">#REF!</definedName>
    <definedName name="dataabertura">#REF!</definedName>
    <definedName name="DataAnaliseCom">#REF!</definedName>
    <definedName name="Database" hidden="1">#REF!</definedName>
    <definedName name="DataEficacia">#REF!</definedName>
    <definedName name="DATAEMISSAO">#REF!</definedName>
    <definedName name="DATART">#REF!</definedName>
    <definedName name="datasource">#REF!</definedName>
    <definedName name="datasource_36">#REF!</definedName>
    <definedName name="datasource_5">#REF!</definedName>
    <definedName name="datasource_6">#REF!</definedName>
    <definedName name="DATE">#REF!</definedName>
    <definedName name="DATELINE">#REF!</definedName>
    <definedName name="DATMODELE">#REF!</definedName>
    <definedName name="DATMODMEC">#REF!</definedName>
    <definedName name="DATOS">#REF!</definedName>
    <definedName name="DATTML">#REF!</definedName>
    <definedName name="david" localSheetId="1" hidden="1">{"'gráf jan00'!$A$1:$AK$41"}</definedName>
    <definedName name="david" hidden="1">{"'gráf jan00'!$A$1:$AK$41"}</definedName>
    <definedName name="david1" localSheetId="1" hidden="1">{"'gráf jan00'!$A$1:$AK$41"}</definedName>
    <definedName name="david1" hidden="1">{"'gráf jan00'!$A$1:$AK$41"}</definedName>
    <definedName name="DC">#REF!</definedName>
    <definedName name="dcf_year">#REF!</definedName>
    <definedName name="dcfdf">#REF!</definedName>
    <definedName name="dchart26" hidden="1">#REF!</definedName>
    <definedName name="dchart31" hidden="1">#REF!</definedName>
    <definedName name="DCS" localSheetId="1" hidden="1">{"'RR'!$A$2:$E$81"}</definedName>
    <definedName name="DCS" hidden="1">{"'RR'!$A$2:$E$81"}</definedName>
    <definedName name="DD">#REF!</definedName>
    <definedName name="ddasdasdas" hidden="1">#REF!</definedName>
    <definedName name="DDD">#REF!</definedName>
    <definedName name="dddd" localSheetId="12" hidden="1">{#N/A,#N/A,FALSE,"BOQCIC";#N/A,#N/A,FALSE,"3Ds";#N/A,#N/A,FALSE,"COST DETAIL"}</definedName>
    <definedName name="dddd" localSheetId="1" hidden="1">{#N/A,#N/A,FALSE,"BOQCIC";#N/A,#N/A,FALSE,"3Ds";#N/A,#N/A,FALSE,"COST DETAIL"}</definedName>
    <definedName name="dddd" hidden="1">{#N/A,#N/A,FALSE,"BOQCIC";#N/A,#N/A,FALSE,"3Ds";#N/A,#N/A,FALSE,"COST DETAIL"}</definedName>
    <definedName name="ddddd">#REF!</definedName>
    <definedName name="DDDDDDD">#REF!</definedName>
    <definedName name="dddddddddd">#N/A</definedName>
    <definedName name="DDDDDDDDDDDD">#REF!</definedName>
    <definedName name="DDDDDDDDDDDDDDDDD"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DDDDDDDDDDDDDDDD"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ddddffgrr" hidden="1">#N/A</definedName>
    <definedName name="dddf">#REF!</definedName>
    <definedName name="DDEEERE" localSheetId="1" hidden="1">{"'gráf jan00'!$A$1:$AK$41"}</definedName>
    <definedName name="DDEEERE" hidden="1">{"'gráf jan00'!$A$1:$AK$41"}</definedName>
    <definedName name="ddere" localSheetId="1" hidden="1">{#N/A,#N/A,FALSE,"MO (2)"}</definedName>
    <definedName name="ddere" hidden="1">{#N/A,#N/A,FALSE,"MO (2)"}</definedName>
    <definedName name="ddfghj" localSheetId="1" hidden="1">{"'CptDifn'!$AA$32:$AG$32"}</definedName>
    <definedName name="ddfghj" hidden="1">{"'CptDifn'!$AA$32:$AG$32"}</definedName>
    <definedName name="DDGFDG">#REF!</definedName>
    <definedName name="dds" localSheetId="1">{0;0;0;0;1;#N/A;0.5;0.5;0.75;0.75;2;TRUE;TRUE;FALSE;FALSE;FALSE;#N/A;1;#N/A;1;1;"&amp;L&amp;7 RAMIBD05\GROUPS\EMG\DESOUSA\BRAZIL\MACHADIB\MODEL\MODEL_12.XLS -- &amp;D, &amp;T -- Page &amp;P of &amp;N
&amp;7";"&amp;L&amp;F&amp;A&amp;RPage&amp;P"}</definedName>
    <definedName name="dds">{0;0;0;0;1;#N/A;0.5;0.5;0.75;0.75;2;TRUE;TRUE;FALSE;FALSE;FALSE;#N/A;1;#N/A;1;1;"&amp;L&amp;7 RAMIBD05\GROUPS\EMG\DESOUSA\BRAZIL\MACHADIB\MODEL\MODEL_12.XLS -- &amp;D, &amp;T -- Page &amp;P of &amp;N
&amp;7";"&amp;L&amp;F&amp;A&amp;RPage&amp;P"}</definedName>
    <definedName name="DDSEWRDKQV" hidden="1">#REF!</definedName>
    <definedName name="de">#REF!</definedName>
    <definedName name="DE_km">#REF!</definedName>
    <definedName name="DEAM" localSheetId="1" hidden="1">{"'CptDifn'!$AA$32:$AG$32"}</definedName>
    <definedName name="DEAM" hidden="1">{"'CptDifn'!$AA$32:$AG$32"}</definedName>
    <definedName name="DEAS" localSheetId="1" hidden="1">{"'CptDifn'!$AA$32:$AG$32"}</definedName>
    <definedName name="DEAS" hidden="1">{"'CptDifn'!$AA$32:$AG$32"}</definedName>
    <definedName name="deb" hidden="1">#REF!</definedName>
    <definedName name="DEBENLP">#REF!</definedName>
    <definedName name="debora" hidden="1">#REF!</definedName>
    <definedName name="debt_terminal">#REF!</definedName>
    <definedName name="DECG" localSheetId="1" hidden="1">{"'CptDifn'!$AA$32:$AG$32"}</definedName>
    <definedName name="DECG" hidden="1">{"'CptDifn'!$AA$32:$AG$32"}</definedName>
    <definedName name="DECG1" localSheetId="1" hidden="1">{"'CptDifn'!$AA$32:$AG$32"}</definedName>
    <definedName name="DECG1" hidden="1">{"'CptDifn'!$AA$32:$AG$32"}</definedName>
    <definedName name="deds">#REF!</definedName>
    <definedName name="Deducao_ir_dependente">#REF!</definedName>
    <definedName name="Deduções_por_segmento">#REF!</definedName>
    <definedName name="defasagem">#REF!</definedName>
    <definedName name="defensas" hidden="1">#REF!</definedName>
    <definedName name="definição">#REF!</definedName>
    <definedName name="defr" localSheetId="1" hidden="1">{"'RELATÓRIO'!$A$1:$E$20","'RELATÓRIO'!$A$22:$D$34","'INTERNET'!$A$31:$G$58","'INTERNET'!$A$1:$G$28","'SÉRIE HISTÓRICA'!$A$167:$H$212","'SÉRIE HISTÓRICA'!$A$56:$H$101"}</definedName>
    <definedName name="defr" hidden="1">{"'RELATÓRIO'!$A$1:$E$20","'RELATÓRIO'!$A$22:$D$34","'INTERNET'!$A$31:$G$58","'INTERNET'!$A$1:$G$28","'SÉRIE HISTÓRICA'!$A$167:$H$212","'SÉRIE HISTÓRICA'!$A$56:$H$101"}</definedName>
    <definedName name="defwe" localSheetId="1" hidden="1">{"'Quadro'!$A$4:$BG$78"}</definedName>
    <definedName name="defwe" hidden="1">{"'Quadro'!$A$4:$BG$78"}</definedName>
    <definedName name="deg" localSheetId="1" hidden="1">{"'CptDifn'!$AA$32:$AG$32"}</definedName>
    <definedName name="deg" hidden="1">{"'CptDifn'!$AA$32:$AG$32"}</definedName>
    <definedName name="DEGL" localSheetId="1" hidden="1">{"'CptDifn'!$AA$32:$AG$32"}</definedName>
    <definedName name="DEGL" hidden="1">{"'CptDifn'!$AA$32:$AG$32"}</definedName>
    <definedName name="DEL.000.0000.42">"          DESPESAS"</definedName>
    <definedName name="DEL.000.0000.421">"               DESPESAS"</definedName>
    <definedName name="DEL.000.0000.42101">"                    DESPESAS COM PESSOAL"</definedName>
    <definedName name="DEL.000.0000.4210101">"                         DESPESAS COM PESSOAL"</definedName>
    <definedName name="DEL.000.0000.42101010001">"                              HONORARIOS"</definedName>
    <definedName name="DEL.000.0000.42101010002">"                              SALARIOS"</definedName>
    <definedName name="DEL.000.0000.42101010003">"                              REMUNERACAO VARIAVEL"</definedName>
    <definedName name="DEL.000.0000.42101010004">"                              PARTIC NOS RESULTADOS MP 1487"</definedName>
    <definedName name="DEL.000.0000.42101010005">"                              ESTAGIARIOS"</definedName>
    <definedName name="DEL.000.0000.42101010006">"                              FERIAS"</definedName>
    <definedName name="DEL.000.0000.42101010007">"                              13 SALARIO"</definedName>
    <definedName name="DEL.000.0000.42101010008">"                              ENCARGOS SOCIAIS E TRABALHISTA"</definedName>
    <definedName name="DEL.000.0000.42101010009">"                              RECRUTAMENTO E SELECAO"</definedName>
    <definedName name="DEL.000.0000.42101010010">"                              TREINAMENTO"</definedName>
    <definedName name="DEL.000.0000.42101010011">"                              MUDANCA"</definedName>
    <definedName name="DEL.000.0000.42101010012">"                              OUTROS CUSTOS COM PESSOAL"</definedName>
    <definedName name="DEL.000.0000.42101010013">"                              AJUDA HABITACIONAL"</definedName>
    <definedName name="DEL.000.0000.42101010014">"                              INDENIZACOES"</definedName>
    <definedName name="DEL.000.0000.42101010015">"                              HORAS EXTRAS"</definedName>
    <definedName name="DEL.000.0000.42101010016">"                              HONORARIOS DE CONSELHEIROS"</definedName>
    <definedName name="DEL.000.0000.42101010017">"                              CESTAS DE NATAL"</definedName>
    <definedName name="DEL.000.0000.42101010018">"                              (-) RECUPERAÇÃO DE DESPESAS"</definedName>
    <definedName name="DEL.000.0000.42101010019">"                              PPR PROFISSIONAL/GERENCIA"</definedName>
    <definedName name="DEL.000.0000.4210102">"                         VALE TRANSPORTE"</definedName>
    <definedName name="DEL.000.0000.42101020001">"                              VT PARTIC EMPRESA"</definedName>
    <definedName name="DEL.000.0000.42101020002">"                              VT PARTIC DOS COLABORADORES LE"</definedName>
    <definedName name="DEL.000.0000.4210103">"                         ALIMENTACAO"</definedName>
    <definedName name="DEL.000.0000.42101030001">"                              ALIMENTACAO PARTIC EMPRESA"</definedName>
    <definedName name="DEL.000.0000.42101030002">"                              ALIMENTACAO PARTIC COLABORADOR"</definedName>
    <definedName name="DEL.000.0000.4210104">"                         ASSISTENCIA MEDICA"</definedName>
    <definedName name="DEL.000.0000.42101040001">"                              ASSISTENCIA MEDICA PARTIC EMPR"</definedName>
    <definedName name="DEL.000.0000.42101040002">"                              ASSISTENCIA MEDICA PARTIC COLA"</definedName>
    <definedName name="DEL.000.0000.4210105">"                         SEGURO DE VIDA"</definedName>
    <definedName name="DEL.000.0000.42101050001">"                              SEGURO DE VIDA PARTIC EMPRESA"</definedName>
    <definedName name="DEL.000.0000.42101050002">"                              SEGURO DE VIDA PARTIC COLABORA"</definedName>
    <definedName name="DEL.000.0000.4210106">"                         PREVIDENCIA PRIVADA"</definedName>
    <definedName name="DEL.000.0000.42101060001">"                              PREVIDENCIA PRIVADA PARTIC EMP"</definedName>
    <definedName name="DEL.000.0000.42101060002">"                              PREVIDENCIA PRIVADA PARTIC COL"</definedName>
    <definedName name="DEL.000.0000.4210107">"                         ASSISTENCIA ODONTOLOGICA"</definedName>
    <definedName name="DEL.000.0000.42101070001">"                              ASSIST.ODONTOLOGICA EMPRESA"</definedName>
    <definedName name="DEL.000.0000.42101070002">"                              ASSIST.ODONTOLOGICA COLABORADO"</definedName>
    <definedName name="DEL.000.0000.42102">"                    DESPESAS DE SERVICOS"</definedName>
    <definedName name="DEL.000.0000.4210201">"                         SERVICOS DE TERCEIROS"</definedName>
    <definedName name="DEL.000.0000.42102010001">"                              AUDITORIA"</definedName>
    <definedName name="DEL.000.0000.42102010002">"                              MANUTENCAO E CONSERVACAO"</definedName>
    <definedName name="DEL.000.0000.42102010003">"                              MAO DE OBRA TEMPORARIA"</definedName>
    <definedName name="DEL.000.0000.42102010004">"                              FRETES E CARRETOS"</definedName>
    <definedName name="DEL.000.0000.42102010009">"                              PRESTACAO DE SERVICOS MEDICOS"</definedName>
    <definedName name="DEL.000.0000.42102010011">"                              PRESTACAO DE SERVICOS DE INFOR"</definedName>
    <definedName name="DEL.000.0000.42102010012">"                              OUTROS SERVICOS DE TERCEIROS"</definedName>
    <definedName name="DEL.000.0000.42102010015">"                              DANOS GERAIS DA RODOVIA"</definedName>
    <definedName name="DEL.000.0000.42103">"                    DESPESAS DE MATERIAIS"</definedName>
    <definedName name="DEL.000.0000.4210301">"                         DESPESAS DE MATERIAIS"</definedName>
    <definedName name="DEL.000.0000.42103010001">"                              MATERIAIS DE ESCRITORIO"</definedName>
    <definedName name="DEL.000.0000.42103010002">"                              MATERIAIS DE LIMPEZA"</definedName>
    <definedName name="DEL.000.0000.42103010003">"                              MATERIAIS DIVERSOS"</definedName>
    <definedName name="DEL.000.0000.42104">"                    DESPESAS GERAIS E ADMINISTRATI"</definedName>
    <definedName name="DEL.000.0000.4210401">"                         DESPESAS GERAIS"</definedName>
    <definedName name="DEL.000.0000.42104010001">"                              DESPESAS DE VIAGEM"</definedName>
    <definedName name="DEL.000.0000.42104010002">"                              CONDUCAO E ALIMENTACAO EVENTUA"</definedName>
    <definedName name="DEL.000.0000.42104010003">"                              COMUNICACOES"</definedName>
    <definedName name="DEL.000.0000.42104010004">"                              SEGUROS"</definedName>
    <definedName name="DEL.000.0000.42104010005">"                              AGUA"</definedName>
    <definedName name="DEL.000.0000.42104010007">"                              MULTAS FISCAIS DEDUTIVEIS"</definedName>
    <definedName name="DEL.000.0000.42104010008">"                              MULTAS FISCAIS INDEDUTIVEIS"</definedName>
    <definedName name="DEL.000.0000.42104010010">"                              COMBUSTIVEIS E LUBRIFICANTES"</definedName>
    <definedName name="DEL.000.0000.42104010011">"                              COPA E COZINHA"</definedName>
    <definedName name="DEL.000.0000.42104010012">"                              UNIFORMES E MATERIAIS DE SEGUR"</definedName>
    <definedName name="DEL.000.0000.42104010013">"                              LIVROS"</definedName>
    <definedName name="DEL.000.0000.42104010014">"                              REPRODUCOES"</definedName>
    <definedName name="DEL.000.0000.42104010015">"                              FOTOS"</definedName>
    <definedName name="DEL.000.0000.42104010017">"                              IMPOSTOS E TAXAS ESTADUAIS"</definedName>
    <definedName name="DEL.000.0000.42104010018">"                              IMPOSTOS E TAXAS MUNICIPAIS"</definedName>
    <definedName name="DEL.000.0000.42104010020">"                              BRINDES"</definedName>
    <definedName name="DEL.000.0000.42104010022">"                              IMPOSTO PREDIAL E TLF"</definedName>
    <definedName name="DEL.000.0000.42104010023">"                              EMOLUMENTOS E TAXAS JUDICIAIS"</definedName>
    <definedName name="DEL.000.0000.42104010026">"                              MANUTENCAO DE VEICULOS"</definedName>
    <definedName name="DEL.000.0000.42104010027">"                              CONTRIBUICOES E ASSOCIACOES"</definedName>
    <definedName name="DEL.000.0000.42104010028">"                              BENS PATRIMONIAIS"</definedName>
    <definedName name="DEL.000.0000.42104010029">"                              ICMS - DIFERENCA DE ALIQUOTA"</definedName>
    <definedName name="DEL.000.0000.42104010030">"                              ANUNCIOS E PUBLICACOES"</definedName>
    <definedName name="DEL.000.0000.42104010031">"                              INDENIZACOES"</definedName>
    <definedName name="DEL.000.0000.42104010032">"                              OUTRAS DESPESAS ADMINISTRATIVA"</definedName>
    <definedName name="DEL.000.0000.42104010034">"                              FOMENTO A PESQUISA"</definedName>
    <definedName name="DEL.000.0000.42104010035">"                              DESPESAS INDEDUTIVEIS"</definedName>
    <definedName name="DEL.000.0000.42104010037">"                              PERDAS NA OPERAÇÃO"</definedName>
    <definedName name="DEL.000.0000.42105">"                    DESPESAS COM ALUGUEIS"</definedName>
    <definedName name="DEL.000.0000.4210501">"                         DESPESAS COM ALUGUEIS"</definedName>
    <definedName name="DEL.000.0000.42105010001">"                              EQUIPAMENTOS"</definedName>
    <definedName name="DEL.000.0000.42105010002">"                              IMOVEIS E CONDOMINIOS"</definedName>
    <definedName name="DEL.000.0000.42105010003">"                              VEICULOS"</definedName>
    <definedName name="DEL.000.0000.42105010004">"                              OUTROS ALUGUEIS"</definedName>
    <definedName name="DEL.000.0000.42107">"                    DEPRECIACAO"</definedName>
    <definedName name="DEL.000.0000.4210701">"                         DEPRECIACAO"</definedName>
    <definedName name="DEL.000.0000.42107010004">"                              DEPRECIACAO DE EQUIPAMENTOS DE"</definedName>
    <definedName name="DEL.000.0000.42108">"                    AMORTIZACAO"</definedName>
    <definedName name="DEL.000.0000.4210801">"                         AMORTIZACAO"</definedName>
    <definedName name="DEL.000.0000.42108010003">"                              AMORTIZACAO DE SOFTWARE"</definedName>
    <definedName name="dele">#REF!</definedName>
    <definedName name="delegacao">#REF!</definedName>
    <definedName name="DELEGAÇÃO">#REF!</definedName>
    <definedName name="DELETE1">#REF!</definedName>
    <definedName name="DELETE2">#REF!</definedName>
    <definedName name="DEM">#REF!</definedName>
    <definedName name="Dem_Ac_Custodpr">#REF!</definedName>
    <definedName name="Dem_med_10anos">#REF!</definedName>
    <definedName name="Dem_med_14anos">#REF!</definedName>
    <definedName name="Dem_med_5anos">#REF!</definedName>
    <definedName name="Demais" localSheetId="1" hidden="1">{"'CptDifn'!$AA$32:$AG$32"}</definedName>
    <definedName name="Demais" hidden="1">{"'CptDifn'!$AA$32:$AG$32"}</definedName>
    <definedName name="Demanda_2008">#REF!</definedName>
    <definedName name="Demanda_Pess">#REF!</definedName>
    <definedName name="DemandaBase">#REF!</definedName>
    <definedName name="DEMO" localSheetId="1">#REF!</definedName>
    <definedName name="DEMO">#REF!</definedName>
    <definedName name="demolicao">#REF!</definedName>
    <definedName name="DEMONSTRAÇÃO_DE_RESULTADOS">#REF!</definedName>
    <definedName name="Demonstrativo">#REF!</definedName>
    <definedName name="DEMONSTRATIVO_DO_RESULTADO_GERENCIAL___DGR">#REF!</definedName>
    <definedName name="DEMONSTRATIVO_DO_RESULTADO_GERENCIAL___DGR_1">#REF!</definedName>
    <definedName name="Denominação">#REF!</definedName>
    <definedName name="densidade">#REF!</definedName>
    <definedName name="densidade_cap">#REF!</definedName>
    <definedName name="dep">#REF!</definedName>
    <definedName name="DEPÓSITO">#REF!</definedName>
    <definedName name="depositos">#REF!</definedName>
    <definedName name="depr_01">#REF!</definedName>
    <definedName name="depr_02">#REF!</definedName>
    <definedName name="depr_03">#REF!</definedName>
    <definedName name="depr_04">#REF!</definedName>
    <definedName name="depr_05">#REF!</definedName>
    <definedName name="depr_06">#REF!</definedName>
    <definedName name="depr_07">#REF!</definedName>
    <definedName name="depr_08">#REF!</definedName>
    <definedName name="depr_09">#REF!</definedName>
    <definedName name="depr_10">#REF!</definedName>
    <definedName name="Depr_Amort_Mensal">#REF!</definedName>
    <definedName name="Deprec_Novos_Inest">#REF!</definedName>
    <definedName name="depreciacao_veiculo">#REF!</definedName>
    <definedName name="depreciaciones"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preciaciones"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preciac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R">#REF!</definedName>
    <definedName name="DER_autofiltro">#REF!</definedName>
    <definedName name="DER_D_0619_cod">#REF!</definedName>
    <definedName name="DER_D_0919_val">#REF!</definedName>
    <definedName name="DERF" localSheetId="1" hidden="1">{"'RR'!$A$2:$E$81"}</definedName>
    <definedName name="DERF" hidden="1">{"'RR'!$A$2:$E$81"}</definedName>
    <definedName name="DERSA">#REF!</definedName>
    <definedName name="DERSA_2">#REF!</definedName>
    <definedName name="Des" localSheetId="1">#REF!</definedName>
    <definedName name="Des">#REF!</definedName>
    <definedName name="Des_1" localSheetId="1">#REF!</definedName>
    <definedName name="Des_1">#REF!</definedName>
    <definedName name="DES_36">#REF!</definedName>
    <definedName name="DES_4">#REF!</definedName>
    <definedName name="DES_5">#REF!</definedName>
    <definedName name="DES_6">#REF!</definedName>
    <definedName name="DESC">#REF!</definedName>
    <definedName name="DESC2">#REF!</definedName>
    <definedName name="descarga"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escarg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escAux" hidden="1">#N/A</definedName>
    <definedName name="DescBilhões">#REF!</definedName>
    <definedName name="DescCentavos">#REF!</definedName>
    <definedName name="DescCentenas">#REF!</definedName>
    <definedName name="DescCN_Orc">#REF!</definedName>
    <definedName name="DescCN_Proj_Gfa">#REF!</definedName>
    <definedName name="DescCN_Proj_Gfa_Go">#REF!</definedName>
    <definedName name="DescCN_Proj_Plj">#REF!</definedName>
    <definedName name="DescCN_Proj_Plj_Go">#REF!</definedName>
    <definedName name="DescCN_Real">#REF!</definedName>
    <definedName name="descespecial">#REF!</definedName>
    <definedName name="descespecial2">#REF!</definedName>
    <definedName name="DescFinal">#REF!</definedName>
    <definedName name="DESCIDA_DEGRAU">#REF!</definedName>
    <definedName name="DESCIDA_LISA">#REF!</definedName>
    <definedName name="DescLin_Orc">#REF!</definedName>
    <definedName name="DescLin_Proj_Gfa">#REF!</definedName>
    <definedName name="DescLin_Proj_Gfa_Go">#REF!</definedName>
    <definedName name="DescLin_Proj_Plj">#REF!</definedName>
    <definedName name="DescLin_Proj_Plj_Go">#REF!</definedName>
    <definedName name="DescLin_Real">#REF!</definedName>
    <definedName name="DescMaiuscula">#REF!</definedName>
    <definedName name="DescMilhares">#REF!</definedName>
    <definedName name="DescMilhões">#REF!</definedName>
    <definedName name="DESCONTÍNUO_3_AN">#REF!</definedName>
    <definedName name="DESCONTÍNUO_3_AT">#REF!</definedName>
    <definedName name="DESCONTÍNUO_7_AN">#REF!</definedName>
    <definedName name="DESCONTÍNUO_7_AT">#REF!</definedName>
    <definedName name="Desconto">#REF!</definedName>
    <definedName name="Desconto_META">#REF!</definedName>
    <definedName name="Desconto_vale_ref" localSheetId="1">#REF!</definedName>
    <definedName name="Desconto_vale_ref">#REF!</definedName>
    <definedName name="Desconto_vale_transp" localSheetId="1">#REF!</definedName>
    <definedName name="Desconto_vale_transp">#REF!</definedName>
    <definedName name="DESCOR" localSheetId="1" hidden="1">{"'gráf jan00'!$A$1:$AK$41"}</definedName>
    <definedName name="DESCOR" hidden="1">{"'gráf jan00'!$A$1:$AK$41"}</definedName>
    <definedName name="DescP_Orc">#REF!</definedName>
    <definedName name="DescP_Proj_Gfa">#REF!</definedName>
    <definedName name="DescP_Proj_Gfa_Go">#REF!</definedName>
    <definedName name="DescP_Proj_Plj">#REF!</definedName>
    <definedName name="DescP_Proj_Plj_Go">#REF!</definedName>
    <definedName name="DescP_Real">#REF!</definedName>
    <definedName name="DESCR">"bds"</definedName>
    <definedName name="DescResCGord">#REF!</definedName>
    <definedName name="DescResSGord">#REF!</definedName>
    <definedName name="DescResTxDesc">#REF!</definedName>
    <definedName name="DescResultante">#REF!</definedName>
    <definedName name="DESCRICAO" localSheetId="1">[4]OBRJU95!#REF!</definedName>
    <definedName name="DESCRICAO">[10]OBRJU95!#REF!</definedName>
    <definedName name="Descrição">#REF!</definedName>
    <definedName name="Descrição_Total">#REF!</definedName>
    <definedName name="descricao1" localSheetId="1" hidden="1">{#N/A,#N/A,FALSE,"GERAL";#N/A,#N/A,FALSE,"012-96";#N/A,#N/A,FALSE,"018-96";#N/A,#N/A,FALSE,"027-96";#N/A,#N/A,FALSE,"059-96";#N/A,#N/A,FALSE,"076-96";#N/A,#N/A,FALSE,"019-97";#N/A,#N/A,FALSE,"021-97";#N/A,#N/A,FALSE,"022-97";#N/A,#N/A,FALSE,"028-97"}</definedName>
    <definedName name="descricao1" hidden="1">{#N/A,#N/A,FALSE,"GERAL";#N/A,#N/A,FALSE,"012-96";#N/A,#N/A,FALSE,"018-96";#N/A,#N/A,FALSE,"027-96";#N/A,#N/A,FALSE,"059-96";#N/A,#N/A,FALSE,"076-96";#N/A,#N/A,FALSE,"019-97";#N/A,#N/A,FALSE,"021-97";#N/A,#N/A,FALSE,"022-97";#N/A,#N/A,FALSE,"028-97"}</definedName>
    <definedName name="descriçãofinal">#REF!</definedName>
    <definedName name="descrisão" localSheetId="1" hidden="1">{"'gráf jan00'!$A$1:$AK$41"}</definedName>
    <definedName name="descrisão" hidden="1">{"'gráf jan00'!$A$1:$AK$41"}</definedName>
    <definedName name="DESCRITIVO">#REF!</definedName>
    <definedName name="DESCRITIVO1">#REF!</definedName>
    <definedName name="DESE" localSheetId="1" hidden="1">{"'RR'!$A$2:$E$81"}</definedName>
    <definedName name="DESE" hidden="1">{"'RR'!$A$2:$E$81"}</definedName>
    <definedName name="desenho" localSheetId="1" hidden="1">#REF!</definedName>
    <definedName name="desenho" hidden="1">#REF!</definedName>
    <definedName name="Desl">#REF!</definedName>
    <definedName name="desloc">#REF!</definedName>
    <definedName name="Desmatamento_destocamento_e_limpeza">#REF!</definedName>
    <definedName name="DESNIVEL" localSheetId="1" hidden="1">{#N/A,#N/A,FALSE,"RESUMO-BB1";#N/A,#N/A,FALSE,"MOD-A01-R - BB1";#N/A,#N/A,FALSE,"URB-BB1"}</definedName>
    <definedName name="DESNIVEL" hidden="1">{#N/A,#N/A,FALSE,"RESUMO-BB1";#N/A,#N/A,FALSE,"MOD-A01-R - BB1";#N/A,#N/A,FALSE,"URB-BB1"}</definedName>
    <definedName name="DESONERACAO" localSheetId="1" hidden="1">IF(OR(Import.Desoneracao="DESONERADO",Import.Desoneracao="SIM"),"SIM","NÃO")</definedName>
    <definedName name="DESONERACAO" hidden="1">IF(OR(Import.Desoneracao="DESONERADO",Import.Desoneracao="SIM"),"SIM","NÃO")</definedName>
    <definedName name="Despesas_ADM_CML">#REF!</definedName>
    <definedName name="Despesas_Complementares">#N/A</definedName>
    <definedName name="DESPFIN">#N/A</definedName>
    <definedName name="DESR" localSheetId="1" hidden="1">{"'RR'!$A$2:$E$81"}</definedName>
    <definedName name="DESR" hidden="1">{"'RR'!$A$2:$E$81"}</definedName>
    <definedName name="DESUM">"Texto 7"</definedName>
    <definedName name="DETALHE">#REF!</definedName>
    <definedName name="deuda"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smes"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smes"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sm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WS" localSheetId="1" hidden="1">{"'RR'!$A$2:$E$81"}</definedName>
    <definedName name="DEWS" hidden="1">{"'RR'!$A$2:$E$81"}</definedName>
    <definedName name="dez" localSheetId="1" hidden="1">{"'gráf jan00'!$A$1:$AK$41"}</definedName>
    <definedName name="dez" hidden="1">{"'gráf jan00'!$A$1:$AK$41"}</definedName>
    <definedName name="DEZA">#REF!</definedName>
    <definedName name="DEZA_1">#REF!</definedName>
    <definedName name="DEZEMBRO">#REF!</definedName>
    <definedName name="df">#N/A</definedName>
    <definedName name="df_15">#REF!</definedName>
    <definedName name="DFADFADSFAS">#REF!</definedName>
    <definedName name="dfadsfsadf" localSheetId="1" hidden="1">{"'gráf jan00'!$A$1:$AK$41"}</definedName>
    <definedName name="dfadsfsadf" hidden="1">{"'gráf jan00'!$A$1:$AK$41"}</definedName>
    <definedName name="DFASDFADSF">#REF!</definedName>
    <definedName name="dfd">#REF!</definedName>
    <definedName name="dfdd" localSheetId="1" hidden="1">{"'gráf jan00'!$A$1:$AK$41"}</definedName>
    <definedName name="dfdd" hidden="1">{"'gráf jan00'!$A$1:$AK$41"}</definedName>
    <definedName name="dfdf"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DFDF" localSheetId="1" hidden="1">{"'gráf jan00'!$A$1:$AK$41"}</definedName>
    <definedName name="DFDFDF" hidden="1">{"'gráf jan00'!$A$1:$AK$41"}</definedName>
    <definedName name="dfdfdfd" hidden="1">#N/A</definedName>
    <definedName name="DFDSAF">#REF!</definedName>
    <definedName name="dffasf" localSheetId="1" hidden="1">{#N/A,#N/A,TRUE,"indice";#N/A,#N/A,TRUE,"indicadores";#N/A,#N/A,TRUE,"comentarios"}</definedName>
    <definedName name="dffasf" hidden="1">{#N/A,#N/A,TRUE,"indice";#N/A,#N/A,TRUE,"indicadores";#N/A,#N/A,TRUE,"comentarios"}</definedName>
    <definedName name="dffgjh" localSheetId="1" hidden="1">{"'CptDifn'!$AA$32:$AG$32"}</definedName>
    <definedName name="dffgjh" hidden="1">{"'CptDifn'!$AA$32:$AG$32"}</definedName>
    <definedName name="DFfssgsd" localSheetId="1" hidden="1">{"'gráf jan00'!$A$1:$AK$41"}</definedName>
    <definedName name="DFfssgsd" hidden="1">{"'gráf jan00'!$A$1:$AK$41"}</definedName>
    <definedName name="DFG">#REF!</definedName>
    <definedName name="DFGADET" localSheetId="1" hidden="1">{"'gráf jan00'!$A$1:$AK$41"}</definedName>
    <definedName name="DFGADET" hidden="1">{"'gráf jan00'!$A$1:$AK$41"}</definedName>
    <definedName name="DFGDFGD" localSheetId="1" hidden="1">{"'Quadro'!$A$4:$BG$78"}</definedName>
    <definedName name="DFGDFGD" hidden="1">{"'Quadro'!$A$4:$BG$78"}</definedName>
    <definedName name="dfgdfghgj" localSheetId="1" hidden="1">{"'CptDifn'!$AA$32:$AG$32"}</definedName>
    <definedName name="dfgdfghgj" hidden="1">{"'CptDifn'!$AA$32:$AG$32"}</definedName>
    <definedName name="dfgdfh" localSheetId="1" hidden="1">{"'CptDifn'!$AA$32:$AG$32"}</definedName>
    <definedName name="dfgdfh" hidden="1">{"'CptDifn'!$AA$32:$AG$32"}</definedName>
    <definedName name="dfgdh" localSheetId="1" hidden="1">{"'CptDifn'!$AA$32:$AG$32"}</definedName>
    <definedName name="dfgdh" hidden="1">{"'CptDifn'!$AA$32:$AG$32"}</definedName>
    <definedName name="dfgg" localSheetId="1" hidden="1">{"'CptDifn'!$AA$32:$AG$32"}</definedName>
    <definedName name="dfgg" hidden="1">{"'CptDifn'!$AA$32:$AG$32"}</definedName>
    <definedName name="dfghd" localSheetId="1" hidden="1">{"'gráf jan00'!$A$1:$AK$41"}</definedName>
    <definedName name="dfghd" hidden="1">{"'gráf jan00'!$A$1:$AK$41"}</definedName>
    <definedName name="dfghdfhd" localSheetId="1" hidden="1">{"'CptDifn'!$AA$32:$AG$32"}</definedName>
    <definedName name="dfghdfhd" hidden="1">{"'CptDifn'!$AA$32:$AG$32"}</definedName>
    <definedName name="dfghf" localSheetId="1" hidden="1">{"'CptDifn'!$AA$32:$AG$32"}</definedName>
    <definedName name="dfghf" hidden="1">{"'CptDifn'!$AA$32:$AG$32"}</definedName>
    <definedName name="dfgs" localSheetId="1" hidden="1">{#N/A,#N/A,TRUE,"Serviços"}</definedName>
    <definedName name="dfgs" hidden="1">{#N/A,#N/A,TRUE,"Serviços"}</definedName>
    <definedName name="dfgss" localSheetId="1" hidden="1">{#N/A,#N/A,TRUE,"Serviços"}</definedName>
    <definedName name="dfgss" hidden="1">{#N/A,#N/A,TRUE,"Serviços"}</definedName>
    <definedName name="dfh" localSheetId="1" hidden="1">{"'gráf jan00'!$A$1:$AK$41"}</definedName>
    <definedName name="dfh" hidden="1">{"'gráf jan00'!$A$1:$AK$41"}</definedName>
    <definedName name="dfhdfh" localSheetId="1" hidden="1">{"'CptDifn'!$AA$32:$AG$32"}</definedName>
    <definedName name="dfhdfh" hidden="1">{"'CptDifn'!$AA$32:$AG$32"}</definedName>
    <definedName name="dfhgdf" localSheetId="1" hidden="1">{#N/A,#N/A,TRUE,"indice";#N/A,#N/A,TRUE,"indicadores";#N/A,#N/A,TRUE,"comentarios"}</definedName>
    <definedName name="dfhgdf" hidden="1">{#N/A,#N/A,TRUE,"indice";#N/A,#N/A,TRUE,"indicadores";#N/A,#N/A,TRUE,"comentarios"}</definedName>
    <definedName name="dfhghfg" localSheetId="1" hidden="1">{"'CptDifn'!$AA$32:$AG$32"}</definedName>
    <definedName name="dfhghfg" hidden="1">{"'CptDifn'!$AA$32:$AG$32"}</definedName>
    <definedName name="dfjlfkajklgjfklad" hidden="1">#N/A</definedName>
    <definedName name="dfr" localSheetId="1" hidden="1">{"'RR'!$A$2:$E$81"}</definedName>
    <definedName name="dfr" hidden="1">{"'RR'!$A$2:$E$81"}</definedName>
    <definedName name="dfre" localSheetId="1" hidden="1">{"'INDICE'!$A$1:$K$78"}</definedName>
    <definedName name="dfre" hidden="1">{"'INDICE'!$A$1:$K$78"}</definedName>
    <definedName name="dfs">#REF!</definedName>
    <definedName name="dfsd">#REF!</definedName>
    <definedName name="DFSDSFD" localSheetId="1" hidden="1">{"'Quadro'!$A$4:$BG$78"}</definedName>
    <definedName name="DFSDSFD" hidden="1">{"'Quadro'!$A$4:$BG$78"}</definedName>
    <definedName name="dft" localSheetId="1" hidden="1">{"'RR'!$A$2:$E$81"}</definedName>
    <definedName name="dft" hidden="1">{"'RR'!$A$2:$E$81"}</definedName>
    <definedName name="DFTGEDY">#REF!</definedName>
    <definedName name="dfuil" localSheetId="1" hidden="1">{"'RR'!$A$2:$E$81"}</definedName>
    <definedName name="dfuil" hidden="1">{"'RR'!$A$2:$E$81"}</definedName>
    <definedName name="DGA">#REF!</definedName>
    <definedName name="DGF" localSheetId="1" hidden="1">{#N/A,#N/A,FALSE,"MO (2)"}</definedName>
    <definedName name="DGF" hidden="1">{#N/A,#N/A,FALSE,"MO (2)"}</definedName>
    <definedName name="DGF_1" localSheetId="1" hidden="1">{#N/A,#N/A,FALSE,"MO (2)"}</definedName>
    <definedName name="DGF_1" hidden="1">{#N/A,#N/A,FALSE,"MO (2)"}</definedName>
    <definedName name="DGFFD">#REF!</definedName>
    <definedName name="dgfh" localSheetId="1" hidden="1">{"'gráf jan00'!$A$1:$AK$41"}</definedName>
    <definedName name="dgfh" hidden="1">{"'gráf jan00'!$A$1:$AK$41"}</definedName>
    <definedName name="dggr" localSheetId="1" hidden="1">{"'CptDifn'!$AA$32:$AG$32"}</definedName>
    <definedName name="dggr" hidden="1">{"'CptDifn'!$AA$32:$AG$32"}</definedName>
    <definedName name="dggsf">#N/A</definedName>
    <definedName name="dgs">#N/A</definedName>
    <definedName name="dgtukf"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dgtukf"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dhdhd" localSheetId="1" hidden="1">{"'CptDifn'!$AA$32:$AG$32"}</definedName>
    <definedName name="dhdhd" hidden="1">{"'CptDifn'!$AA$32:$AG$32"}</definedName>
    <definedName name="dhgj" localSheetId="1" hidden="1">{"'CptDifn'!$AA$32:$AG$32"}</definedName>
    <definedName name="dhgj" hidden="1">{"'CptDifn'!$AA$32:$AG$32"}</definedName>
    <definedName name="DIA">#REF!</definedName>
    <definedName name="dia3estac">#REF!</definedName>
    <definedName name="diaestaca">#REF!</definedName>
    <definedName name="diambase">#REF!</definedName>
    <definedName name="DIARIOP4">#REF!</definedName>
    <definedName name="Dias">#REF!</definedName>
    <definedName name="Dias_correção">#REF!</definedName>
    <definedName name="DIAS_MANUT_GAP">#REF!</definedName>
    <definedName name="dias_mes">#REF!</definedName>
    <definedName name="Dias_trab_mês">'[20]4. Coleta'!#REF!</definedName>
    <definedName name="Dias_trabalhados" localSheetId="1">#REF!</definedName>
    <definedName name="Dias_trabalhados">#REF!</definedName>
    <definedName name="dias_uteis">#REF!</definedName>
    <definedName name="dies">#REF!</definedName>
    <definedName name="DIF" localSheetId="1">#REF!</definedName>
    <definedName name="DIF">#REF!</definedName>
    <definedName name="DIFERIDO">#REF!</definedName>
    <definedName name="diff">#REF!</definedName>
    <definedName name="dige">#REF!</definedName>
    <definedName name="digr">#REF!</definedName>
    <definedName name="DILO_Ferrovia" localSheetId="1" hidden="1">{"'Quadro'!$A$4:$BG$78"}</definedName>
    <definedName name="DILO_Ferrovia" hidden="1">{"'Quadro'!$A$4:$BG$78"}</definedName>
    <definedName name="dim_pedagio">#REF!</definedName>
    <definedName name="dina">#REF!</definedName>
    <definedName name="dipos_pedagio">#REF!</definedName>
    <definedName name="dircomercial">#REF!</definedName>
    <definedName name="direto">#REF!</definedName>
    <definedName name="DiretórioAprovação">#REF!</definedName>
    <definedName name="Diretriz2" localSheetId="1" hidden="1">{"'RELATÓRIO'!$A$1:$E$20","'RELATÓRIO'!$A$22:$D$34","'INTERNET'!$A$31:$G$58","'INTERNET'!$A$1:$G$28","'SÉRIE HISTÓRICA'!$A$167:$H$212","'SÉRIE HISTÓRICA'!$A$56:$H$101"}</definedName>
    <definedName name="Diretriz2" hidden="1">{"'RELATÓRIO'!$A$1:$E$20","'RELATÓRIO'!$A$22:$D$34","'INTERNET'!$A$31:$G$58","'INTERNET'!$A$1:$G$28","'SÉRIE HISTÓRICA'!$A$167:$H$212","'SÉRIE HISTÓRICA'!$A$56:$H$101"}</definedName>
    <definedName name="dirfinanc">#REF!</definedName>
    <definedName name="dirgeral">#REF!</definedName>
    <definedName name="dirindustrial">#REF!</definedName>
    <definedName name="disciplinas">#REF!</definedName>
    <definedName name="disclaimer">#REF!</definedName>
    <definedName name="disp">#REF!</definedName>
    <definedName name="disp1" localSheetId="1" hidden="1">{"'RR'!$A$2:$E$81"}</definedName>
    <definedName name="disp1" hidden="1">{"'RR'!$A$2:$E$81"}</definedName>
    <definedName name="dispIIA_canal">#REF!</definedName>
    <definedName name="dispIIA_lam">#REF!</definedName>
    <definedName name="dispIIA_limp">#REF!</definedName>
    <definedName name="dispIIA_res">#REF!</definedName>
    <definedName name="dispIIB_canal">#REF!</definedName>
    <definedName name="dispIIB_lam">#REF!</definedName>
    <definedName name="dispIIB_limp">#REF!</definedName>
    <definedName name="dispIIB_res">#REF!</definedName>
    <definedName name="Displocopaul1" localSheetId="1" hidden="1">{"'gráf jan00'!$A$1:$AK$41"}</definedName>
    <definedName name="Displocopaul1" hidden="1">{"'gráf jan00'!$A$1:$AK$41"}</definedName>
    <definedName name="DISPOSITIVOS">#REF!</definedName>
    <definedName name="disppaul" localSheetId="1" hidden="1">{"'gráf jan00'!$A$1:$AK$41"}</definedName>
    <definedName name="disppaul" hidden="1">{"'gráf jan00'!$A$1:$AK$41"}</definedName>
    <definedName name="Disppaul1" localSheetId="1" hidden="1">{"'gráf jan00'!$A$1:$AK$41"}</definedName>
    <definedName name="Disppaul1" hidden="1">{"'gráf jan00'!$A$1:$AK$41"}</definedName>
    <definedName name="disppaul10" localSheetId="1" hidden="1">{"'gráf jan00'!$A$1:$AK$41"}</definedName>
    <definedName name="disppaul10" hidden="1">{"'gráf jan00'!$A$1:$AK$41"}</definedName>
    <definedName name="disppaul100" localSheetId="1" hidden="1">{"'gráf jan00'!$A$1:$AK$41"}</definedName>
    <definedName name="disppaul100" hidden="1">{"'gráf jan00'!$A$1:$AK$41"}</definedName>
    <definedName name="disppaul11" localSheetId="1" hidden="1">{"'Quadro'!$A$4:$BG$78"}</definedName>
    <definedName name="disppaul11" hidden="1">{"'Quadro'!$A$4:$BG$78"}</definedName>
    <definedName name="disppaul12" localSheetId="1" hidden="1">{"'gráf jan00'!$A$1:$AK$41"}</definedName>
    <definedName name="disppaul12" hidden="1">{"'gráf jan00'!$A$1:$AK$41"}</definedName>
    <definedName name="disppaul13" localSheetId="1" hidden="1">{"'gráf jan00'!$A$1:$AK$41"}</definedName>
    <definedName name="disppaul13" hidden="1">{"'gráf jan00'!$A$1:$AK$41"}</definedName>
    <definedName name="disppaul14" localSheetId="1" hidden="1">{"'gráf jan00'!$A$1:$AK$41"}</definedName>
    <definedName name="disppaul14" hidden="1">{"'gráf jan00'!$A$1:$AK$41"}</definedName>
    <definedName name="disppaul15" localSheetId="1" hidden="1">{"'gráf jan00'!$A$1:$AK$41"}</definedName>
    <definedName name="disppaul15" hidden="1">{"'gráf jan00'!$A$1:$AK$41"}</definedName>
    <definedName name="disppaul2" localSheetId="1" hidden="1">{"'gráf jan00'!$A$1:$AK$41"}</definedName>
    <definedName name="disppaul2" hidden="1">{"'gráf jan00'!$A$1:$AK$41"}</definedName>
    <definedName name="disppaul4" localSheetId="1" hidden="1">{"'gráf jan00'!$A$1:$AK$41"}</definedName>
    <definedName name="disppaul4" hidden="1">{"'gráf jan00'!$A$1:$AK$41"}</definedName>
    <definedName name="DispTelGASAG" localSheetId="1" hidden="1">{"'teste'!$B$2:$R$49"}</definedName>
    <definedName name="DispTelGASAG" hidden="1">{"'teste'!$B$2:$R$49"}</definedName>
    <definedName name="dissidio_full">#REF!</definedName>
    <definedName name="Dissidio_projeto">#REF!</definedName>
    <definedName name="Dist">#REF!</definedName>
    <definedName name="DIST.">#REF!</definedName>
    <definedName name="DIST.PN" comment="Ok">#REF!</definedName>
    <definedName name="DIST_ÁRV">#REF!</definedName>
    <definedName name="dist_botafora">#REF!</definedName>
    <definedName name="dist_bus">#REF!</definedName>
    <definedName name="Dist_LD">#REF!</definedName>
    <definedName name="Dist_LE">#REF!</definedName>
    <definedName name="Dist_PS">#REF!</definedName>
    <definedName name="DistInt">#REF!</definedName>
    <definedName name="DistPN">#REF!</definedName>
    <definedName name="DistPS">#REF!</definedName>
    <definedName name="DISTRIOVER">#REF!</definedName>
    <definedName name="DistSep_Orc">#REF!</definedName>
    <definedName name="DistSep_Proj_Gfa">#REF!</definedName>
    <definedName name="DistSep_Proj_Gfa_Go">#REF!</definedName>
    <definedName name="DistSep_Proj_Plj">#REF!</definedName>
    <definedName name="DistSep_Proj_Plj_Go">#REF!</definedName>
    <definedName name="DistSep_Real">#REF!</definedName>
    <definedName name="ditf" localSheetId="1" hidden="1">{"'CptDifn'!$AA$32:$AG$32"}</definedName>
    <definedName name="ditf" hidden="1">{"'CptDifn'!$AA$32:$AG$32"}</definedName>
    <definedName name="div_c_cam">#REF!</definedName>
    <definedName name="div_c_cam1">#REF!</definedName>
    <definedName name="div_c_cam2">#REF!</definedName>
    <definedName name="div_c_cam3">#REF!</definedName>
    <definedName name="div_c_cam4">#REF!</definedName>
    <definedName name="div_c_cam5">#REF!</definedName>
    <definedName name="div_c_cam6">#REF!</definedName>
    <definedName name="div_c_cam7">#REF!</definedName>
    <definedName name="div_c_cam8">#REF!</definedName>
    <definedName name="div_c_cam9">#REF!</definedName>
    <definedName name="Div_Macro">#REF!</definedName>
    <definedName name="div_s_cam">#REF!</definedName>
    <definedName name="div_s_cam1">#REF!</definedName>
    <definedName name="div_s_cam2">#REF!</definedName>
    <definedName name="div_s_cam3">#REF!</definedName>
    <definedName name="div_s_cam4">#REF!</definedName>
    <definedName name="div_s_cam5">#REF!</definedName>
    <definedName name="div_s_cam6">#REF!</definedName>
    <definedName name="div_s_cam7">#REF!</definedName>
    <definedName name="div_s_cam8">#REF!</definedName>
    <definedName name="div_s_cam9">#REF!</definedName>
    <definedName name="diversos">#REF!</definedName>
    <definedName name="Divi" localSheetId="1" hidden="1">{"'Quadro'!$A$4:$BG$78"}</definedName>
    <definedName name="Divi" hidden="1">{"'Quadro'!$A$4:$BG$78"}</definedName>
    <definedName name="divida">#REF!</definedName>
    <definedName name="DJ">#REF!</definedName>
    <definedName name="dksojd" localSheetId="1" hidden="1">{#N/A,#N/A,FALSE,"PCOL"}</definedName>
    <definedName name="dksojd" hidden="1">{#N/A,#N/A,FALSE,"PCOL"}</definedName>
    <definedName name="dkvn" localSheetId="1" hidden="1">{"'gráf jan00'!$A$1:$AK$41"}</definedName>
    <definedName name="dkvn" hidden="1">{"'gráf jan00'!$A$1:$AK$41"}</definedName>
    <definedName name="dlkfj" localSheetId="1" hidden="1">{"'gráf jan00'!$A$1:$AK$41"}</definedName>
    <definedName name="dlkfj" hidden="1">{"'gráf jan00'!$A$1:$AK$41"}</definedName>
    <definedName name="DM">#REF!</definedName>
    <definedName name="DMT">#N/A</definedName>
    <definedName name="DMT_0_50">#REF!</definedName>
    <definedName name="DMT_10">#N/A</definedName>
    <definedName name="DMT_1000">#REF!</definedName>
    <definedName name="DMT_11">#N/A</definedName>
    <definedName name="DMT_12">#N/A</definedName>
    <definedName name="DMT_13">#N/A</definedName>
    <definedName name="DMT_14">#N/A</definedName>
    <definedName name="DMT_15">#N/A</definedName>
    <definedName name="DMT_16">#N/A</definedName>
    <definedName name="DMT_17">#N/A</definedName>
    <definedName name="DMT_18">#N/A</definedName>
    <definedName name="DMT_19">#N/A</definedName>
    <definedName name="DMT_20">#N/A</definedName>
    <definedName name="DMT_200">#REF!</definedName>
    <definedName name="DMT_200_400">#REF!</definedName>
    <definedName name="DMT_22">#N/A</definedName>
    <definedName name="DMT_23">#N/A</definedName>
    <definedName name="DMT_24">#N/A</definedName>
    <definedName name="DMT_25">#N/A</definedName>
    <definedName name="DMT_26">#N/A</definedName>
    <definedName name="DMT_27">#N/A</definedName>
    <definedName name="DMT_28">#N/A</definedName>
    <definedName name="DMT_29">#N/A</definedName>
    <definedName name="DMT_30">#N/A</definedName>
    <definedName name="DMT_31">#N/A</definedName>
    <definedName name="DMT_32">#N/A</definedName>
    <definedName name="DMT_33">#N/A</definedName>
    <definedName name="DMT_34">#N/A</definedName>
    <definedName name="DMT_35">#N/A</definedName>
    <definedName name="DMT_36">#N/A</definedName>
    <definedName name="DMT_37">#N/A</definedName>
    <definedName name="DMT_38">#N/A</definedName>
    <definedName name="DMT_39">#N/A</definedName>
    <definedName name="DMT_40">#N/A</definedName>
    <definedName name="DMT_400">#REF!</definedName>
    <definedName name="DMT_400_600">#REF!</definedName>
    <definedName name="DMT_41">#N/A</definedName>
    <definedName name="DMT_42">#N/A</definedName>
    <definedName name="DMT_43">#N/A</definedName>
    <definedName name="DMT_44">#N/A</definedName>
    <definedName name="DMT_45">#N/A</definedName>
    <definedName name="DMT_46">#N/A</definedName>
    <definedName name="DMT_47">#N/A</definedName>
    <definedName name="DMT_48">#N/A</definedName>
    <definedName name="DMT_49">#N/A</definedName>
    <definedName name="DMT_5">#N/A</definedName>
    <definedName name="DMT_50">#REF!</definedName>
    <definedName name="DMT_50_200">#REF!</definedName>
    <definedName name="DMT_51">#N/A</definedName>
    <definedName name="DMT_52">#N/A</definedName>
    <definedName name="DMT_53">#N/A</definedName>
    <definedName name="DMT_54">#N/A</definedName>
    <definedName name="DMT_55">#N/A</definedName>
    <definedName name="DMT_56">#N/A</definedName>
    <definedName name="DMT_57">#N/A</definedName>
    <definedName name="DMT_58">#N/A</definedName>
    <definedName name="DMT_6">#N/A</definedName>
    <definedName name="DMT_60">#N/A</definedName>
    <definedName name="DMT_600">#REF!</definedName>
    <definedName name="DMT_61">#N/A</definedName>
    <definedName name="DMT_62">#N/A</definedName>
    <definedName name="DMT_63">#N/A</definedName>
    <definedName name="DMT_64">#N/A</definedName>
    <definedName name="DMT_65">#N/A</definedName>
    <definedName name="DMT_66">#N/A</definedName>
    <definedName name="DMT_67">#N/A</definedName>
    <definedName name="DMT_68">#N/A</definedName>
    <definedName name="DMT_69">#N/A</definedName>
    <definedName name="DMT_7">#N/A</definedName>
    <definedName name="DMT_70">#N/A</definedName>
    <definedName name="DMT_71">#N/A</definedName>
    <definedName name="DMT_72">#N/A</definedName>
    <definedName name="DMT_73">#N/A</definedName>
    <definedName name="DMT_74">#N/A</definedName>
    <definedName name="DMT_75">#N/A</definedName>
    <definedName name="DMT_76">#N/A</definedName>
    <definedName name="DMT_77">#N/A</definedName>
    <definedName name="DMT_78">#N/A</definedName>
    <definedName name="DMT_79">#N/A</definedName>
    <definedName name="DMT_8">#N/A</definedName>
    <definedName name="DMT_80">#N/A</definedName>
    <definedName name="DMT_800">#REF!</definedName>
    <definedName name="DMT_81">#N/A</definedName>
    <definedName name="DMT_82">#N/A</definedName>
    <definedName name="DMT_83">#N/A</definedName>
    <definedName name="DMT_85">#N/A</definedName>
    <definedName name="DMT_86">#N/A</definedName>
    <definedName name="DMT_87">#N/A</definedName>
    <definedName name="DMT_88">#N/A</definedName>
    <definedName name="DMT_89">#N/A</definedName>
    <definedName name="DMT_9">#N/A</definedName>
    <definedName name="DMT_90">#N/A</definedName>
    <definedName name="DMT_92">#N/A</definedName>
    <definedName name="DMT_AREIA">#REF!</definedName>
    <definedName name="dmt_aterro">#REF!</definedName>
    <definedName name="dmt_bfora">#REF!</definedName>
    <definedName name="DMT_BRITA">#REF!</definedName>
    <definedName name="DMT_CIMENTO">#REF!</definedName>
    <definedName name="DMT_MASSAFRIO">#REF!</definedName>
    <definedName name="DMT_MASSAQUENTE">#REF!</definedName>
    <definedName name="DMT_MAT.ASFÁLTICOS">#REF!</definedName>
    <definedName name="DMT_OUTROS">#REF!</definedName>
    <definedName name="DMTCapas" localSheetId="1">#REF!</definedName>
    <definedName name="DMTCapas">#REF!</definedName>
    <definedName name="DMTCapas_1" localSheetId="1">#REF!</definedName>
    <definedName name="DMTCapas_1">#REF!</definedName>
    <definedName name="DMTDetalhes" localSheetId="1">#REF!</definedName>
    <definedName name="DMTDetalhes">#REF!</definedName>
    <definedName name="DMTDetalhes_1" localSheetId="1">#REF!</definedName>
    <definedName name="DMTDetalhes_1">#REF!</definedName>
    <definedName name="DMUS">#REF!</definedName>
    <definedName name="DMUS91">#REF!</definedName>
    <definedName name="DMUSB">#REF!</definedName>
    <definedName name="DMUSH">#REF!</definedName>
    <definedName name="DMUSL">#REF!</definedName>
    <definedName name="DN">#REF!</definedName>
    <definedName name="DN_SUMIDOURO">#REF!</definedName>
    <definedName name="dng" localSheetId="1" hidden="1">{#N/A,#N/A,FALSE,"GERAL";#N/A,#N/A,FALSE,"012-96";#N/A,#N/A,FALSE,"018-96";#N/A,#N/A,FALSE,"027-96";#N/A,#N/A,FALSE,"059-96";#N/A,#N/A,FALSE,"076-96";#N/A,#N/A,FALSE,"019-97";#N/A,#N/A,FALSE,"021-97";#N/A,#N/A,FALSE,"022-97";#N/A,#N/A,FALSE,"028-97"}</definedName>
    <definedName name="dng" hidden="1">{#N/A,#N/A,FALSE,"GERAL";#N/A,#N/A,FALSE,"012-96";#N/A,#N/A,FALSE,"018-96";#N/A,#N/A,FALSE,"027-96";#N/A,#N/A,FALSE,"059-96";#N/A,#N/A,FALSE,"076-96";#N/A,#N/A,FALSE,"019-97";#N/A,#N/A,FALSE,"021-97";#N/A,#N/A,FALSE,"022-97";#N/A,#N/A,FALSE,"028-97"}</definedName>
    <definedName name="DNIT_0419_cod">#REF!</definedName>
    <definedName name="DNIT_0419_val">#REF!</definedName>
    <definedName name="DNIT_Dins_0419_cod">#REF!</definedName>
    <definedName name="DNIT_Dins_0419_impr">#REF!</definedName>
    <definedName name="DNIT_Dins_0419_prod">#REF!</definedName>
    <definedName name="DNJ">#REF!</definedName>
    <definedName name="DNM">#REF!</definedName>
    <definedName name="DNTubo">#REF!</definedName>
    <definedName name="DOAR" localSheetId="1">#REF!</definedName>
    <definedName name="DOAR">#REF!</definedName>
    <definedName name="DOCAS">#REF!</definedName>
    <definedName name="DOIS">#REF!</definedName>
    <definedName name="dois_caneta">#REF!</definedName>
    <definedName name="Dolar">#REF!</definedName>
    <definedName name="Dólar">#REF!</definedName>
    <definedName name="Dólar_Médio">#REF!</definedName>
    <definedName name="Dólar_Médio1">#REF!</definedName>
    <definedName name="Dólar_Médio2">#REF!</definedName>
    <definedName name="Dólar_Médio3">#REF!</definedName>
    <definedName name="dolar2">#REF!</definedName>
    <definedName name="domciliar">#REF!</definedName>
    <definedName name="dpi">#REF!</definedName>
    <definedName name="dpinv">#REF!</definedName>
    <definedName name="dr">#REF!</definedName>
    <definedName name="DR9SP425">#REF!</definedName>
    <definedName name="DRE">#REF!</definedName>
    <definedName name="DRE_CMV">#REF!</definedName>
    <definedName name="DRE_Dist">#REF!</definedName>
    <definedName name="DRE_Frete">#REF!</definedName>
    <definedName name="DRE_Imp">#REF!</definedName>
    <definedName name="DRE_MBI">#REF!</definedName>
    <definedName name="DRE_Operações">#REF!</definedName>
    <definedName name="DRE_RB">#REF!</definedName>
    <definedName name="DRE_RL">#REF!</definedName>
    <definedName name="dreaa">#REF!</definedName>
    <definedName name="dren">#REF!</definedName>
    <definedName name="Dren_preços">#REF!</definedName>
    <definedName name="drena">#REF!</definedName>
    <definedName name="Drenagem2" hidden="1">#REF!</definedName>
    <definedName name="Dreno">#REF!</definedName>
    <definedName name="DRF">#REF!</definedName>
    <definedName name="drfggjh" localSheetId="1" hidden="1">{"'CptDifn'!$AA$32:$AG$32"}</definedName>
    <definedName name="drfggjh" hidden="1">{"'CptDifn'!$AA$32:$AG$32"}</definedName>
    <definedName name="DRI">#REF!</definedName>
    <definedName name="DRN">#REF!</definedName>
    <definedName name="ds"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s"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sa" localSheetId="1" hidden="1">{"'gráf jan00'!$A$1:$AK$41"}</definedName>
    <definedName name="dsa" hidden="1">{"'gráf jan00'!$A$1:$AK$41"}</definedName>
    <definedName name="dsad">#REF!</definedName>
    <definedName name="dsaf" localSheetId="1" hidden="1">{"'Quadro'!$A$4:$BG$78"}</definedName>
    <definedName name="dsaf" hidden="1">{"'Quadro'!$A$4:$BG$78"}</definedName>
    <definedName name="dsafsad" localSheetId="1" hidden="1">{"'Quadro'!$A$4:$BG$78"}</definedName>
    <definedName name="dsafsad" hidden="1">{"'Quadro'!$A$4:$BG$78"}</definedName>
    <definedName name="Dsc">#N/A</definedName>
    <definedName name="dsd">#REF!</definedName>
    <definedName name="dsda" localSheetId="1" hidden="1">{#N/A,#N/A,TRUE,"indice";#N/A,#N/A,TRUE,"indicadores";#N/A,#N/A,TRUE,"comentarios"}</definedName>
    <definedName name="dsda" hidden="1">{#N/A,#N/A,TRUE,"indice";#N/A,#N/A,TRUE,"indicadores";#N/A,#N/A,TRUE,"comentarios"}</definedName>
    <definedName name="dsdf" hidden="1">#REF!</definedName>
    <definedName name="dsdfs">#REF!</definedName>
    <definedName name="dsds" localSheetId="1" hidden="1">{"'gráf jan00'!$A$1:$AK$41"}</definedName>
    <definedName name="dsds" hidden="1">{"'gráf jan00'!$A$1:$AK$41"}</definedName>
    <definedName name="dsf">#N/A</definedName>
    <definedName name="dsfadf" localSheetId="1" hidden="1">{#N/A,#N/A,FALSE,"GERAL";#N/A,#N/A,FALSE,"012-96";#N/A,#N/A,FALSE,"018-96";#N/A,#N/A,FALSE,"027-96";#N/A,#N/A,FALSE,"059-96";#N/A,#N/A,FALSE,"076-96";#N/A,#N/A,FALSE,"019-97";#N/A,#N/A,FALSE,"021-97";#N/A,#N/A,FALSE,"022-97";#N/A,#N/A,FALSE,"028-97"}</definedName>
    <definedName name="dsfadf" hidden="1">{#N/A,#N/A,FALSE,"GERAL";#N/A,#N/A,FALSE,"012-96";#N/A,#N/A,FALSE,"018-96";#N/A,#N/A,FALSE,"027-96";#N/A,#N/A,FALSE,"059-96";#N/A,#N/A,FALSE,"076-96";#N/A,#N/A,FALSE,"019-97";#N/A,#N/A,FALSE,"021-97";#N/A,#N/A,FALSE,"022-97";#N/A,#N/A,FALSE,"028-97"}</definedName>
    <definedName name="dsfs" localSheetId="1" hidden="1">{#N/A,#N/A,FALSE,"GERAL";#N/A,#N/A,FALSE,"012-96";#N/A,#N/A,FALSE,"018-96";#N/A,#N/A,FALSE,"027-96";#N/A,#N/A,FALSE,"059-96";#N/A,#N/A,FALSE,"076-96";#N/A,#N/A,FALSE,"019-97";#N/A,#N/A,FALSE,"021-97";#N/A,#N/A,FALSE,"022-97";#N/A,#N/A,FALSE,"028-97"}</definedName>
    <definedName name="dsfs" hidden="1">{#N/A,#N/A,FALSE,"GERAL";#N/A,#N/A,FALSE,"012-96";#N/A,#N/A,FALSE,"018-96";#N/A,#N/A,FALSE,"027-96";#N/A,#N/A,FALSE,"059-96";#N/A,#N/A,FALSE,"076-96";#N/A,#N/A,FALSE,"019-97";#N/A,#N/A,FALSE,"021-97";#N/A,#N/A,FALSE,"022-97";#N/A,#N/A,FALSE,"028-97"}</definedName>
    <definedName name="dsgsd" localSheetId="12" hidden="1">{#N/A,#N/A,FALSE,"Cronograma";#N/A,#N/A,FALSE,"Cronogr. 2"}</definedName>
    <definedName name="dsgsd" localSheetId="1" hidden="1">{#N/A,#N/A,FALSE,"Cronograma";#N/A,#N/A,FALSE,"Cronogr. 2"}</definedName>
    <definedName name="dsgsd" hidden="1">{#N/A,#N/A,FALSE,"Cronograma";#N/A,#N/A,FALSE,"Cronogr. 2"}</definedName>
    <definedName name="dsipaul" localSheetId="1" hidden="1">{"'gráf jan00'!$A$1:$AK$41"}</definedName>
    <definedName name="dsipaul" hidden="1">{"'gráf jan00'!$A$1:$AK$41"}</definedName>
    <definedName name="dsoif" localSheetId="1" hidden="1">{"'gráf jan00'!$A$1:$AK$41"}</definedName>
    <definedName name="dsoif" hidden="1">{"'gráf jan00'!$A$1:$AK$41"}</definedName>
    <definedName name="DSRA_IDB_value">#REF!</definedName>
    <definedName name="dss">#REF!</definedName>
    <definedName name="dssssss" localSheetId="1" hidden="1">{"'gráf jan00'!$A$1:$AK$41"}</definedName>
    <definedName name="dssssss" hidden="1">{"'gráf jan00'!$A$1:$AK$41"}</definedName>
    <definedName name="DSXQWDE">#REF!</definedName>
    <definedName name="DT">#REF!="S"</definedName>
    <definedName name="DT_ASS">#REF!</definedName>
    <definedName name="DT_BF">#REF!</definedName>
    <definedName name="DT_BF_MT">#REF!</definedName>
    <definedName name="DT_COM_AREIA">#REF!</definedName>
    <definedName name="DT_COM_BETUMINOSO">#REF!</definedName>
    <definedName name="DT_COM_CIMENTO">#REF!</definedName>
    <definedName name="DT_DEFENÇA_SEMI_MALEÁVEL_DUPLA">#REF!</definedName>
    <definedName name="DT_EMPRÉSTIMO">#REF!</definedName>
    <definedName name="DT_GRAMA">#REF!</definedName>
    <definedName name="DT_LOCAL_AREIA">#REF!</definedName>
    <definedName name="DT_LOCAL_CIMENTO">#REF!</definedName>
    <definedName name="DT_MAT_BÁSICO">#REF!</definedName>
    <definedName name="DT_med">#REF!</definedName>
    <definedName name="Dt_med_texto">#REF!</definedName>
    <definedName name="DTM_MOBILIZAÇÃO">#REF!</definedName>
    <definedName name="du">#REF!,#REF!,#REF!</definedName>
    <definedName name="DUCOL" localSheetId="1" hidden="1">{"'Plan1 (2)'!$A$5:$F$63"}</definedName>
    <definedName name="DUCOL" hidden="1">{"'Plan1 (2)'!$A$5:$F$63"}</definedName>
    <definedName name="Duplicação" localSheetId="1" hidden="1">{#N/A,#N/A,FALSE,"QD_F1 Invest Detalhado";#N/A,#N/A,FALSE,"QD_F3 Invest_Comparado";#N/A,#N/A,FALSE,"QD_B Trafego";#N/A,#N/A,FALSE,"QD_D0 Custos Operacionais";#N/A,#N/A,FALSE,"QD_C Receita";#N/A,#N/A,FALSE,"QD_D Custos";#N/A,#N/A,FALSE,"QD_E Resultado";#N/A,#N/A,FALSE,"QD_G Fluxo Caixa"}</definedName>
    <definedName name="Duplicação" hidden="1">{#N/A,#N/A,FALSE,"QD_F1 Invest Detalhado";#N/A,#N/A,FALSE,"QD_F3 Invest_Comparado";#N/A,#N/A,FALSE,"QD_B Trafego";#N/A,#N/A,FALSE,"QD_D0 Custos Operacionais";#N/A,#N/A,FALSE,"QD_C Receita";#N/A,#N/A,FALSE,"QD_D Custos";#N/A,#N/A,FALSE,"QD_E Resultado";#N/A,#N/A,FALSE,"QD_G Fluxo Caixa"}</definedName>
    <definedName name="Duplicação_1" localSheetId="1" hidden="1">{#N/A,#N/A,FALSE,"QD_F1 Invest Detalhado";#N/A,#N/A,FALSE,"QD_F3 Invest_Comparado";#N/A,#N/A,FALSE,"QD_B Trafego";#N/A,#N/A,FALSE,"QD_D0 Custos Operacionais";#N/A,#N/A,FALSE,"QD_C Receita";#N/A,#N/A,FALSE,"QD_D Custos";#N/A,#N/A,FALSE,"QD_E Resultado";#N/A,#N/A,FALSE,"QD_G Fluxo Caixa"}</definedName>
    <definedName name="Duplicação_1" hidden="1">{#N/A,#N/A,FALSE,"QD_F1 Invest Detalhado";#N/A,#N/A,FALSE,"QD_F3 Invest_Comparado";#N/A,#N/A,FALSE,"QD_B Trafego";#N/A,#N/A,FALSE,"QD_D0 Custos Operacionais";#N/A,#N/A,FALSE,"QD_C Receita";#N/A,#N/A,FALSE,"QD_D Custos";#N/A,#N/A,FALSE,"QD_E Resultado";#N/A,#N/A,FALSE,"QD_G Fluxo Caixa"}</definedName>
    <definedName name="Duplicação_2" localSheetId="1" hidden="1">{#N/A,#N/A,FALSE,"QD_F1 Invest Detalhado";#N/A,#N/A,FALSE,"QD_F3 Invest_Comparado";#N/A,#N/A,FALSE,"QD_B Trafego";#N/A,#N/A,FALSE,"QD_D0 Custos Operacionais";#N/A,#N/A,FALSE,"QD_C Receita";#N/A,#N/A,FALSE,"QD_D Custos";#N/A,#N/A,FALSE,"QD_E Resultado";#N/A,#N/A,FALSE,"QD_G Fluxo Caixa"}</definedName>
    <definedName name="Duplicação_2" hidden="1">{#N/A,#N/A,FALSE,"QD_F1 Invest Detalhado";#N/A,#N/A,FALSE,"QD_F3 Invest_Comparado";#N/A,#N/A,FALSE,"QD_B Trafego";#N/A,#N/A,FALSE,"QD_D0 Custos Operacionais";#N/A,#N/A,FALSE,"QD_C Receita";#N/A,#N/A,FALSE,"QD_D Custos";#N/A,#N/A,FALSE,"QD_E Resultado";#N/A,#N/A,FALSE,"QD_G Fluxo Caixa"}</definedName>
    <definedName name="DUPLS.ARECEBER">#REF!</definedName>
    <definedName name="DURAÇÃO_OBRA">#REF!</definedName>
    <definedName name="DUVIDA">#REF!</definedName>
    <definedName name="DUVIDA1">#REF!</definedName>
    <definedName name="duvidas3" hidden="1">#REF!</definedName>
    <definedName name="DV_MUNI">#N/A</definedName>
    <definedName name="dvbrdef">#REF!</definedName>
    <definedName name="DVLMUTNDVB" hidden="1">#REF!</definedName>
    <definedName name="dvlnke" localSheetId="1" hidden="1">{"'gráf jan00'!$A$1:$AK$41"}</definedName>
    <definedName name="dvlnke" hidden="1">{"'gráf jan00'!$A$1:$AK$41"}</definedName>
    <definedName name="dwd" localSheetId="1" hidden="1">{"'Quadro'!$A$4:$BG$78"}</definedName>
    <definedName name="dwd" hidden="1">{"'Quadro'!$A$4:$BG$78"}</definedName>
    <definedName name="dwdw" localSheetId="1" hidden="1">{#N/A,#N/A,FALSE,"QD_F1 Invest Detalhado";#N/A,#N/A,FALSE,"QD_F3 Invest_Comparado";#N/A,#N/A,FALSE,"QD_B Trafego";#N/A,#N/A,FALSE,"QD_D0 Custos Operacionais";#N/A,#N/A,FALSE,"QD_C Receita";#N/A,#N/A,FALSE,"QD_D Custos";#N/A,#N/A,FALSE,"QD_E Resultado";#N/A,#N/A,FALSE,"QD_G Fluxo Caixa"}</definedName>
    <definedName name="dwdw" hidden="1">{#N/A,#N/A,FALSE,"QD_F1 Invest Detalhado";#N/A,#N/A,FALSE,"QD_F3 Invest_Comparado";#N/A,#N/A,FALSE,"QD_B Trafego";#N/A,#N/A,FALSE,"QD_D0 Custos Operacionais";#N/A,#N/A,FALSE,"QD_C Receita";#N/A,#N/A,FALSE,"QD_D Custos";#N/A,#N/A,FALSE,"QD_E Resultado";#N/A,#N/A,FALSE,"QD_G Fluxo Caixa"}</definedName>
    <definedName name="dwsdad" localSheetId="1" hidden="1">{"'ReceitaLiquidaME'!$AA$25:$AN$32"}</definedName>
    <definedName name="dwsdad" hidden="1">{"'ReceitaLiquidaME'!$AA$25:$AN$32"}</definedName>
    <definedName name="dwwefwe" hidden="1">#REF!</definedName>
    <definedName name="dxsdw" hidden="1">'[26]CONSSID12-96'!#REF!</definedName>
    <definedName name="DYr">#REF!</definedName>
    <definedName name="E" localSheetId="1">#REF!</definedName>
    <definedName name="E">#REF!</definedName>
    <definedName name="e__cm">#REF!</definedName>
    <definedName name="E_1" localSheetId="1">#REF!</definedName>
    <definedName name="E_1">#REF!</definedName>
    <definedName name="E709_01">#REF!</definedName>
    <definedName name="EA">#REF!</definedName>
    <definedName name="EAP">#REF!</definedName>
    <definedName name="earn">#REF!</definedName>
    <definedName name="EB">#REF!</definedName>
    <definedName name="EBITDA_01">#REF!</definedName>
    <definedName name="EBITDA_02">#REF!</definedName>
    <definedName name="EBITDA_03">#REF!</definedName>
    <definedName name="EBITDA_04">#REF!</definedName>
    <definedName name="EBITDA_05">#REF!</definedName>
    <definedName name="EBITDA_06">#REF!</definedName>
    <definedName name="EBITDA_07">#REF!</definedName>
    <definedName name="EBITDA_08">#REF!</definedName>
    <definedName name="EBITDA_09">#REF!</definedName>
    <definedName name="EBITDA_10">#REF!</definedName>
    <definedName name="EBITDA_11">#REF!</definedName>
    <definedName name="EBITDA_mult">#REF!</definedName>
    <definedName name="EC">#REF!</definedName>
    <definedName name="echart31" hidden="1">#REF!</definedName>
    <definedName name="ECJ">#REF!</definedName>
    <definedName name="ECVCFELE">#REF!</definedName>
    <definedName name="ECVCFMEC">#REF!</definedName>
    <definedName name="ed" localSheetId="1" hidden="1">{"'CptDifn'!$AA$32:$AG$32"}</definedName>
    <definedName name="ed" hidden="1">{"'CptDifn'!$AA$32:$AG$32"}</definedName>
    <definedName name="edc" localSheetId="1" hidden="1">{"'gráf jan00'!$A$1:$AK$41"}</definedName>
    <definedName name="edc" hidden="1">{"'gráf jan00'!$A$1:$AK$41"}</definedName>
    <definedName name="edd" localSheetId="1" hidden="1">{"'gráf jan00'!$A$1:$AK$41"}</definedName>
    <definedName name="edd" hidden="1">{"'gráf jan00'!$A$1:$AK$41"}</definedName>
    <definedName name="ede" localSheetId="1">{0;0;0;0;9;#N/A;0.75;0.75;1;1;1;FALSE;FALSE;FALSE;FALSE;FALSE;#N/A;1;100;#N/A;#N/A;"&amp;A";"Page &amp;P"}</definedName>
    <definedName name="ede">{0;0;0;0;9;#N/A;0.75;0.75;1;1;1;FALSE;FALSE;FALSE;FALSE;FALSE;#N/A;1;100;#N/A;#N/A;"&amp;A";"Page &amp;P"}</definedName>
    <definedName name="edif_cs">#REF!</definedName>
    <definedName name="edif_cs_asahi">#REF!</definedName>
    <definedName name="Edif_D_0719_cod">#REF!</definedName>
    <definedName name="Edif_D_0719_val">#REF!</definedName>
    <definedName name="EDIFICAÇÕES">#N/A</definedName>
    <definedName name="Edit">#REF!</definedName>
    <definedName name="edrty" localSheetId="1" hidden="1">{"'CptDifn'!$AA$32:$AG$32"}</definedName>
    <definedName name="edrty" hidden="1">{"'CptDifn'!$AA$32:$AG$32"}</definedName>
    <definedName name="EDSON">#REF!</definedName>
    <definedName name="eduardocarvalho"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eduardocarvalho"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eduardocarvalho"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EDUCTOR">#REF!</definedName>
    <definedName name="ee">#REF!</definedName>
    <definedName name="eee"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15">#REF!</definedName>
    <definedName name="eee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eeee" localSheetId="1" hidden="1">{"'CptDifn'!$AA$32:$AG$32"}</definedName>
    <definedName name="eeee" hidden="1">{"'CptDifn'!$AA$32:$AG$32"}</definedName>
    <definedName name="eeeee" localSheetId="1" hidden="1">{#N/A,#N/A,FALSE,"MO (2)"}</definedName>
    <definedName name="eeeee" hidden="1">{#N/A,#N/A,FALSE,"MO (2)"}</definedName>
    <definedName name="eeeeeee">#REF!</definedName>
    <definedName name="eeetye" localSheetId="1" hidden="1">{"'gráf jan00'!$A$1:$AK$41"}</definedName>
    <definedName name="eeetye" hidden="1">{"'gráf jan00'!$A$1:$AK$41"}</definedName>
    <definedName name="eesdd" localSheetId="1" hidden="1">{#N/A,#N/A,TRUE,"indice";#N/A,#N/A,TRUE,"indicadores";#N/A,#N/A,TRUE,"comentarios"}</definedName>
    <definedName name="eesdd" hidden="1">{#N/A,#N/A,TRUE,"indice";#N/A,#N/A,TRUE,"indicadores";#N/A,#N/A,TRUE,"comentarios"}</definedName>
    <definedName name="eett" localSheetId="1" hidden="1">{"'CptDifn'!$AA$32:$AG$32"}</definedName>
    <definedName name="eett" hidden="1">{"'CptDifn'!$AA$32:$AG$32"}</definedName>
    <definedName name="EF">#REF!</definedName>
    <definedName name="EFA">#REF!</definedName>
    <definedName name="EFC" localSheetId="1" hidden="1">{"'RR'!$A$2:$E$81"}</definedName>
    <definedName name="EFC" hidden="1">{"'RR'!$A$2:$E$81"}</definedName>
    <definedName name="EFCEletron" localSheetId="1" hidden="1">{"'RR'!$A$2:$E$81"}</definedName>
    <definedName name="EFCEletron" hidden="1">{"'RR'!$A$2:$E$81"}</definedName>
    <definedName name="Efetivo">#REF!</definedName>
    <definedName name="EFF" localSheetId="1" hidden="1">{#N/A,#N/A,FALSE,"GERAL";#N/A,#N/A,FALSE,"012-96";#N/A,#N/A,FALSE,"018-96";#N/A,#N/A,FALSE,"027-96";#N/A,#N/A,FALSE,"059-96";#N/A,#N/A,FALSE,"076-96";#N/A,#N/A,FALSE,"019-97";#N/A,#N/A,FALSE,"021-97";#N/A,#N/A,FALSE,"022-97";#N/A,#N/A,FALSE,"028-97"}</definedName>
    <definedName name="EFF" hidden="1">{#N/A,#N/A,FALSE,"GERAL";#N/A,#N/A,FALSE,"012-96";#N/A,#N/A,FALSE,"018-96";#N/A,#N/A,FALSE,"027-96";#N/A,#N/A,FALSE,"059-96";#N/A,#N/A,FALSE,"076-96";#N/A,#N/A,FALSE,"019-97";#N/A,#N/A,FALSE,"021-97";#N/A,#N/A,FALSE,"022-97";#N/A,#N/A,FALSE,"028-97"}</definedName>
    <definedName name="efic_retificacao">#REF!</definedName>
    <definedName name="efsgsf">#N/A</definedName>
    <definedName name="EFVM" localSheetId="1" hidden="1">{"'RR'!$A$2:$E$81"}</definedName>
    <definedName name="EFVM" hidden="1">{"'RR'!$A$2:$E$81"}</definedName>
    <definedName name="EFVM2" localSheetId="1" hidden="1">{"'RR'!$A$2:$E$81"}</definedName>
    <definedName name="EFVM2" hidden="1">{"'RR'!$A$2:$E$81"}</definedName>
    <definedName name="EFVM3" localSheetId="1" hidden="1">{"'RR'!$A$2:$E$81"}</definedName>
    <definedName name="EFVM3" hidden="1">{"'RR'!$A$2:$E$81"}</definedName>
    <definedName name="eg" localSheetId="1" hidden="1">{"'CptDifn'!$AA$32:$AG$32"}</definedName>
    <definedName name="eg" hidden="1">{"'CptDifn'!$AA$32:$AG$32"}</definedName>
    <definedName name="eh" localSheetId="1" hidden="1">{"'CptDifn'!$AA$32:$AG$32"}</definedName>
    <definedName name="eh" hidden="1">{"'CptDifn'!$AA$32:$AG$32"}</definedName>
    <definedName name="EJ">#REF!</definedName>
    <definedName name="EJI" localSheetId="1" hidden="1">{"'Quadro'!$A$4:$BG$78"}</definedName>
    <definedName name="EJI" hidden="1">{"'Quadro'!$A$4:$BG$78"}</definedName>
    <definedName name="ELE">#REF!</definedName>
    <definedName name="ELÉTRICA">#N/A</definedName>
    <definedName name="eletrica1">#REF!</definedName>
    <definedName name="ELETRICA2" localSheetId="1" hidden="1">{#N/A,#N/A,FALSE,"GERAL";#N/A,#N/A,FALSE,"012-96";#N/A,#N/A,FALSE,"018-96";#N/A,#N/A,FALSE,"027-96";#N/A,#N/A,FALSE,"059-96";#N/A,#N/A,FALSE,"076-96";#N/A,#N/A,FALSE,"019-97";#N/A,#N/A,FALSE,"021-97";#N/A,#N/A,FALSE,"022-97";#N/A,#N/A,FALSE,"028-97"}</definedName>
    <definedName name="ELETRICA2" hidden="1">{#N/A,#N/A,FALSE,"GERAL";#N/A,#N/A,FALSE,"012-96";#N/A,#N/A,FALSE,"018-96";#N/A,#N/A,FALSE,"027-96";#N/A,#N/A,FALSE,"059-96";#N/A,#N/A,FALSE,"076-96";#N/A,#N/A,FALSE,"019-97";#N/A,#N/A,FALSE,"021-97";#N/A,#N/A,FALSE,"022-97";#N/A,#N/A,FALSE,"028-97"}</definedName>
    <definedName name="ElétricaLista">#REF!</definedName>
    <definedName name="EletricaPontos">#REF!</definedName>
    <definedName name="elkjfds" localSheetId="1" hidden="1">{"'gráf jan00'!$A$1:$AK$41"}</definedName>
    <definedName name="elkjfds" hidden="1">{"'gráf jan00'!$A$1:$AK$41"}</definedName>
    <definedName name="elton">#REF!</definedName>
    <definedName name="EM">#REF!</definedName>
    <definedName name="email">#REF!</definedName>
    <definedName name="emit">#REF!</definedName>
    <definedName name="EMOP">#REF!</definedName>
    <definedName name="EmpAux" hidden="1">""</definedName>
    <definedName name="EMPENHO">#REF!</definedName>
    <definedName name="empolam">#REF!</definedName>
    <definedName name="Empolamento">#REF!</definedName>
    <definedName name="Empr">#REF!</definedName>
    <definedName name="Empreiteiras">#REF!</definedName>
    <definedName name="EMPRESAS">OFFSET(#REF!,1,0):OFFSET(#REF!,-1,0)</definedName>
    <definedName name="EMPRESAS_03">#REF!</definedName>
    <definedName name="EMUL_ASF">#REF!</definedName>
    <definedName name="EMUL_ASF_MA">#REF!</definedName>
    <definedName name="EMUL_ASF_TA">#REF!</definedName>
    <definedName name="ENC">#REF!</definedName>
    <definedName name="ENC.FINANC">#REF!</definedName>
    <definedName name="Enc_Sociais_MOI">#REF!</definedName>
    <definedName name="Enc_Sociais_MOI_15">#REF!</definedName>
    <definedName name="Encargo">#REF!</definedName>
    <definedName name="ENCARGOS">#REF!</definedName>
    <definedName name="Encargos_clt">#REF!</definedName>
    <definedName name="Encargos_clt_demissional">#REF!</definedName>
    <definedName name="encargos_clt_outras">#REF!</definedName>
    <definedName name="Encargos_sociais" localSheetId="1">#REF!</definedName>
    <definedName name="Encargos_sociais">#REF!</definedName>
    <definedName name="Encarregado_diu_op_aterro" localSheetId="1">#REF!</definedName>
    <definedName name="Encarregado_diu_op_aterro">#REF!</definedName>
    <definedName name="Encarregado_diu_op_aterro_res" localSheetId="1">#REF!</definedName>
    <definedName name="Encarregado_diu_op_aterro_res">#REF!</definedName>
    <definedName name="Encarregado_not_op_aterro" localSheetId="1">#REF!</definedName>
    <definedName name="Encarregado_not_op_aterro">#REF!</definedName>
    <definedName name="Encarregado_not_op_aterro_res" localSheetId="1">#REF!</definedName>
    <definedName name="Encarregado_not_op_aterro_res">#REF!</definedName>
    <definedName name="ENDL06">#REF!</definedName>
    <definedName name="EndOfConcession">#REF!</definedName>
    <definedName name="eng." localSheetId="1" hidden="1">{#N/A,#N/A,FALSE,"MO (2)"}</definedName>
    <definedName name="eng." hidden="1">{#N/A,#N/A,FALSE,"MO (2)"}</definedName>
    <definedName name="ENGENHARIA" localSheetId="1" hidden="1">{#N/A,#N/A,FALSE,"MO (2)"}</definedName>
    <definedName name="ENGENHARIA" hidden="1">{#N/A,#N/A,FALSE,"MO (2)"}</definedName>
    <definedName name="ENOB">#REF!</definedName>
    <definedName name="Enrocamento" localSheetId="1" hidden="1">{#N/A,#N/A,TRUE,"Plan1"}</definedName>
    <definedName name="Enrocamento" hidden="1">{#N/A,#N/A,TRUE,"Plan1"}</definedName>
    <definedName name="Enrocamentos" localSheetId="1" hidden="1">{#N/A,#N/A,TRUE,"Plan1"}</definedName>
    <definedName name="Enrocamentos" hidden="1">{#N/A,#N/A,TRUE,"Plan1"}</definedName>
    <definedName name="ENT">#REF!</definedName>
    <definedName name="ENTRA_04">#REF!</definedName>
    <definedName name="Entulho_Div_ac_10km">#REF!</definedName>
    <definedName name="entulho_mec_ac_10km">#REF!</definedName>
    <definedName name="entulho_mec_ate_10km">#REF!</definedName>
    <definedName name="ENTUPIMENTO_AN">#REF!</definedName>
    <definedName name="ENTUPIMENTO_AT">#REF!</definedName>
    <definedName name="EOJHAILLVI" hidden="1">#REF!</definedName>
    <definedName name="eoosos" localSheetId="1" hidden="1">{#N/A,#N/A,FALSE,"Aging Summary";#N/A,#N/A,FALSE,"Ratio Analysis";#N/A,#N/A,FALSE,"Test 120 Day Accts";#N/A,#N/A,FALSE,"Tickmarks"}</definedName>
    <definedName name="eoosos" hidden="1">{#N/A,#N/A,FALSE,"Aging Summary";#N/A,#N/A,FALSE,"Ratio Analysis";#N/A,#N/A,FALSE,"Test 120 Day Accts";#N/A,#N/A,FALSE,"Tickmarks"}</definedName>
    <definedName name="EP">#REF!</definedName>
    <definedName name="epc_cs">#REF!</definedName>
    <definedName name="epc_cs_asahi">#REF!</definedName>
    <definedName name="epc_dce">#REF!</definedName>
    <definedName name="EPI">#REF!</definedName>
    <definedName name="epr">#REF!</definedName>
    <definedName name="eprd_cod">#REF!</definedName>
    <definedName name="eprd_cod_36">#REF!</definedName>
    <definedName name="eprd_cod_5">#REF!</definedName>
    <definedName name="eprd_cod_6">#REF!</definedName>
    <definedName name="EPVT">#REF!</definedName>
    <definedName name="EPVT_10">#N/A</definedName>
    <definedName name="EPVT_11">#N/A</definedName>
    <definedName name="EPVT_12">#N/A</definedName>
    <definedName name="EPVT_13">#N/A</definedName>
    <definedName name="EPVT_14">#N/A</definedName>
    <definedName name="EPVT_15">#REF!</definedName>
    <definedName name="EPVT_16">#REF!</definedName>
    <definedName name="EPVT_17">#REF!</definedName>
    <definedName name="EPVT_18">#REF!</definedName>
    <definedName name="EPVT_19">#REF!</definedName>
    <definedName name="EPVT_2">#REF!</definedName>
    <definedName name="EPVT_20">#REF!</definedName>
    <definedName name="EPVT_21">#REF!</definedName>
    <definedName name="EPVT_22">#REF!</definedName>
    <definedName name="EPVT_23">#REF!</definedName>
    <definedName name="EPVT_24">#REF!</definedName>
    <definedName name="EPVT_25">#REF!</definedName>
    <definedName name="EPVT_26">#REF!</definedName>
    <definedName name="EPVT_27">#REF!</definedName>
    <definedName name="EPVT_28">#REF!</definedName>
    <definedName name="EPVT_29">#REF!</definedName>
    <definedName name="EPVT_3">#REF!</definedName>
    <definedName name="EPVT_30">#REF!</definedName>
    <definedName name="EPVT_31">#REF!</definedName>
    <definedName name="EPVT_32">#REF!</definedName>
    <definedName name="EPVT_33">#REF!</definedName>
    <definedName name="EPVT_34">#REF!</definedName>
    <definedName name="EPVT_35">#REF!</definedName>
    <definedName name="EPVT_36">#REF!</definedName>
    <definedName name="EPVT_37">#N/A</definedName>
    <definedName name="EPVT_38">#REF!</definedName>
    <definedName name="EPVT_39">#N/A</definedName>
    <definedName name="EPVT_4">#REF!</definedName>
    <definedName name="EPVT_40">#N/A</definedName>
    <definedName name="EPVT_41">#N/A</definedName>
    <definedName name="EPVT_42">#N/A</definedName>
    <definedName name="EPVT_43">#N/A</definedName>
    <definedName name="EPVT_44">#N/A</definedName>
    <definedName name="EPVT_45">#N/A</definedName>
    <definedName name="EPVT_46">#N/A</definedName>
    <definedName name="EPVT_47">#N/A</definedName>
    <definedName name="EPVT_48">#N/A</definedName>
    <definedName name="EPVT_49">#N/A</definedName>
    <definedName name="EPVT_5">#REF!</definedName>
    <definedName name="EPVT_50">#N/A</definedName>
    <definedName name="EPVT_51">#N/A</definedName>
    <definedName name="EPVT_52">#N/A</definedName>
    <definedName name="EPVT_53">#N/A</definedName>
    <definedName name="EPVT_54">#N/A</definedName>
    <definedName name="EPVT_55">#N/A</definedName>
    <definedName name="EPVT_56">#N/A</definedName>
    <definedName name="EPVT_57">#N/A</definedName>
    <definedName name="EPVT_58">#N/A</definedName>
    <definedName name="EPVT_6">#REF!</definedName>
    <definedName name="EPVT_60">#N/A</definedName>
    <definedName name="EPVT_61">#N/A</definedName>
    <definedName name="EPVT_62">#N/A</definedName>
    <definedName name="EPVT_63">#N/A</definedName>
    <definedName name="EPVT_64">#N/A</definedName>
    <definedName name="EPVT_65">#N/A</definedName>
    <definedName name="EPVT_66">#N/A</definedName>
    <definedName name="EPVT_67">#N/A</definedName>
    <definedName name="EPVT_68">#N/A</definedName>
    <definedName name="EPVT_69">#N/A</definedName>
    <definedName name="EPVT_7">#N/A</definedName>
    <definedName name="EPVT_70">#N/A</definedName>
    <definedName name="EPVT_71">#N/A</definedName>
    <definedName name="EPVT_72">#N/A</definedName>
    <definedName name="EPVT_73">#N/A</definedName>
    <definedName name="EPVT_74">#N/A</definedName>
    <definedName name="EPVT_75">#N/A</definedName>
    <definedName name="EPVT_76">#N/A</definedName>
    <definedName name="EPVT_77">#N/A</definedName>
    <definedName name="EPVT_78">#N/A</definedName>
    <definedName name="EPVT_79">#N/A</definedName>
    <definedName name="EPVT_8">#N/A</definedName>
    <definedName name="EPVT_80">#N/A</definedName>
    <definedName name="EPVT_81">#N/A</definedName>
    <definedName name="EPVT_82">#N/A</definedName>
    <definedName name="EPVT_83">#N/A</definedName>
    <definedName name="EPVT_85">#N/A</definedName>
    <definedName name="EPVT_86">#N/A</definedName>
    <definedName name="EPVT_87">#N/A</definedName>
    <definedName name="EPVT_88">#N/A</definedName>
    <definedName name="EPVT_9">#N/A</definedName>
    <definedName name="EPVT_92">#N/A</definedName>
    <definedName name="EQ" hidden="1">#REF!</definedName>
    <definedName name="eq_pedagio">#REF!</definedName>
    <definedName name="eqpos">#REF!</definedName>
    <definedName name="EQPTO" localSheetId="1">#REF!</definedName>
    <definedName name="EQPTO">#REF!</definedName>
    <definedName name="EQPTO_10">#N/A</definedName>
    <definedName name="EQPTO_11">#N/A</definedName>
    <definedName name="EQPTO_12">#N/A</definedName>
    <definedName name="EQPTO_13">#N/A</definedName>
    <definedName name="EQPTO_14">#N/A</definedName>
    <definedName name="EQPTO_15">#REF!</definedName>
    <definedName name="EQPTO_16">#REF!</definedName>
    <definedName name="EQPTO_17">#REF!</definedName>
    <definedName name="EQPTO_18">#REF!</definedName>
    <definedName name="EQPTO_19">#REF!</definedName>
    <definedName name="EQPTO_2">#REF!</definedName>
    <definedName name="EQPTO_20">#REF!</definedName>
    <definedName name="EQPTO_21">#REF!</definedName>
    <definedName name="EQPTO_22">#REF!</definedName>
    <definedName name="EQPTO_23">#REF!</definedName>
    <definedName name="EQPTO_24">#REF!</definedName>
    <definedName name="EQPTO_25">#REF!</definedName>
    <definedName name="EQPTO_26">#REF!</definedName>
    <definedName name="EQPTO_27">#REF!</definedName>
    <definedName name="EQPTO_28">#REF!</definedName>
    <definedName name="EQPTO_29">#REF!</definedName>
    <definedName name="EQPTO_3">#REF!</definedName>
    <definedName name="EQPTO_30">#REF!</definedName>
    <definedName name="EQPTO_31">#REF!</definedName>
    <definedName name="EQPTO_32">#REF!</definedName>
    <definedName name="EQPTO_33">#REF!</definedName>
    <definedName name="EQPTO_34">#REF!</definedName>
    <definedName name="EQPTO_35">#REF!</definedName>
    <definedName name="EQPTO_36">#REF!</definedName>
    <definedName name="EQPTO_37">#N/A</definedName>
    <definedName name="EQPTO_38">#REF!</definedName>
    <definedName name="EQPTO_39">#N/A</definedName>
    <definedName name="EQPTO_4">#REF!</definedName>
    <definedName name="EQPTO_40">#N/A</definedName>
    <definedName name="EQPTO_41">#N/A</definedName>
    <definedName name="EQPTO_42">#N/A</definedName>
    <definedName name="EQPTO_43">#N/A</definedName>
    <definedName name="EQPTO_44">#N/A</definedName>
    <definedName name="EQPTO_45">#N/A</definedName>
    <definedName name="EQPTO_46">#N/A</definedName>
    <definedName name="EQPTO_47">#N/A</definedName>
    <definedName name="EQPTO_48">#N/A</definedName>
    <definedName name="EQPTO_49">#N/A</definedName>
    <definedName name="EQPTO_5">#REF!</definedName>
    <definedName name="EQPTO_50">#N/A</definedName>
    <definedName name="EQPTO_51">#N/A</definedName>
    <definedName name="EQPTO_52">#N/A</definedName>
    <definedName name="EQPTO_53">#N/A</definedName>
    <definedName name="EQPTO_54">#N/A</definedName>
    <definedName name="EQPTO_55">#N/A</definedName>
    <definedName name="EQPTO_56">#N/A</definedName>
    <definedName name="EQPTO_57">#N/A</definedName>
    <definedName name="EQPTO_58">#N/A</definedName>
    <definedName name="EQPTO_6">#REF!</definedName>
    <definedName name="EQPTO_60">#N/A</definedName>
    <definedName name="EQPTO_61">#N/A</definedName>
    <definedName name="EQPTO_62">#N/A</definedName>
    <definedName name="EQPTO_63">#N/A</definedName>
    <definedName name="EQPTO_64">#N/A</definedName>
    <definedName name="EQPTO_65">#N/A</definedName>
    <definedName name="EQPTO_66">#N/A</definedName>
    <definedName name="EQPTO_67">#N/A</definedName>
    <definedName name="EQPTO_68">#N/A</definedName>
    <definedName name="EQPTO_69">#N/A</definedName>
    <definedName name="EQPTO_7">#N/A</definedName>
    <definedName name="EQPTO_70">#N/A</definedName>
    <definedName name="EQPTO_71">#N/A</definedName>
    <definedName name="EQPTO_72">#N/A</definedName>
    <definedName name="EQPTO_73">#N/A</definedName>
    <definedName name="EQPTO_74">#N/A</definedName>
    <definedName name="EQPTO_75">#N/A</definedName>
    <definedName name="EQPTO_76">#N/A</definedName>
    <definedName name="EQPTO_77">#N/A</definedName>
    <definedName name="EQPTO_78">#N/A</definedName>
    <definedName name="EQPTO_79">#N/A</definedName>
    <definedName name="EQPTO_8">#N/A</definedName>
    <definedName name="EQPTO_80">#N/A</definedName>
    <definedName name="EQPTO_81">#N/A</definedName>
    <definedName name="EQPTO_82">#N/A</definedName>
    <definedName name="EQPTO_83">#N/A</definedName>
    <definedName name="EQPTO_85">#N/A</definedName>
    <definedName name="EQPTO_86">#N/A</definedName>
    <definedName name="EQPTO_87">#N/A</definedName>
    <definedName name="EQPTO_88">#N/A</definedName>
    <definedName name="EQPTO_9">#N/A</definedName>
    <definedName name="EQPTO_92">#N/A</definedName>
    <definedName name="Equatorial" localSheetId="1" hidden="1">{#N/A,#N/A,FALSE,"TOTAL"}</definedName>
    <definedName name="Equatorial" hidden="1">{#N/A,#N/A,FALSE,"TOTAL"}</definedName>
    <definedName name="EQUI" localSheetId="1" hidden="1">{"'INDICE'!$A$1:$K$78"}</definedName>
    <definedName name="EQUI" hidden="1">{"'INDICE'!$A$1:$K$78"}</definedName>
    <definedName name="equip">#REF!</definedName>
    <definedName name="EQUIP_TRANSP_AN">#REF!</definedName>
    <definedName name="EQUIP_TRANSP_AT">#REF!</definedName>
    <definedName name="EQUIP1">#REF!</definedName>
    <definedName name="Equipamentos">#REF!</definedName>
    <definedName name="Equipamentos1">#REF!</definedName>
    <definedName name="equipe_de_projeto__gerenciamento__meio_ambiente_e_obra">#REF!</definedName>
    <definedName name="Equity">#REF!</definedName>
    <definedName name="eqwd" hidden="1">#N/A</definedName>
    <definedName name="ER">#REF!</definedName>
    <definedName name="erb" localSheetId="1" hidden="1">{"'Quadro'!$A$4:$BG$78"}</definedName>
    <definedName name="erb" hidden="1">{"'Quadro'!$A$4:$BG$78"}</definedName>
    <definedName name="erc" localSheetId="1" hidden="1">{"'RR'!$A$2:$E$81"}</definedName>
    <definedName name="erc" hidden="1">{"'RR'!$A$2:$E$81"}</definedName>
    <definedName name="ereerer" localSheetId="1" hidden="1">{#N/A,#N/A,FALSE,"MO (2)"}</definedName>
    <definedName name="ereerer" hidden="1">{#N/A,#N/A,FALSE,"MO (2)"}</definedName>
    <definedName name="erqwttew" localSheetId="1" hidden="1">{"'gráf jan00'!$A$1:$AK$41"}</definedName>
    <definedName name="erqwttew" hidden="1">{"'gráf jan00'!$A$1:$AK$41"}</definedName>
    <definedName name="err" localSheetId="1" hidden="1">{"VENTAS1",#N/A,FALSE,"VENTAS";"VENTAS2",#N/A,FALSE,"VENTAS";"VENTAS3",#N/A,FALSE,"VENTAS";"VENTAS4",#N/A,FALSE,"VENTAS";"VENTAS5",#N/A,FALSE,"VENTAS";"VENTAS6",#N/A,FALSE,"VENTAS";"VENTAS7",#N/A,FALSE,"VENTAS";"VENTAS8",#N/A,FALSE,"VENTAS"}</definedName>
    <definedName name="err" hidden="1">{"VENTAS1",#N/A,FALSE,"VENTAS";"VENTAS2",#N/A,FALSE,"VENTAS";"VENTAS3",#N/A,FALSE,"VENTAS";"VENTAS4",#N/A,FALSE,"VENTAS";"VENTAS5",#N/A,FALSE,"VENTAS";"VENTAS6",#N/A,FALSE,"VENTAS";"VENTAS7",#N/A,FALSE,"VENTAS";"VENTAS8",#N/A,FALSE,"VENTAS"}</definedName>
    <definedName name="ERRO" localSheetId="1" hidden="1">{"'CptDifn'!$AA$32:$AG$32"}</definedName>
    <definedName name="ERRO" hidden="1">{"'CptDifn'!$AA$32:$AG$32"}</definedName>
    <definedName name="ERRO1" localSheetId="1" hidden="1">{"'CptDifn'!$AA$32:$AG$32"}</definedName>
    <definedName name="ERRO1" hidden="1">{"'CptDifn'!$AA$32:$AG$32"}</definedName>
    <definedName name="ERRO3" localSheetId="1" hidden="1">{"'CptDifn'!$AA$32:$AG$32"}</definedName>
    <definedName name="ERRO3" hidden="1">{"'CptDifn'!$AA$32:$AG$32"}</definedName>
    <definedName name="ERRO4" localSheetId="1" hidden="1">{"'CptDifn'!$AA$32:$AG$32"}</definedName>
    <definedName name="ERRO4" hidden="1">{"'CptDifn'!$AA$32:$AG$32"}</definedName>
    <definedName name="ERRO5" localSheetId="1" hidden="1">{"'CptDifn'!$AA$32:$AG$32"}</definedName>
    <definedName name="ERRO5" hidden="1">{"'CptDifn'!$AA$32:$AG$32"}</definedName>
    <definedName name="ERRO6" localSheetId="1" hidden="1">{"'CptDifn'!$AA$32:$AG$32"}</definedName>
    <definedName name="ERRO6" hidden="1">{"'CptDifn'!$AA$32:$AG$32"}</definedName>
    <definedName name="ERRRRRRRRRRRRRRRO" localSheetId="1" hidden="1">{"'CptDifn'!$AA$32:$AG$32"}</definedName>
    <definedName name="ERRRRRRRRRRRRRRRO" hidden="1">{"'CptDifn'!$AA$32:$AG$32"}</definedName>
    <definedName name="ERRTY">#REF!</definedName>
    <definedName name="erte" hidden="1">#REF!</definedName>
    <definedName name="ES">#REF!</definedName>
    <definedName name="ESA">#REF!</definedName>
    <definedName name="esc">#REF!</definedName>
    <definedName name="escada">#REF!</definedName>
    <definedName name="escav2m">#REF!</definedName>
    <definedName name="escav4m">#REF!</definedName>
    <definedName name="escav6m">#REF!</definedName>
    <definedName name="ESCAVA">#REF!</definedName>
    <definedName name="ESCAVAÇÃO_MANUAL___PROFUNDIDADE_IGUAL_OU_INFERIOR_A_1_50M">#REF!</definedName>
    <definedName name="escavtot">#REF!</definedName>
    <definedName name="esco">#REF!</definedName>
    <definedName name="escoramtot">#REF!</definedName>
    <definedName name="escritorioRio">#REF!</definedName>
    <definedName name="EsfMktVds_Orc">#REF!</definedName>
    <definedName name="EsfMktVds_Proj_Gfa">#REF!</definedName>
    <definedName name="EsfMktVds_Proj_Gfa_Go">#REF!</definedName>
    <definedName name="EsfMktVds_Proj_Plj">#REF!</definedName>
    <definedName name="EsfMktVds_Proj_Plj_Go">#REF!</definedName>
    <definedName name="EsfMktVds_Real">#REF!</definedName>
    <definedName name="ESGOTAMENTO_AN">#REF!</definedName>
    <definedName name="ESGOTAMENTO_AT">#REF!</definedName>
    <definedName name="Esgoto">#REF!</definedName>
    <definedName name="ESP_CAM_CASCALHO_CALÇADA">#REF!</definedName>
    <definedName name="ESP_CAM_LIMP_CALÇADA">#REF!</definedName>
    <definedName name="ESP_CAM_SUJEIRA_ASF">#REF!</definedName>
    <definedName name="ESP_ESCAVAÇÃO_CALÇADA">#REF!</definedName>
    <definedName name="ESP_GRAMA">#REF!</definedName>
    <definedName name="ESP_PLACA_REM">#REF!</definedName>
    <definedName name="ESP_RASPAGEM_GAP">#REF!</definedName>
    <definedName name="espaçamento">#REF!</definedName>
    <definedName name="ESPALHAMENTO_AN">#REF!</definedName>
    <definedName name="ESPALHAMENTO_AT">#REF!</definedName>
    <definedName name="EspecialExt">#REF!</definedName>
    <definedName name="EspecialInt">#REF!</definedName>
    <definedName name="ESPESS_LAM">#REF!</definedName>
    <definedName name="ESPESSAMENTO" localSheetId="1" hidden="1">{#N/A,#N/A,FALSE,"GERAL";#N/A,#N/A,FALSE,"012-96";#N/A,#N/A,FALSE,"018-96";#N/A,#N/A,FALSE,"027-96";#N/A,#N/A,FALSE,"059-96";#N/A,#N/A,FALSE,"076-96";#N/A,#N/A,FALSE,"019-97";#N/A,#N/A,FALSE,"021-97";#N/A,#N/A,FALSE,"022-97";#N/A,#N/A,FALSE,"028-97"}</definedName>
    <definedName name="ESPESSAMENTO" hidden="1">{#N/A,#N/A,FALSE,"GERAL";#N/A,#N/A,FALSE,"012-96";#N/A,#N/A,FALSE,"018-96";#N/A,#N/A,FALSE,"027-96";#N/A,#N/A,FALSE,"059-96";#N/A,#N/A,FALSE,"076-96";#N/A,#N/A,FALSE,"019-97";#N/A,#N/A,FALSE,"021-97";#N/A,#N/A,FALSE,"022-97";#N/A,#N/A,FALSE,"028-97"}</definedName>
    <definedName name="EspLimp">0.3</definedName>
    <definedName name="ésse">#REF!</definedName>
    <definedName name="Est">#REF!</definedName>
    <definedName name="est_10">#N/A</definedName>
    <definedName name="est_11">#N/A</definedName>
    <definedName name="est_12">#N/A</definedName>
    <definedName name="est_13">#N/A</definedName>
    <definedName name="est_14">#N/A</definedName>
    <definedName name="est_15">#REF!</definedName>
    <definedName name="est_16">#REF!</definedName>
    <definedName name="est_17">#REF!</definedName>
    <definedName name="est_18">#REF!</definedName>
    <definedName name="est_19">#REF!</definedName>
    <definedName name="est_2">#REF!</definedName>
    <definedName name="est_20">#REF!</definedName>
    <definedName name="est_21">#REF!</definedName>
    <definedName name="est_22">#REF!</definedName>
    <definedName name="est_23">#REF!</definedName>
    <definedName name="est_24">#REF!</definedName>
    <definedName name="est_25">#REF!</definedName>
    <definedName name="est_26">#REF!</definedName>
    <definedName name="est_27">#REF!</definedName>
    <definedName name="est_28">#REF!</definedName>
    <definedName name="est_29">#REF!</definedName>
    <definedName name="est_3">#REF!</definedName>
    <definedName name="est_30">#REF!</definedName>
    <definedName name="est_31">#REF!</definedName>
    <definedName name="est_32">#REF!</definedName>
    <definedName name="est_33">#REF!</definedName>
    <definedName name="est_34">#REF!</definedName>
    <definedName name="est_35">#REF!</definedName>
    <definedName name="est_36">#REF!</definedName>
    <definedName name="est_37">#N/A</definedName>
    <definedName name="est_38">#REF!</definedName>
    <definedName name="est_39">#N/A</definedName>
    <definedName name="est_4">#REF!</definedName>
    <definedName name="est_40">#N/A</definedName>
    <definedName name="est_41">#N/A</definedName>
    <definedName name="est_42">#N/A</definedName>
    <definedName name="est_43">#N/A</definedName>
    <definedName name="est_44">#N/A</definedName>
    <definedName name="est_45">#N/A</definedName>
    <definedName name="est_46">#N/A</definedName>
    <definedName name="est_47">#N/A</definedName>
    <definedName name="est_48">#N/A</definedName>
    <definedName name="est_49">#N/A</definedName>
    <definedName name="est_5">#REF!</definedName>
    <definedName name="est_50">#N/A</definedName>
    <definedName name="est_51">#N/A</definedName>
    <definedName name="est_52">#N/A</definedName>
    <definedName name="est_53">#N/A</definedName>
    <definedName name="est_54">#N/A</definedName>
    <definedName name="est_55">#N/A</definedName>
    <definedName name="est_56">#N/A</definedName>
    <definedName name="est_57">#N/A</definedName>
    <definedName name="est_58">#N/A</definedName>
    <definedName name="est_6">#REF!</definedName>
    <definedName name="est_60">#N/A</definedName>
    <definedName name="est_61">#N/A</definedName>
    <definedName name="est_62">#N/A</definedName>
    <definedName name="est_63">#N/A</definedName>
    <definedName name="est_64">#N/A</definedName>
    <definedName name="est_65">#N/A</definedName>
    <definedName name="est_66">#N/A</definedName>
    <definedName name="est_67">#N/A</definedName>
    <definedName name="est_68">#N/A</definedName>
    <definedName name="est_69">#N/A</definedName>
    <definedName name="est_7">#N/A</definedName>
    <definedName name="est_70">#N/A</definedName>
    <definedName name="est_71">#N/A</definedName>
    <definedName name="est_72">#N/A</definedName>
    <definedName name="est_73">#N/A</definedName>
    <definedName name="est_74">#N/A</definedName>
    <definedName name="est_75">#N/A</definedName>
    <definedName name="est_76">#N/A</definedName>
    <definedName name="est_77">#N/A</definedName>
    <definedName name="est_78">#N/A</definedName>
    <definedName name="est_79">#N/A</definedName>
    <definedName name="est_8">#N/A</definedName>
    <definedName name="est_80">#N/A</definedName>
    <definedName name="est_81">#N/A</definedName>
    <definedName name="est_82">#N/A</definedName>
    <definedName name="est_83">#N/A</definedName>
    <definedName name="est_85">#N/A</definedName>
    <definedName name="est_86">#N/A</definedName>
    <definedName name="est_87">#N/A</definedName>
    <definedName name="est_88">#N/A</definedName>
    <definedName name="est_9">#N/A</definedName>
    <definedName name="est_92">#N/A</definedName>
    <definedName name="est_B" localSheetId="1" hidden="1">{#N/A,#N/A,FALSE,"PCOL"}</definedName>
    <definedName name="est_B" hidden="1">{#N/A,#N/A,FALSE,"PCOL"}</definedName>
    <definedName name="EST_deducao">#REF!</definedName>
    <definedName name="EST_mensal">#REF!</definedName>
    <definedName name="Estaca_VLD">#REF!</definedName>
    <definedName name="Estaca_VLE">#REF!</definedName>
    <definedName name="estaca3">#REF!</definedName>
    <definedName name="EstacaM_peso">#REF!</definedName>
    <definedName name="ESTACIONAMENTO">#REF!</definedName>
    <definedName name="Estados">#REF!</definedName>
    <definedName name="EstatVndUnidMedTPB">#REF!</definedName>
    <definedName name="EstatVndUnidNegTPB">#REF!</definedName>
    <definedName name="ESTELE">#REF!</definedName>
    <definedName name="ESTMEC">#REF!</definedName>
    <definedName name="ESTOQUES">#REF!</definedName>
    <definedName name="estr">#REF!</definedName>
    <definedName name="ESTRUTURA" localSheetId="1" hidden="1">{"'RELATÓRIO'!$A$1:$E$20","'RELATÓRIO'!$A$22:$D$34","'INTERNET'!$A$31:$G$58","'INTERNET'!$A$1:$G$28","'SÉRIE HISTÓRICA'!$A$167:$H$212","'SÉRIE HISTÓRICA'!$A$56:$H$101"}</definedName>
    <definedName name="ESTRUTURA" hidden="1">{"'RELATÓRIO'!$A$1:$E$20","'RELATÓRIO'!$A$22:$D$34","'INTERNET'!$A$31:$G$58","'INTERNET'!$A$1:$G$28","'SÉRIE HISTÓRICA'!$A$167:$H$212","'SÉRIE HISTÓRICA'!$A$56:$H$101"}</definedName>
    <definedName name="ESTRUTURA_PILARES" localSheetId="1" hidden="1">{"'RELATÓRIO'!$A$1:$E$20","'RELATÓRIO'!$A$22:$D$34","'INTERNET'!$A$31:$G$58","'INTERNET'!$A$1:$G$28","'SÉRIE HISTÓRICA'!$A$167:$H$212","'SÉRIE HISTÓRICA'!$A$56:$H$101"}</definedName>
    <definedName name="ESTRUTURA_PILARES" hidden="1">{"'RELATÓRIO'!$A$1:$E$20","'RELATÓRIO'!$A$22:$D$34","'INTERNET'!$A$31:$G$58","'INTERNET'!$A$1:$G$28","'SÉRIE HISTÓRICA'!$A$167:$H$212","'SÉRIE HISTÓRICA'!$A$56:$H$101"}</definedName>
    <definedName name="ESTRUTURA_VIGAS" localSheetId="1" hidden="1">{"'RELATÓRIO'!$A$1:$E$20","'RELATÓRIO'!$A$22:$D$34","'INTERNET'!$A$31:$G$58","'INTERNET'!$A$1:$G$28","'SÉRIE HISTÓRICA'!$A$167:$H$212","'SÉRIE HISTÓRICA'!$A$56:$H$101"}</definedName>
    <definedName name="ESTRUTURA_VIGAS" hidden="1">{"'RELATÓRIO'!$A$1:$E$20","'RELATÓRIO'!$A$22:$D$34","'INTERNET'!$A$31:$G$58","'INTERNET'!$A$1:$G$28","'SÉRIE HISTÓRICA'!$A$167:$H$212","'SÉRIE HISTÓRICA'!$A$56:$H$101"}</definedName>
    <definedName name="estruturam" localSheetId="1" hidden="1">{"'RELATÓRIO'!$A$1:$E$20","'RELATÓRIO'!$A$22:$D$34","'INTERNET'!$A$31:$G$58","'INTERNET'!$A$1:$G$28","'SÉRIE HISTÓRICA'!$A$167:$H$212","'SÉRIE HISTÓRICA'!$A$56:$H$101"}</definedName>
    <definedName name="estruturam" hidden="1">{"'RELATÓRIO'!$A$1:$E$20","'RELATÓRIO'!$A$22:$D$34","'INTERNET'!$A$31:$G$58","'INTERNET'!$A$1:$G$28","'SÉRIE HISTÓRICA'!$A$167:$H$212","'SÉRIE HISTÓRICA'!$A$56:$H$101"}</definedName>
    <definedName name="ESTV" localSheetId="1" hidden="1">{"'RELATÓRIO'!$A$1:$E$20","'RELATÓRIO'!$A$22:$D$34","'INTERNET'!$A$31:$G$58","'INTERNET'!$A$1:$G$28","'SÉRIE HISTÓRICA'!$A$167:$H$212","'SÉRIE HISTÓRICA'!$A$56:$H$101"}</definedName>
    <definedName name="ESTV" hidden="1">{"'RELATÓRIO'!$A$1:$E$20","'RELATÓRIO'!$A$22:$D$34","'INTERNET'!$A$31:$G$58","'INTERNET'!$A$1:$G$28","'SÉRIE HISTÓRICA'!$A$167:$H$212","'SÉRIE HISTÓRICA'!$A$56:$H$101"}</definedName>
    <definedName name="et" localSheetId="1" hidden="1">{"'teste'!$B$2:$R$49"}</definedName>
    <definedName name="et" hidden="1">{"'teste'!$B$2:$R$49"}</definedName>
    <definedName name="ETHUSB">#REF!</definedName>
    <definedName name="ETHUSH">#REF!</definedName>
    <definedName name="ETHUSL">#REF!</definedName>
    <definedName name="etu">#REF!</definedName>
    <definedName name="etw" localSheetId="1" hidden="1">{"'CptDifn'!$AA$32:$AG$32"}</definedName>
    <definedName name="etw" hidden="1">{"'CptDifn'!$AA$32:$AG$32"}</definedName>
    <definedName name="etyh" localSheetId="1" hidden="1">{"'CptDifn'!$AA$32:$AG$32"}</definedName>
    <definedName name="etyh" hidden="1">{"'CptDifn'!$AA$32:$AG$32"}</definedName>
    <definedName name="eu" hidden="1">#REF!</definedName>
    <definedName name="EU_1" localSheetId="1" hidden="1">{#N/A,#N/A,FALSE,"MO (2)"}</definedName>
    <definedName name="EU_1" hidden="1">{#N/A,#N/A,FALSE,"MO (2)"}</definedName>
    <definedName name="Euro">#REF!</definedName>
    <definedName name="euro_dolar">#REF!</definedName>
    <definedName name="EUROpUSD">#REF!</definedName>
    <definedName name="EURORATE">#REF!</definedName>
    <definedName name="ev">#REF!</definedName>
    <definedName name="ev.Calculation" hidden="1">-4135</definedName>
    <definedName name="ev.Initialized" hidden="1">FALSE</definedName>
    <definedName name="Eventos">#REF!</definedName>
    <definedName name="EVOLUTION_DES_ROI" localSheetId="12" hidden="1">{#N/A,#N/A,FALSE,"SYSOC";#N/A,#N/A,FALSE,"RESU-GESTION";#N/A,#N/A,FALSE,"EVOL-MNA";#N/A,#N/A,FALSE,"VTAS-ANALI";#N/A,#N/A,FALSE,"ANALI-GSFIJOS";#N/A,#N/A,FALSE,"DETA-RUBROS";#N/A,#N/A,FALSE,"ANALI-CNF";#N/A,#N/A,FALSE,"BILAN";#N/A,#N/A,FALSE,"TAB_FIN";#N/A,#N/A,FALSE,"IND_ECO"}</definedName>
    <definedName name="EVOLUTION_DES_ROI" localSheetId="1" hidden="1">{#N/A,#N/A,FALSE,"SYSOC";#N/A,#N/A,FALSE,"RESU-GESTION";#N/A,#N/A,FALSE,"EVOL-MNA";#N/A,#N/A,FALSE,"VTAS-ANALI";#N/A,#N/A,FALSE,"ANALI-GSFIJOS";#N/A,#N/A,FALSE,"DETA-RUBROS";#N/A,#N/A,FALSE,"ANALI-CNF";#N/A,#N/A,FALSE,"BILAN";#N/A,#N/A,FALSE,"TAB_FIN";#N/A,#N/A,FALSE,"IND_ECO"}</definedName>
    <definedName name="EVOLUTION_DES_ROI" hidden="1">{#N/A,#N/A,FALSE,"SYSOC";#N/A,#N/A,FALSE,"RESU-GESTION";#N/A,#N/A,FALSE,"EVOL-MNA";#N/A,#N/A,FALSE,"VTAS-ANALI";#N/A,#N/A,FALSE,"ANALI-GSFIJOS";#N/A,#N/A,FALSE,"DETA-RUBROS";#N/A,#N/A,FALSE,"ANALI-CNF";#N/A,#N/A,FALSE,"BILAN";#N/A,#N/A,FALSE,"TAB_FIN";#N/A,#N/A,FALSE,"IND_ECO"}</definedName>
    <definedName name="EvProd_Orc">#REF!</definedName>
    <definedName name="EvProd_Proj_Gfa">#REF!</definedName>
    <definedName name="EvProd_Proj_Gfa_Go">#REF!</definedName>
    <definedName name="EvProd_Proj_Plj">#REF!</definedName>
    <definedName name="EvProd_Proj_Plj_Go">#REF!</definedName>
    <definedName name="EvProd_Real">#REF!</definedName>
    <definedName name="EVWWFGFPKQ" hidden="1">#REF!</definedName>
    <definedName name="ew"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ew" hidden="1">{TRUE,TRUE,-1.25,-15.5,484.5,276.75,FALSE,TRUE,TRUE,TRUE,0,1,1,300,1,1.96296296296296,1.15384615384615,4,TRUE,TRUE,3,TRUE,1,FALSE,75,"Swvu.Print_Todo.","ACwvu.Print_Todo.",#N/A,FALSE,FALSE,0,0,0,0,2,"","",FALSE,FALSE,TRUE,FALSE,1,#N/A,2,10,"=R1C1:R636C40",FALSE,#N/A,#N/A,FALSE,FALSE,FALSE,9,300,300,FALSE,TRUE,TRUE,TRUE,TRUE}</definedName>
    <definedName name="ewewr">#REF!</definedName>
    <definedName name="ewf" localSheetId="1" hidden="1">{"'Quadro'!$A$4:$BG$78"}</definedName>
    <definedName name="ewf" hidden="1">{"'Quadro'!$A$4:$BG$78"}</definedName>
    <definedName name="EWO">#REF!</definedName>
    <definedName name="ewrtwe" localSheetId="1" hidden="1">{"'gráf jan00'!$A$1:$AK$41"}</definedName>
    <definedName name="ewrtwe" hidden="1">{"'gráf jan00'!$A$1:$AK$41"}</definedName>
    <definedName name="ex">#REF!</definedName>
    <definedName name="ex_epc_cs">#REF!</definedName>
    <definedName name="ex_epc_cs_asahi">#REF!</definedName>
    <definedName name="EXA">#REF!</definedName>
    <definedName name="ExactAddinConnection" hidden="1">"001"</definedName>
    <definedName name="ExactAddinConnection.001" hidden="1">"SRVEXACT2003;001;marleen;1"</definedName>
    <definedName name="ExactAddinConnection.021" hidden="1">"SRVEXACT2003;021;marleen;1"</definedName>
    <definedName name="ExactAddinConnection.025" hidden="1">"SRVEXACT2003;025;marleen;1"</definedName>
    <definedName name="ExactAddinConnection.030" hidden="1">"SRVEXACT2003;030;marleen;1"</definedName>
    <definedName name="ExactAddinConnection.040" hidden="1">"SRVEXACT2003;040;marleen;1"</definedName>
    <definedName name="ExactAddinConnection.041" hidden="1">"SRVEXACT2003;041;marleen;1"</definedName>
    <definedName name="ExactAddinConnection.050" hidden="1">"SRVEXACT2003;050;marleen;1"</definedName>
    <definedName name="ExactAddinReports" hidden="1">1</definedName>
    <definedName name="Exam_méd" localSheetId="1">#REF!</definedName>
    <definedName name="Exam_méd">#REF!</definedName>
    <definedName name="EXAMES_MÉDICOS">#REF!</definedName>
    <definedName name="Excel_BuiltIn__FilterDatabase">#REF!</definedName>
    <definedName name="Excel_BuiltIn__FilterDatabase_1">0</definedName>
    <definedName name="Excel_BuiltIn__FilterDatabase_12">#REF!</definedName>
    <definedName name="Excel_BuiltIn__FilterDatabase_14">#REF!</definedName>
    <definedName name="Excel_BuiltIn__FilterDatabase_2">#REF!</definedName>
    <definedName name="Excel_BuiltIn__FilterDatabase_4">#REF!</definedName>
    <definedName name="Excel_BuiltIn_Criteria" localSheetId="1">#REF!</definedName>
    <definedName name="Excel_BuiltIn_Criteria">#REF!</definedName>
    <definedName name="Excel_BuiltIn_Criteria_1" localSheetId="1">#REF!</definedName>
    <definedName name="Excel_BuiltIn_Criteria_1">#REF!</definedName>
    <definedName name="Excel_BuiltIn_Criteria_1_1">#REF!</definedName>
    <definedName name="Excel_BuiltIn_Criteria_1_1_1">"$#REF!.$A$84"</definedName>
    <definedName name="Excel_BuiltIn_Criteria_4">"$'2001'.$#REF!$#REF!:$#REF!$#REF!"</definedName>
    <definedName name="Excel_BuiltIn_Criteria_5">"$'2000'.$#REF!$#REF!:$#REF!$#REF!"</definedName>
    <definedName name="Excel_BuiltIn_Criteria_6">"$'1999'.$#REF!$#REF!:$#REF!$#REF!"</definedName>
    <definedName name="Excel_BuiltIn_Database" localSheetId="1">#REF!</definedName>
    <definedName name="Excel_BuiltIn_Database">#REF!</definedName>
    <definedName name="Excel_BuiltIn_Database_1" localSheetId="1">#REF!</definedName>
    <definedName name="Excel_BuiltIn_Database_1">#REF!</definedName>
    <definedName name="Excel_BuiltIn_Database_1_1">#REF!</definedName>
    <definedName name="Excel_BuiltIn_Database_1_1_1">"$#REF!.$A$9:$C$139"</definedName>
    <definedName name="Excel_BuiltIn_Database_10">"$#REF!.$A$1:$Q$1673"</definedName>
    <definedName name="Excel_BuiltIn_Database_11">"$#REF!.$A$1:$Q$1673"</definedName>
    <definedName name="Excel_BuiltIn_Database_12">"$#REF!.$A$1:$Q$1673"</definedName>
    <definedName name="Excel_BuiltIn_Database_14">"$#REF!.$A$1:$Q$1673"</definedName>
    <definedName name="Excel_BuiltIn_Database_15">"$#REF!.$A$1:$Q$1673"</definedName>
    <definedName name="Excel_BuiltIn_Database_16">"$#REF!.$A$1:$Q$1673"</definedName>
    <definedName name="Excel_BuiltIn_Database_3">"$#REF!.$A$1:$Q$1673"</definedName>
    <definedName name="Excel_BuiltIn_Database_4">"$#REF!.$A$1:$Q$1673"</definedName>
    <definedName name="Excel_BuiltIn_Database_5">"$#REF!.$A$1:$Q$1673"</definedName>
    <definedName name="Excel_BuiltIn_Database_8">"$#REF!.$A$1:$Q$1673"</definedName>
    <definedName name="Excel_BuiltIn_Database_9">"$#REF!.$A$1:$Q$1673"</definedName>
    <definedName name="Excel_BuiltIn_Extract">#REF!</definedName>
    <definedName name="Excel_BuiltIn_Extract_1">"$#REF!.$A$#REF!"</definedName>
    <definedName name="Excel_BuiltIn_Extract_1_1">#REF!</definedName>
    <definedName name="Excel_BuiltIn_Extract_1_1_1">"$#REF!.$A$#REF!"</definedName>
    <definedName name="Excel_BuiltIn_Extract_4">"$'2001'.$#REF!$#REF!:$#REF!$#REF!"</definedName>
    <definedName name="Excel_BuiltIn_Extract_5">"$'2000'.$#REF!$#REF!:$#REF!$#REF!"</definedName>
    <definedName name="Excel_BuiltIn_Extract_6">"$'1999'.$#REF!$#REF!:$#REF!$#REF!"</definedName>
    <definedName name="Excel_BuiltIn_Print_Area">#REF!</definedName>
    <definedName name="Excel_BuiltIn_Print_Area_1">"$#REF!.$A$1:$DC$26"</definedName>
    <definedName name="Excel_BuiltIn_Print_Area_1_1">#REF!</definedName>
    <definedName name="Excel_BuiltIn_Print_Area_1_1_1">#REF!</definedName>
    <definedName name="Excel_BuiltIn_Print_Area_1_1_1_1">0</definedName>
    <definedName name="Excel_BuiltIn_Print_Area_1_1_1_1_1">(#REF!,#REF!)</definedName>
    <definedName name="Excel_BuiltIn_Print_Area_1_1_1_1_1_1">#REF!</definedName>
    <definedName name="Excel_BuiltIn_Print_Area_10_1">#REF!</definedName>
    <definedName name="Excel_BuiltIn_Print_Area_10_1_1">#REF!</definedName>
    <definedName name="Excel_BuiltIn_Print_Area_103">#REF!</definedName>
    <definedName name="Excel_BuiltIn_Print_Area_11">#REF!</definedName>
    <definedName name="Excel_BuiltIn_Print_Area_11_1">#REF!</definedName>
    <definedName name="Excel_BuiltIn_Print_Area_11_1_1">#REF!</definedName>
    <definedName name="Excel_BuiltIn_Print_Area_11_1_1_1">#REF!</definedName>
    <definedName name="Excel_BuiltIn_Print_Area_11_1_1_1_1">#REF!</definedName>
    <definedName name="Excel_BuiltIn_Print_Area_11_1_1_1_1_1">#REF!</definedName>
    <definedName name="Excel_BuiltIn_Print_Area_12">#REF!</definedName>
    <definedName name="Excel_BuiltIn_Print_Area_12_1">#REF!</definedName>
    <definedName name="Excel_BuiltIn_Print_Area_12_1_1">#REF!</definedName>
    <definedName name="Excel_BuiltIn_Print_Area_12_1_1_1">#REF!</definedName>
    <definedName name="Excel_BuiltIn_Print_Area_12_1_1_1_1">#REF!</definedName>
    <definedName name="Excel_BuiltIn_Print_Area_13">#REF!</definedName>
    <definedName name="Excel_BuiltIn_Print_Area_13_1">#REF!</definedName>
    <definedName name="Excel_BuiltIn_Print_Area_13_1_1">#REF!</definedName>
    <definedName name="Excel_BuiltIn_Print_Area_13_1_1_1">#REF!</definedName>
    <definedName name="Excel_BuiltIn_Print_Area_13_1_1_1_1">#REF!</definedName>
    <definedName name="Excel_BuiltIn_Print_Area_14">#REF!</definedName>
    <definedName name="Excel_BuiltIn_Print_Area_14_1">#REF!</definedName>
    <definedName name="Excel_BuiltIn_Print_Area_14_1_1">#REF!</definedName>
    <definedName name="Excel_BuiltIn_Print_Area_14_1_1_1">#REF!</definedName>
    <definedName name="Excel_BuiltIn_Print_Area_15_1">#REF!</definedName>
    <definedName name="Excel_BuiltIn_Print_Area_15_1_1">#REF!</definedName>
    <definedName name="Excel_BuiltIn_Print_Area_16">#REF!</definedName>
    <definedName name="Excel_BuiltIn_Print_Area_16_1">#REF!</definedName>
    <definedName name="Excel_BuiltIn_Print_Area_17">#REF!</definedName>
    <definedName name="Excel_BuiltIn_Print_Area_2">"$#REF!.$A$1:$AO$54"</definedName>
    <definedName name="Excel_BuiltIn_Print_Area_2_1">#REF!</definedName>
    <definedName name="Excel_BuiltIn_Print_Area_2_1_1">0</definedName>
    <definedName name="Excel_BuiltIn_Print_Area_2_1_2">0</definedName>
    <definedName name="Excel_BuiltIn_Print_Area_21_1">#REF!</definedName>
    <definedName name="Excel_BuiltIn_Print_Area_21_1_1">#REF!</definedName>
    <definedName name="Excel_BuiltIn_Print_Area_22">#REF!</definedName>
    <definedName name="Excel_BuiltIn_Print_Area_23_1">#REF!</definedName>
    <definedName name="Excel_BuiltIn_Print_Area_23_1_1">#REF!</definedName>
    <definedName name="Excel_BuiltIn_Print_Area_26_1">#REF!</definedName>
    <definedName name="Excel_BuiltIn_Print_Area_26_1_1">#REF!</definedName>
    <definedName name="Excel_BuiltIn_Print_Area_3">#REF!</definedName>
    <definedName name="Excel_BuiltIn_Print_Area_3_1">#REF!</definedName>
    <definedName name="Excel_BuiltIn_Print_Area_3_1_1">#REF!</definedName>
    <definedName name="Excel_BuiltIn_Print_Area_3_1_1_1">0</definedName>
    <definedName name="Excel_BuiltIn_Print_Area_3_1_1_2">0</definedName>
    <definedName name="Excel_BuiltIn_Print_Area_4">#REF!</definedName>
    <definedName name="Excel_BuiltIn_Print_Area_4_1">#REF!</definedName>
    <definedName name="Excel_BuiltIn_Print_Area_4_1_1">0</definedName>
    <definedName name="Excel_BuiltIn_Print_Area_5">#REF!</definedName>
    <definedName name="Excel_BuiltIn_Print_Area_5_1">#REF!</definedName>
    <definedName name="Excel_BuiltIn_Print_Area_5_1_1">#REF!</definedName>
    <definedName name="Excel_BuiltIn_Print_Area_6">"$'1999'.$#REF!$#REF!:$#REF!$#REF!"</definedName>
    <definedName name="Excel_BuiltIn_Print_Area_6_1">#REF!</definedName>
    <definedName name="Excel_BuiltIn_Print_Area_6_1_1">#REF!</definedName>
    <definedName name="Excel_BuiltIn_Print_Area_6_1_1_1">#REF!</definedName>
    <definedName name="Excel_BuiltIn_Print_Area_6_1_1_1_1">#REF!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8_1">#REF!</definedName>
    <definedName name="Excel_BuiltIn_Print_Area_8_1_1">#REF!</definedName>
    <definedName name="Excel_BuiltIn_Print_Area_8_1_1_1">#REF!</definedName>
    <definedName name="Excel_BuiltIn_Print_Area_8_1_1_1_1">#REF!</definedName>
    <definedName name="Excel_BuiltIn_Print_Area_8_1_1_1_1_1">#REF!</definedName>
    <definedName name="Excel_BuiltIn_Print_Area_9">#REF!</definedName>
    <definedName name="Excel_BuiltIn_Print_Area_9_1">#REF!</definedName>
    <definedName name="Excel_BuiltIn_Print_Area_9_1_1">#REF!</definedName>
    <definedName name="Excel_BuiltIn_Print_Area_9_1_1_1">#REF!</definedName>
    <definedName name="Excel_BuiltIn_Print_Area_9_1_1_1_1">#REF!</definedName>
    <definedName name="Excel_BuiltIn_Print_Titles">#REF!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_1_1">#REF!</definedName>
    <definedName name="Excel_BuiltIn_Print_Titles_10_1_1_1">#REF!</definedName>
    <definedName name="Excel_BuiltIn_Print_Titles_11_1_1">#REF!,#REF!</definedName>
    <definedName name="Excel_BuiltIn_Print_Titles_11_1_1_1">#REF!,#REF!</definedName>
    <definedName name="Excel_BuiltIn_Print_Titles_11_1_1_1_1">#REF!</definedName>
    <definedName name="Excel_BuiltIn_Print_Titles_11_1_1_1_1_1">#REF!</definedName>
    <definedName name="Excel_BuiltIn_Print_Titles_12">#REF!</definedName>
    <definedName name="Excel_BuiltIn_Print_Titles_12_1">#REF!</definedName>
    <definedName name="Excel_BuiltIn_Print_Titles_12_1_1">#REF!</definedName>
    <definedName name="Excel_BuiltIn_Print_Titles_12_1_1_1">#REF!</definedName>
    <definedName name="Excel_BuiltIn_Print_Titles_13">#REF!</definedName>
    <definedName name="Excel_BuiltIn_Print_Titles_13_1">#REF!</definedName>
    <definedName name="Excel_BuiltIn_Print_Titles_13_1_1">#REF!</definedName>
    <definedName name="Excel_BuiltIn_Print_Titles_13_1_1_1">#REF!</definedName>
    <definedName name="Excel_BuiltIn_Print_Titles_13_1_1_1_1">#REF!</definedName>
    <definedName name="Excel_BuiltIn_Print_Titles_14_1">#REF!,#REF!</definedName>
    <definedName name="Excel_BuiltIn_Print_Titles_14_1_1">#REF!</definedName>
    <definedName name="Excel_BuiltIn_Print_Titles_14_1_1_1">#REF!</definedName>
    <definedName name="Excel_BuiltIn_Print_Titles_15_1">#REF!,#REF!</definedName>
    <definedName name="Excel_BuiltIn_Print_Titles_15_1_1">#REF!,#REF!</definedName>
    <definedName name="Excel_BuiltIn_Print_Titles_15_1_1_1">#REF!,#REF!</definedName>
    <definedName name="Excel_BuiltIn_Print_Titles_15_1_1_1_1">#REF!</definedName>
    <definedName name="Excel_BuiltIn_Print_Titles_16_1">#REF!,#REF!</definedName>
    <definedName name="Excel_BuiltIn_Print_Titles_16_1_1">#REF!,#REF!</definedName>
    <definedName name="Excel_BuiltIn_Print_Titles_16_1_1_1">#REF!,#REF!</definedName>
    <definedName name="Excel_BuiltIn_Print_Titles_17_1">#REF!,#REF!</definedName>
    <definedName name="Excel_BuiltIn_Print_Titles_17_1_1">#REF!,#REF!</definedName>
    <definedName name="Excel_BuiltIn_Print_Titles_17_1_1_1">#REF!,#REF!</definedName>
    <definedName name="Excel_BuiltIn_Print_Titles_17_1_1_1_1">#REF!</definedName>
    <definedName name="Excel_BuiltIn_Print_Titles_17_1_1_1_1_1">#REF!</definedName>
    <definedName name="Excel_BuiltIn_Print_Titles_17_1_1_1_1_1_1">#REF!</definedName>
    <definedName name="Excel_BuiltIn_Print_Titles_17_1_1_1_1_1_1_1">#REF!</definedName>
    <definedName name="Excel_BuiltIn_Print_Titles_18_1">#REF!,#REF!</definedName>
    <definedName name="Excel_BuiltIn_Print_Titles_18_1_1">#REF!,#REF!</definedName>
    <definedName name="Excel_BuiltIn_Print_Titles_18_1_1_1">#REF!,#REF!</definedName>
    <definedName name="Excel_BuiltIn_Print_Titles_18_1_1_1_1">#REF!</definedName>
    <definedName name="Excel_BuiltIn_Print_Titles_18_1_1_1_1_1">#REF!</definedName>
    <definedName name="Excel_BuiltIn_Print_Titles_18_1_1_1_1_1_1">#REF!</definedName>
    <definedName name="Excel_BuiltIn_Print_Titles_19_1">#REF!,#REF!</definedName>
    <definedName name="Excel_BuiltIn_Print_Titles_19_1_1">#REF!,#REF!</definedName>
    <definedName name="Excel_BuiltIn_Print_Titles_19_1_1_1">#REF!,#REF!</definedName>
    <definedName name="Excel_BuiltIn_Print_Titles_19_1_1_1_1">#REF!</definedName>
    <definedName name="Excel_BuiltIn_Print_Titles_19_1_1_1_1_1">#REF!</definedName>
    <definedName name="Excel_BuiltIn_Print_Titles_19_1_1_1_1_1_1">#REF!</definedName>
    <definedName name="Excel_BuiltIn_Print_Titles_2">#REF!</definedName>
    <definedName name="Excel_BuiltIn_Print_Titles_2_1">#REF!</definedName>
    <definedName name="Excel_BuiltIn_Print_Titles_20_1">#REF!,#REF!</definedName>
    <definedName name="Excel_BuiltIn_Print_Titles_20_1_1">#REF!,#REF!</definedName>
    <definedName name="Excel_BuiltIn_Print_Titles_21_1">#REF!,#REF!</definedName>
    <definedName name="Excel_BuiltIn_Print_Titles_21_1_1">#REF!,#REF!</definedName>
    <definedName name="Excel_BuiltIn_Print_Titles_21_1_1_1">#REF!,#REF!</definedName>
    <definedName name="Excel_BuiltIn_Print_Titles_21_1_1_1_1">#REF!</definedName>
    <definedName name="Excel_BuiltIn_Print_Titles_21_1_1_1_1_1">#REF!</definedName>
    <definedName name="Excel_BuiltIn_Print_Titles_21_1_1_1_1_1_1">#REF!</definedName>
    <definedName name="Excel_BuiltIn_Print_Titles_3_1">NA()</definedName>
    <definedName name="Excel_BuiltIn_Print_Titles_3_1_1">#REF!</definedName>
    <definedName name="Excel_BuiltIn_Print_Titles_3_1_1_1">#REF!</definedName>
    <definedName name="Excel_BuiltIn_Print_Titles_4">#REF!</definedName>
    <definedName name="Excel_BuiltIn_Print_Titles_4_1">0</definedName>
    <definedName name="Excel_BuiltIn_Print_Titles_4_1_1">#REF!</definedName>
    <definedName name="Excel_BuiltIn_Print_Titles_4_1_1_1">#REF!</definedName>
    <definedName name="Excel_BuiltIn_Print_Titles_5">#REF!</definedName>
    <definedName name="Excel_BuiltIn_Print_Titles_5_1">#REF!</definedName>
    <definedName name="Excel_BuiltIn_Print_Titles_5_1_1">0</definedName>
    <definedName name="Excel_BuiltIn_Print_Titles_5_1_2">0</definedName>
    <definedName name="Excel_BuiltIn_Print_Titles_6">#REF!</definedName>
    <definedName name="Excel_BuiltIn_Print_Titles_6_1">0</definedName>
    <definedName name="Excel_BuiltIn_Print_Titles_6_1_1">#REF!</definedName>
    <definedName name="Excel_BuiltIn_Print_Titles_6_1_1_1">#REF!</definedName>
    <definedName name="Excel_BuiltIn_Print_Titles_6_1_1_1_1">#REF!</definedName>
    <definedName name="Excel_BuiltIn_Print_Titles_6_2">#REF!</definedName>
    <definedName name="Excel_BuiltIn_Print_Titles_6_2_1">0</definedName>
    <definedName name="Excel_BuiltIn_Print_Titles_6_4">#REF!</definedName>
    <definedName name="Excel_BuiltIn_Print_Titles_6_4_1">0</definedName>
    <definedName name="Excel_BuiltIn_Print_Titles_6_5">#REF!</definedName>
    <definedName name="Excel_BuiltIn_Print_Titles_6_5_1">0</definedName>
    <definedName name="Excel_BuiltIn_Print_Titles_7">#REF!,#REF!</definedName>
    <definedName name="Excel_BuiltIn_Print_Titles_7_1">#REF!</definedName>
    <definedName name="Excel_BuiltIn_Print_Titles_7_1_1">#REF!</definedName>
    <definedName name="Excel_BuiltIn_Print_Titles_8_1_1">#REF!</definedName>
    <definedName name="Excel_BuiltIn_Print_Titles_8_1_1_1">#REF!</definedName>
    <definedName name="Excel_BuiltIn_Print_Titles_9_1_1">#REF!</definedName>
    <definedName name="Excel_BuiltIn_Print_Titles_9_1_1_1">#REF!</definedName>
    <definedName name="exco6">#REF!</definedName>
    <definedName name="ExecPess"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ExecPes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ExpandOutputs">#N/A</definedName>
    <definedName name="ExpandVPeriods">#REF!</definedName>
    <definedName name="expl_years">#REF!</definedName>
    <definedName name="expo4">#REF!</definedName>
    <definedName name="exportaçao">#REF!</definedName>
    <definedName name="expr10">#REF!</definedName>
    <definedName name="EXT">#REF!</definedName>
    <definedName name="EXT__m">#REF!</definedName>
    <definedName name="Extensao" localSheetId="1" hidden="1">{"'RR'!$A$2:$E$81"}</definedName>
    <definedName name="Extensao" hidden="1">{"'RR'!$A$2:$E$81"}</definedName>
    <definedName name="Extenso">#REF!</definedName>
    <definedName name="EXTENSO1">#REF!</definedName>
    <definedName name="extot">#REF!</definedName>
    <definedName name="EXTOTPS">#REF!</definedName>
    <definedName name="Extra">#N/A</definedName>
    <definedName name="Extracción_IM_6">"$'1999'.$#REF!$#REF!:$#REF!$#REF!"</definedName>
    <definedName name="Extrair_IM">"$#REF!.$A$#REF!"</definedName>
    <definedName name="Extrair_IM_1">#REF!</definedName>
    <definedName name="Extrair_IM_10">"$#REF!.$A$#REF!"</definedName>
    <definedName name="Extrair_IM_11">"$#REF!.$A$#REF!"</definedName>
    <definedName name="Extrair_IM_3">#REF!</definedName>
    <definedName name="Extrair_IM_5">"$#REF!.$A$#REF!"</definedName>
    <definedName name="Extrair_IM_6">"$#REF!.$A$#REF!"</definedName>
    <definedName name="EYEY">#REF!</definedName>
    <definedName name="EYTEYT">#REF!</definedName>
    <definedName name="eyty" localSheetId="1" hidden="1">{"'CptDifn'!$AA$32:$AG$32"}</definedName>
    <definedName name="eyty" hidden="1">{"'CptDifn'!$AA$32:$AG$32"}</definedName>
    <definedName name="F" localSheetId="1">#REF!</definedName>
    <definedName name="F">#REF!</definedName>
    <definedName name="F_">#REF!</definedName>
    <definedName name="F_1" localSheetId="1">#REF!</definedName>
    <definedName name="F_1">#REF!</definedName>
    <definedName name="F_A_REF">#N/A</definedName>
    <definedName name="F_C_REF">#N/A</definedName>
    <definedName name="f_ratios1">#REF!</definedName>
    <definedName name="f_ratios2">#REF!</definedName>
    <definedName name="f_ratios3">#REF!</definedName>
    <definedName name="f_ratios4">#REF!</definedName>
    <definedName name="F_varrição_diu_var_man" localSheetId="1">#REF!</definedName>
    <definedName name="F_varrição_diu_var_man">#REF!</definedName>
    <definedName name="F_varrição_diu_var_man_res" localSheetId="1">#REF!</definedName>
    <definedName name="F_varrição_diu_var_man_res">#REF!</definedName>
    <definedName name="F_varrição_not_var_man" localSheetId="1">#REF!</definedName>
    <definedName name="F_varrição_not_var_man">#REF!</definedName>
    <definedName name="F_varrição_not_var_man_res" localSheetId="1">#REF!</definedName>
    <definedName name="F_varrição_not_var_man_res">#REF!</definedName>
    <definedName name="FA"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F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FAB">"Figura 3"</definedName>
    <definedName name="fabiana" localSheetId="1" hidden="1">{"'gráf jan00'!$A$1:$AK$41"}</definedName>
    <definedName name="fabiana" hidden="1">{"'gráf jan00'!$A$1:$AK$41"}</definedName>
    <definedName name="fabio" localSheetId="1" hidden="1">{"'RELATÓRIO'!$A$1:$E$20","'RELATÓRIO'!$A$22:$D$34","'INTERNET'!$A$31:$G$58","'INTERNET'!$A$1:$G$28","'SÉRIE HISTÓRICA'!$A$167:$H$212","'SÉRIE HISTÓRICA'!$A$56:$H$101"}</definedName>
    <definedName name="fabio" hidden="1">{"'RELATÓRIO'!$A$1:$E$20","'RELATÓRIO'!$A$22:$D$34","'INTERNET'!$A$31:$G$58","'INTERNET'!$A$1:$G$28","'SÉRIE HISTÓRICA'!$A$167:$H$212","'SÉRIE HISTÓRICA'!$A$56:$H$101"}</definedName>
    <definedName name="fafa">#N/A</definedName>
    <definedName name="FAIXA">#REF!</definedName>
    <definedName name="FAIXA_AN">#REF!</definedName>
    <definedName name="FAIXA1">#REF!</definedName>
    <definedName name="FAIXA2">#REF!</definedName>
    <definedName name="FAIXA3">#REF!</definedName>
    <definedName name="FAIXA4">#REF!</definedName>
    <definedName name="FAIXA5">#REF!</definedName>
    <definedName name="FAIXA6">#REF!</definedName>
    <definedName name="FAL">#REF!</definedName>
    <definedName name="falhasu202" localSheetId="1" hidden="1">{#N/A,#N/A,FALSE,"SITUAÇÃO DIÁRIA ";#N/A,#N/A,FALSE,"7 à 7"}</definedName>
    <definedName name="falhasu202" hidden="1">{#N/A,#N/A,FALSE,"SITUAÇÃO DIÁRIA ";#N/A,#N/A,FALSE,"7 à 7"}</definedName>
    <definedName name="FarmCapa" localSheetId="1">#REF!</definedName>
    <definedName name="FarmCapa">#REF!</definedName>
    <definedName name="FarmCapa_1" localSheetId="1">#REF!</definedName>
    <definedName name="FarmCapa_1">#REF!</definedName>
    <definedName name="FarmDetalhes" localSheetId="1">#REF!</definedName>
    <definedName name="FarmDetalhes">#REF!</definedName>
    <definedName name="FarmDetalhes_1" localSheetId="1">#REF!</definedName>
    <definedName name="FarmDetalhes_1">#REF!</definedName>
    <definedName name="Faro" localSheetId="1" hidden="1">{"'gráf jan00'!$A$1:$AK$41"}</definedName>
    <definedName name="Faro" hidden="1">{"'gráf jan00'!$A$1:$AK$41"}</definedName>
    <definedName name="FAROL_2" localSheetId="1" hidden="1">{"'gráf jan00'!$A$1:$AK$41"}</definedName>
    <definedName name="FAROL_2" hidden="1">{"'gráf jan00'!$A$1:$AK$41"}</definedName>
    <definedName name="FarolAno" localSheetId="1" hidden="1">{"'Quadro'!$A$4:$BG$78"}</definedName>
    <definedName name="FarolAno" hidden="1">{"'Quadro'!$A$4:$BG$78"}</definedName>
    <definedName name="FarolContratos1" localSheetId="1" hidden="1">{"'gráf jan00'!$A$1:$AK$41"}</definedName>
    <definedName name="FarolContratos1" hidden="1">{"'gráf jan00'!$A$1:$AK$41"}</definedName>
    <definedName name="fasd" localSheetId="1" hidden="1">{"'gráf jan00'!$A$1:$AK$41"}</definedName>
    <definedName name="fasd" hidden="1">{"'gráf jan00'!$A$1:$AK$41"}</definedName>
    <definedName name="fasdfasfdadsf" localSheetId="1" hidden="1">{"'gráf jan00'!$A$1:$AK$41"}</definedName>
    <definedName name="fasdfasfdadsf" hidden="1">{"'gráf jan00'!$A$1:$AK$41"}</definedName>
    <definedName name="Fases">#REF!</definedName>
    <definedName name="FATBRUTO">#REF!</definedName>
    <definedName name="FATELE">#REF!</definedName>
    <definedName name="FATMEC">#REF!</definedName>
    <definedName name="fator">#REF!</definedName>
    <definedName name="FATOR_A">#REF!</definedName>
    <definedName name="FATOR_B">#REF!</definedName>
    <definedName name="FATOR_B_15">#REF!</definedName>
    <definedName name="FATOR_CORREÇÃO">#REF!</definedName>
    <definedName name="Fator_Eqptos">#REF!</definedName>
    <definedName name="Fator_Eqptos_15">#REF!</definedName>
    <definedName name="fator_mod">#REF!</definedName>
    <definedName name="FATOR1">#REF!</definedName>
    <definedName name="FatorFrete">#REF!</definedName>
    <definedName name="FatorFrete1">#REF!</definedName>
    <definedName name="FatorImpostos">#REF!</definedName>
    <definedName name="FATTML">#REF!</definedName>
    <definedName name="Faturamento" localSheetId="1" hidden="1">{"'gráf jan00'!$A$1:$AK$41"}</definedName>
    <definedName name="Faturamento" hidden="1">{"'gráf jan00'!$A$1:$AK$41"}</definedName>
    <definedName name="FATURAMENTO_BRUTO_RESUMO_POR_FÁBRICA_EX_ENCARGOS_FINANCEIROS">#REF!</definedName>
    <definedName name="FATURAMENTO_LÍQUIDO_RESUMO_POR_FÁBRICA_COM_ENCARGOS_FINANCEIROS">#REF!</definedName>
    <definedName name="FATURAMENTO_LÍQUIDO_RESUMO_POR_FÁBRICA_EX_ENCARGOS_FINANCEIROS">#REF!</definedName>
    <definedName name="FATURAMENTO_NÍQUEL">#REF!</definedName>
    <definedName name="FATURAS2002" localSheetId="1" hidden="1">{#N/A,#N/A,TRUE,"Serviços"}</definedName>
    <definedName name="FATURAS2002" hidden="1">{#N/A,#N/A,TRUE,"Serviços"}</definedName>
    <definedName name="FATURAS20022" localSheetId="1" hidden="1">{#N/A,#N/A,TRUE,"Serviços"}</definedName>
    <definedName name="FATURAS20022" hidden="1">{#N/A,#N/A,TRUE,"Serviços"}</definedName>
    <definedName name="FAVELAS">"$#REF!.$IV$7780"</definedName>
    <definedName name="FAVELAS_1">#REF!</definedName>
    <definedName name="FAVELAS_10">"$#REF!.$IV$7780"</definedName>
    <definedName name="FAVELAS_11">"$#REF!.$IV$7780"</definedName>
    <definedName name="FAVELAS_3">#REF!</definedName>
    <definedName name="FAVELAS_5">"$#REF!.$IV$7780"</definedName>
    <definedName name="FAVELAS_6">"$#REF!.$IV$7780"</definedName>
    <definedName name="fax">#REF!</definedName>
    <definedName name="fc1a">#REF!</definedName>
    <definedName name="FC2A">#REF!</definedName>
    <definedName name="FC3A">#REF!</definedName>
    <definedName name="FCA" localSheetId="1" hidden="1">{"'Quadro'!$A$4:$BG$78"}</definedName>
    <definedName name="FCA" hidden="1">{"'Quadro'!$A$4:$BG$78"}</definedName>
    <definedName name="fchart31" hidden="1">#REF!</definedName>
    <definedName name="FCO">#REF!</definedName>
    <definedName name="FD">#REF!</definedName>
    <definedName name="FD_1">#REF!</definedName>
    <definedName name="FD_2">#REF!</definedName>
    <definedName name="fdafd" localSheetId="1" hidden="1">{#N/A,#N/A,FALSE,"GERAL";#N/A,#N/A,FALSE,"012-96";#N/A,#N/A,FALSE,"018-96";#N/A,#N/A,FALSE,"027-96";#N/A,#N/A,FALSE,"059-96";#N/A,#N/A,FALSE,"076-96";#N/A,#N/A,FALSE,"019-97";#N/A,#N/A,FALSE,"021-97";#N/A,#N/A,FALSE,"022-97";#N/A,#N/A,FALSE,"028-97"}</definedName>
    <definedName name="fdafd" hidden="1">{#N/A,#N/A,FALSE,"GERAL";#N/A,#N/A,FALSE,"012-96";#N/A,#N/A,FALSE,"018-96";#N/A,#N/A,FALSE,"027-96";#N/A,#N/A,FALSE,"059-96";#N/A,#N/A,FALSE,"076-96";#N/A,#N/A,FALSE,"019-97";#N/A,#N/A,FALSE,"021-97";#N/A,#N/A,FALSE,"022-97";#N/A,#N/A,FALSE,"028-97"}</definedName>
    <definedName name="fdd">#REF!</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d">#REF!</definedName>
    <definedName name="FDE">#REF!</definedName>
    <definedName name="FDE_2">#REF!</definedName>
    <definedName name="fder">#REF!</definedName>
    <definedName name="fdfd" localSheetId="1" hidden="1">{"'teste'!$B$2:$R$49"}</definedName>
    <definedName name="fdfd" hidden="1">{"'teste'!$B$2:$R$49"}</definedName>
    <definedName name="FDFDFDFDF" localSheetId="1" hidden="1">{"'gráf jan00'!$A$1:$AK$41"}</definedName>
    <definedName name="FDFDFDFDF" hidden="1">{"'gráf jan00'!$A$1:$AK$41"}</definedName>
    <definedName name="fdfe">#REF!</definedName>
    <definedName name="fdfgj">#REF!</definedName>
    <definedName name="fdfng" localSheetId="1" hidden="1">{#N/A,#N/A,FALSE,"GERAL";#N/A,#N/A,FALSE,"012-96";#N/A,#N/A,FALSE,"018-96";#N/A,#N/A,FALSE,"027-96";#N/A,#N/A,FALSE,"059-96";#N/A,#N/A,FALSE,"076-96";#N/A,#N/A,FALSE,"019-97";#N/A,#N/A,FALSE,"021-97";#N/A,#N/A,FALSE,"022-97";#N/A,#N/A,FALSE,"028-97"}</definedName>
    <definedName name="fdfng" hidden="1">{#N/A,#N/A,FALSE,"GERAL";#N/A,#N/A,FALSE,"012-96";#N/A,#N/A,FALSE,"018-96";#N/A,#N/A,FALSE,"027-96";#N/A,#N/A,FALSE,"059-96";#N/A,#N/A,FALSE,"076-96";#N/A,#N/A,FALSE,"019-97";#N/A,#N/A,FALSE,"021-97";#N/A,#N/A,FALSE,"022-97";#N/A,#N/A,FALSE,"028-97"}</definedName>
    <definedName name="fdgd" localSheetId="1" hidden="1">{"'CptDifn'!$AA$32:$AG$32"}</definedName>
    <definedName name="fdgd" hidden="1">{"'CptDifn'!$AA$32:$AG$32"}</definedName>
    <definedName name="fdgdf" localSheetId="1" hidden="1">{"'CptDifn'!$AA$32:$AG$32"}</definedName>
    <definedName name="fdgdf" hidden="1">{"'CptDifn'!$AA$32:$AG$32"}</definedName>
    <definedName name="FDGFFDG">#REF!</definedName>
    <definedName name="fdjfksdjkfljsdlkfsjd">#REF!</definedName>
    <definedName name="fdjfksdjkfljsdlkfsjd_1">#REF!</definedName>
    <definedName name="FDP_0_1_aUrv" localSheetId="1" hidden="1">#REF!</definedName>
    <definedName name="FDP_0_1_aUrv" hidden="1">#REF!</definedName>
    <definedName name="FDP_10_1_aDrv" localSheetId="1" hidden="1">#REF!</definedName>
    <definedName name="FDP_10_1_aDrv" hidden="1">#REF!</definedName>
    <definedName name="FDP_107_1_aUrv" localSheetId="1" hidden="1">#REF!</definedName>
    <definedName name="FDP_107_1_aUrv" hidden="1">#REF!</definedName>
    <definedName name="FDP_11_1_aDrv" localSheetId="1" hidden="1">#REF!</definedName>
    <definedName name="FDP_11_1_aDrv" hidden="1">#REF!</definedName>
    <definedName name="FDP_111_1_aUrv" localSheetId="1" hidden="1">#REF!</definedName>
    <definedName name="FDP_111_1_aUrv" hidden="1">#REF!</definedName>
    <definedName name="FDP_112_1_aUrv" localSheetId="1" hidden="1">#REF!</definedName>
    <definedName name="FDP_112_1_aUrv" hidden="1">#REF!</definedName>
    <definedName name="FDP_113_1_aUrv" localSheetId="1" hidden="1">#REF!</definedName>
    <definedName name="FDP_113_1_aUrv" hidden="1">#REF!</definedName>
    <definedName name="FDP_114_1_aUrv" localSheetId="1" hidden="1">#REF!</definedName>
    <definedName name="FDP_114_1_aUrv" hidden="1">#REF!</definedName>
    <definedName name="FDP_115_1_aUrv" localSheetId="1" hidden="1">#REF!</definedName>
    <definedName name="FDP_115_1_aUrv" hidden="1">#REF!</definedName>
    <definedName name="FDP_12_1_aDrv" localSheetId="1" hidden="1">#REF!</definedName>
    <definedName name="FDP_12_1_aDrv" hidden="1">#REF!</definedName>
    <definedName name="FDP_126_1_aUrv" localSheetId="1" hidden="1">#REF!</definedName>
    <definedName name="FDP_126_1_aUrv" hidden="1">#REF!</definedName>
    <definedName name="FDP_127_1_aUrv" localSheetId="1" hidden="1">#REF!</definedName>
    <definedName name="FDP_127_1_aUrv" hidden="1">#REF!</definedName>
    <definedName name="FDP_128_1_aUrv" localSheetId="1" hidden="1">#REF!</definedName>
    <definedName name="FDP_128_1_aUrv" hidden="1">#REF!</definedName>
    <definedName name="FDP_129_1_aUrv" localSheetId="1" hidden="1">#REF!</definedName>
    <definedName name="FDP_129_1_aUrv" hidden="1">#REF!</definedName>
    <definedName name="FDP_13_1_aDrv" localSheetId="1" hidden="1">#REF!</definedName>
    <definedName name="FDP_13_1_aDrv" hidden="1">#REF!</definedName>
    <definedName name="FDP_131_1_aDrv" localSheetId="1" hidden="1">#REF!</definedName>
    <definedName name="FDP_131_1_aDrv" hidden="1">#REF!</definedName>
    <definedName name="FDP_134_1_aDrv" localSheetId="1" hidden="1">#REF!</definedName>
    <definedName name="FDP_134_1_aDrv" hidden="1">#REF!</definedName>
    <definedName name="FDP_135_1_aDrv" localSheetId="1" hidden="1">#REF!</definedName>
    <definedName name="FDP_135_1_aDrv" hidden="1">#REF!</definedName>
    <definedName name="FDP_137_1_aDdv" localSheetId="1" hidden="1">#REF!</definedName>
    <definedName name="FDP_137_1_aDdv" hidden="1">#REF!</definedName>
    <definedName name="FDP_139_1_aUrv" localSheetId="1" hidden="1">#REF!</definedName>
    <definedName name="FDP_139_1_aUrv" hidden="1">#REF!</definedName>
    <definedName name="FDP_14_1_aDrv" localSheetId="1" hidden="1">#REF!</definedName>
    <definedName name="FDP_14_1_aDrv" hidden="1">#REF!</definedName>
    <definedName name="FDP_140_1_aUrv" localSheetId="1" hidden="1">#REF!</definedName>
    <definedName name="FDP_140_1_aUrv" hidden="1">#REF!</definedName>
    <definedName name="FDP_141_1_aUrv" localSheetId="1" hidden="1">#REF!</definedName>
    <definedName name="FDP_141_1_aUrv" hidden="1">#REF!</definedName>
    <definedName name="FDP_143_1_aUrv" localSheetId="1" hidden="1">#REF!</definedName>
    <definedName name="FDP_143_1_aUrv" hidden="1">#REF!</definedName>
    <definedName name="FDP_144_1_aUrv" localSheetId="1" hidden="1">#REF!</definedName>
    <definedName name="FDP_144_1_aUrv" hidden="1">#REF!</definedName>
    <definedName name="FDP_15_1_aDrv" localSheetId="1" hidden="1">#REF!</definedName>
    <definedName name="FDP_15_1_aDrv" hidden="1">#REF!</definedName>
    <definedName name="FDP_16_1_aDrv" localSheetId="1" hidden="1">#REF!</definedName>
    <definedName name="FDP_16_1_aDrv" hidden="1">#REF!</definedName>
    <definedName name="FDP_17_1_aDrv" localSheetId="1" hidden="1">#REF!</definedName>
    <definedName name="FDP_17_1_aDrv" hidden="1">#REF!</definedName>
    <definedName name="FDP_18_1_aDrv" localSheetId="1" hidden="1">#REF!</definedName>
    <definedName name="FDP_18_1_aDrv" hidden="1">#REF!</definedName>
    <definedName name="FDP_19_1_aDrv" localSheetId="1" hidden="1">#REF!</definedName>
    <definedName name="FDP_19_1_aDrv" hidden="1">#REF!</definedName>
    <definedName name="FDP_20_1_aUrv" localSheetId="1" hidden="1">#REF!</definedName>
    <definedName name="FDP_20_1_aUrv" hidden="1">#REF!</definedName>
    <definedName name="FDP_21_1_aUrv" localSheetId="1" hidden="1">#REF!</definedName>
    <definedName name="FDP_21_1_aUrv" hidden="1">#REF!</definedName>
    <definedName name="FDP_22_1_aUrv" localSheetId="1" hidden="1">#REF!</definedName>
    <definedName name="FDP_22_1_aUrv" hidden="1">#REF!</definedName>
    <definedName name="FDP_23_1_aUrv" localSheetId="1" hidden="1">#REF!</definedName>
    <definedName name="FDP_23_1_aUrv" hidden="1">#REF!</definedName>
    <definedName name="FDP_24_1_aUrv" localSheetId="1" hidden="1">#REF!</definedName>
    <definedName name="FDP_24_1_aUrv" hidden="1">#REF!</definedName>
    <definedName name="FDP_25_1_aUrv" localSheetId="1" hidden="1">#REF!</definedName>
    <definedName name="FDP_25_1_aUrv" hidden="1">#REF!</definedName>
    <definedName name="FDP_26_1_aUrv" localSheetId="1" hidden="1">#REF!</definedName>
    <definedName name="FDP_26_1_aUrv" hidden="1">#REF!</definedName>
    <definedName name="FDP_27_1_aUrv" localSheetId="1" hidden="1">#REF!</definedName>
    <definedName name="FDP_27_1_aUrv" hidden="1">#REF!</definedName>
    <definedName name="FDP_28_1_aUrv" localSheetId="1" hidden="1">#REF!</definedName>
    <definedName name="FDP_28_1_aUrv" hidden="1">#REF!</definedName>
    <definedName name="FDP_280_1_aSrv" localSheetId="1" hidden="1">[27]Forecasts_VDF!#REF!</definedName>
    <definedName name="FDP_280_1_aSrv" hidden="1">[27]Forecasts_VDF!#REF!</definedName>
    <definedName name="FDP_281_1_aSrv" localSheetId="1" hidden="1">[27]Forecasts_VDF!#REF!</definedName>
    <definedName name="FDP_281_1_aSrv" hidden="1">[27]Forecasts_VDF!#REF!</definedName>
    <definedName name="FDP_282_1_aSrv" localSheetId="1" hidden="1">[27]Forecasts_VDF!#REF!</definedName>
    <definedName name="FDP_282_1_aSrv" hidden="1">[27]Forecasts_VDF!#REF!</definedName>
    <definedName name="FDP_283_1_aSrv" localSheetId="1" hidden="1">[27]Forecasts_VDF!#REF!</definedName>
    <definedName name="FDP_283_1_aSrv" hidden="1">[27]Forecasts_VDF!#REF!</definedName>
    <definedName name="FDP_29_1_aUrv" localSheetId="1" hidden="1">#REF!</definedName>
    <definedName name="FDP_29_1_aUrv" hidden="1">#REF!</definedName>
    <definedName name="FDP_30_1_aUrv" localSheetId="1" hidden="1">#REF!</definedName>
    <definedName name="FDP_30_1_aUrv" hidden="1">#REF!</definedName>
    <definedName name="FDP_31_1_aUrv" localSheetId="1" hidden="1">#REF!</definedName>
    <definedName name="FDP_31_1_aUrv" hidden="1">#REF!</definedName>
    <definedName name="FDP_32_1_aUrv" localSheetId="1" hidden="1">#REF!</definedName>
    <definedName name="FDP_32_1_aUrv" hidden="1">#REF!</definedName>
    <definedName name="FDP_33_1_aUrv" localSheetId="1" hidden="1">#REF!</definedName>
    <definedName name="FDP_33_1_aUrv" hidden="1">#REF!</definedName>
    <definedName name="FDP_34_1_aUrv" localSheetId="1" hidden="1">#REF!</definedName>
    <definedName name="FDP_34_1_aUrv" hidden="1">#REF!</definedName>
    <definedName name="FDP_35_1_aUrv" localSheetId="1" hidden="1">#REF!</definedName>
    <definedName name="FDP_35_1_aUrv" hidden="1">#REF!</definedName>
    <definedName name="FDP_36_1_aUrv" localSheetId="1" hidden="1">#REF!</definedName>
    <definedName name="FDP_36_1_aUrv" hidden="1">#REF!</definedName>
    <definedName name="FDP_37_1_aUrv" localSheetId="1" hidden="1">#REF!</definedName>
    <definedName name="FDP_37_1_aUrv" hidden="1">#REF!</definedName>
    <definedName name="FDP_38_1_aUrv" localSheetId="1" hidden="1">#REF!</definedName>
    <definedName name="FDP_38_1_aUrv" hidden="1">#REF!</definedName>
    <definedName name="FDP_39_1_aUrv" localSheetId="1" hidden="1">#REF!</definedName>
    <definedName name="FDP_39_1_aUrv" hidden="1">#REF!</definedName>
    <definedName name="FDP_41_1_aUrv" localSheetId="1" hidden="1">#REF!</definedName>
    <definedName name="FDP_41_1_aUrv" hidden="1">#REF!</definedName>
    <definedName name="FDP_42_1_aUrv" localSheetId="1" hidden="1">#REF!</definedName>
    <definedName name="FDP_42_1_aUrv" hidden="1">#REF!</definedName>
    <definedName name="FDP_43_1_aUrv" localSheetId="1" hidden="1">#REF!</definedName>
    <definedName name="FDP_43_1_aUrv" hidden="1">#REF!</definedName>
    <definedName name="FDP_44_1_aUrv" localSheetId="1" hidden="1">#REF!</definedName>
    <definedName name="FDP_44_1_aUrv" hidden="1">#REF!</definedName>
    <definedName name="FDP_45_1_aUrv" localSheetId="1" hidden="1">#REF!</definedName>
    <definedName name="FDP_45_1_aUrv" hidden="1">#REF!</definedName>
    <definedName name="FDP_46_1_aUrv" localSheetId="1" hidden="1">#REF!</definedName>
    <definedName name="FDP_46_1_aUrv" hidden="1">#REF!</definedName>
    <definedName name="FDP_47_1_aUrv" localSheetId="1" hidden="1">#REF!</definedName>
    <definedName name="FDP_47_1_aUrv" hidden="1">#REF!</definedName>
    <definedName name="FDP_48_1_aUrv" localSheetId="1" hidden="1">#REF!</definedName>
    <definedName name="FDP_48_1_aUrv" hidden="1">#REF!</definedName>
    <definedName name="FDP_49_1_aUrv" localSheetId="1" hidden="1">#REF!</definedName>
    <definedName name="FDP_49_1_aUrv" hidden="1">#REF!</definedName>
    <definedName name="FDP_50_1_aUrv" localSheetId="1" hidden="1">#REF!</definedName>
    <definedName name="FDP_50_1_aUrv" hidden="1">#REF!</definedName>
    <definedName name="FDP_51_1_aUrv" localSheetId="1" hidden="1">#REF!</definedName>
    <definedName name="FDP_51_1_aUrv" hidden="1">#REF!</definedName>
    <definedName name="FDP_52_1_aUrv" localSheetId="1" hidden="1">#REF!</definedName>
    <definedName name="FDP_52_1_aUrv" hidden="1">#REF!</definedName>
    <definedName name="FDP_53_1_aUrv" localSheetId="1" hidden="1">#REF!</definedName>
    <definedName name="FDP_53_1_aUrv" hidden="1">#REF!</definedName>
    <definedName name="FDP_53_1_rUrv" localSheetId="1" hidden="1">#REF!</definedName>
    <definedName name="FDP_53_1_rUrv" hidden="1">#REF!</definedName>
    <definedName name="FDP_54_1_aUrv" localSheetId="1" hidden="1">#REF!</definedName>
    <definedName name="FDP_54_1_aUrv" hidden="1">#REF!</definedName>
    <definedName name="FDP_55_1_aUrv" localSheetId="1" hidden="1">#REF!</definedName>
    <definedName name="FDP_55_1_aUrv" hidden="1">#REF!</definedName>
    <definedName name="FDP_8_1_aDrv" localSheetId="1" hidden="1">#REF!</definedName>
    <definedName name="FDP_8_1_aDrv" hidden="1">#REF!</definedName>
    <definedName name="FDP_9_1_aDrv" localSheetId="1" hidden="1">#REF!</definedName>
    <definedName name="FDP_9_1_aDrv" hidden="1">#REF!</definedName>
    <definedName name="fds">#REF!</definedName>
    <definedName name="FDSFSD" localSheetId="1" hidden="1">{"'gráf jan00'!$A$1:$AK$41"}</definedName>
    <definedName name="FDSFSD" hidden="1">{"'gráf jan00'!$A$1:$AK$41"}</definedName>
    <definedName name="fdsgdsgsdfgsdgsd">#REF!</definedName>
    <definedName name="fdsgdsgsdfgsdgsd_1">#REF!</definedName>
    <definedName name="fe_areia">#REF!</definedName>
    <definedName name="fegregtrtg"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egregtrt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EIRAS">"$#REF!.$A$1:$O$1"</definedName>
    <definedName name="FEIRAS_10">"$#REF!.$A$1:$O$1"</definedName>
    <definedName name="FEIRAS_11">"$#REF!.$A$1:$O$1"</definedName>
    <definedName name="FEIRAS_3">#REF!</definedName>
    <definedName name="FEIRAS_5">"$#REF!.$A$1:$O$1"</definedName>
    <definedName name="FEIRAS_6">"$#REF!.$A$1:$O$1"</definedName>
    <definedName name="felipe" localSheetId="1" hidden="1">{"'CptDifn'!$AA$32:$AG$32"}</definedName>
    <definedName name="felipe" hidden="1">{"'CptDifn'!$AA$32:$AG$32"}</definedName>
    <definedName name="fer">#REF!</definedName>
    <definedName name="Feriados">#REF!</definedName>
    <definedName name="FERIADOS_1">#REF!</definedName>
    <definedName name="FERIADOS_2">#REF!</definedName>
    <definedName name="FERIAS24m">#REF!</definedName>
    <definedName name="FERIAS24m_15">#REF!</definedName>
    <definedName name="FERIAS36m">#REF!</definedName>
    <definedName name="FERIAS36m_15">#REF!</definedName>
    <definedName name="fern" localSheetId="1" hidden="1">{"'gráf jan00'!$A$1:$AK$41"}</definedName>
    <definedName name="fern" hidden="1">{"'gráf jan00'!$A$1:$AK$41"}</definedName>
    <definedName name="fernananananana" localSheetId="1" hidden="1">{"'gráf jan00'!$A$1:$AK$41"}</definedName>
    <definedName name="fernananananana" hidden="1">{"'gráf jan00'!$A$1:$AK$41"}</definedName>
    <definedName name="Fernanda" localSheetId="1" hidden="1">{#N/A,#N/A,TRUE,"indice";#N/A,#N/A,TRUE,"indicadores";#N/A,#N/A,TRUE,"comentarios"}</definedName>
    <definedName name="Fernanda" hidden="1">{#N/A,#N/A,TRUE,"indice";#N/A,#N/A,TRUE,"indicadores";#N/A,#N/A,TRUE,"comentarios"}</definedName>
    <definedName name="fernando" localSheetId="1" hidden="1">{"'gráf jan00'!$A$1:$AK$41"}</definedName>
    <definedName name="fernando" hidden="1">{"'gráf jan00'!$A$1:$AK$41"}</definedName>
    <definedName name="FERR">#REF!</definedName>
    <definedName name="FERRAGENS">#N/A</definedName>
    <definedName name="Fev" localSheetId="1" hidden="1">{#N/A,#N/A,FALSE,"SITUAÇÃO DIÁRIA ";#N/A,#N/A,FALSE,"7 à 7"}</definedName>
    <definedName name="Fev" hidden="1">{#N/A,#N/A,FALSE,"SITUAÇÃO DIÁRIA ";#N/A,#N/A,FALSE,"7 à 7"}</definedName>
    <definedName name="FEVA">#REF!</definedName>
    <definedName name="FEVA_1">#REF!</definedName>
    <definedName name="FEVEREIRO">#REF!</definedName>
    <definedName name="fewfew" localSheetId="1" hidden="1">{#N/A,#N/A,FALSE,"QD_F1 Invest Detalhado";#N/A,#N/A,FALSE,"QD_F3 Invest_Comparado";#N/A,#N/A,FALSE,"QD_B Trafego";#N/A,#N/A,FALSE,"QD_D0 Custos Operacionais";#N/A,#N/A,FALSE,"QD_C Receita";#N/A,#N/A,FALSE,"QD_D Custos";#N/A,#N/A,FALSE,"QD_E Resultado";#N/A,#N/A,FALSE,"QD_G Fluxo Caixa"}</definedName>
    <definedName name="fewfew" hidden="1">{#N/A,#N/A,FALSE,"QD_F1 Invest Detalhado";#N/A,#N/A,FALSE,"QD_F3 Invest_Comparado";#N/A,#N/A,FALSE,"QD_B Trafego";#N/A,#N/A,FALSE,"QD_D0 Custos Operacionais";#N/A,#N/A,FALSE,"QD_C Receita";#N/A,#N/A,FALSE,"QD_D Custos";#N/A,#N/A,FALSE,"QD_E Resultado";#N/A,#N/A,FALSE,"QD_G Fluxo Caixa"}</definedName>
    <definedName name="FF" localSheetId="1" hidden="1">{"'RELATÓRIO'!$A$1:$E$20","'RELATÓRIO'!$A$22:$D$34","'INTERNET'!$A$31:$G$58","'INTERNET'!$A$1:$G$28","'SÉRIE HISTÓRICA'!$A$167:$H$212","'SÉRIE HISTÓRICA'!$A$56:$H$101"}</definedName>
    <definedName name="FF" hidden="1">{"'RELATÓRIO'!$A$1:$E$20","'RELATÓRIO'!$A$22:$D$34","'INTERNET'!$A$31:$G$58","'INTERNET'!$A$1:$G$28","'SÉRIE HISTÓRICA'!$A$167:$H$212","'SÉRIE HISTÓRICA'!$A$56:$H$101"}</definedName>
    <definedName name="ffdfs">#REF!</definedName>
    <definedName name="FFF">#REF!</definedName>
    <definedName name="FFFF">#REF!</definedName>
    <definedName name="FFFFF">#REF!</definedName>
    <definedName name="ffgcfghg" hidden="1">#REF!</definedName>
    <definedName name="FFGV" localSheetId="1" hidden="1">{"'gráf jan00'!$A$1:$AK$41"}</definedName>
    <definedName name="FFGV" hidden="1">{"'gráf jan00'!$A$1:$AK$41"}</definedName>
    <definedName name="ffre" localSheetId="1" hidden="1">{"'RR'!$A$2:$E$81"}</definedName>
    <definedName name="ffre" hidden="1">{"'RR'!$A$2:$E$81"}</definedName>
    <definedName name="FFVP" localSheetId="1" hidden="1">{"'gráf jan00'!$A$1:$AK$41"}</definedName>
    <definedName name="FFVP" hidden="1">{"'gráf jan00'!$A$1:$AK$41"}</definedName>
    <definedName name="ffvp00" localSheetId="1" hidden="1">{"'gráf jan00'!$A$1:$AK$41"}</definedName>
    <definedName name="ffvp00" hidden="1">{"'gráf jan00'!$A$1:$AK$41"}</definedName>
    <definedName name="FFVP1" localSheetId="1" hidden="1">{"'gráf jan00'!$A$1:$AK$41"}</definedName>
    <definedName name="FFVP1" hidden="1">{"'gráf jan00'!$A$1:$AK$41"}</definedName>
    <definedName name="FFVP10" localSheetId="1" hidden="1">{"'gráf jan00'!$A$1:$AK$41"}</definedName>
    <definedName name="FFVP10" hidden="1">{"'gráf jan00'!$A$1:$AK$41"}</definedName>
    <definedName name="FFVP11" localSheetId="1" hidden="1">{"'gráf jan00'!$A$1:$AK$41"}</definedName>
    <definedName name="FFVP11" hidden="1">{"'gráf jan00'!$A$1:$AK$41"}</definedName>
    <definedName name="FFVP12" localSheetId="1" hidden="1">{"'gráf jan00'!$A$1:$AK$41"}</definedName>
    <definedName name="FFVP12" hidden="1">{"'gráf jan00'!$A$1:$AK$41"}</definedName>
    <definedName name="FFVP13" localSheetId="1" hidden="1">{"'gráf jan00'!$A$1:$AK$41"}</definedName>
    <definedName name="FFVP13" hidden="1">{"'gráf jan00'!$A$1:$AK$41"}</definedName>
    <definedName name="FFVP14" localSheetId="1" hidden="1">{"'gráf jan00'!$A$1:$AK$41"}</definedName>
    <definedName name="FFVP14" hidden="1">{"'gráf jan00'!$A$1:$AK$41"}</definedName>
    <definedName name="FFVP15" localSheetId="1" hidden="1">{"'gráf jan00'!$A$1:$AK$41"}</definedName>
    <definedName name="FFVP15" hidden="1">{"'gráf jan00'!$A$1:$AK$41"}</definedName>
    <definedName name="FFVP16" localSheetId="1" hidden="1">{"'gráf jan00'!$A$1:$AK$41"}</definedName>
    <definedName name="FFVP16" hidden="1">{"'gráf jan00'!$A$1:$AK$41"}</definedName>
    <definedName name="FFVP2" localSheetId="1" hidden="1">{"'gráf jan00'!$A$1:$AK$41"}</definedName>
    <definedName name="FFVP2" hidden="1">{"'gráf jan00'!$A$1:$AK$41"}</definedName>
    <definedName name="FFVP3" localSheetId="1" hidden="1">{"'gráf jan00'!$A$1:$AK$41"}</definedName>
    <definedName name="FFVP3" hidden="1">{"'gráf jan00'!$A$1:$AK$41"}</definedName>
    <definedName name="FFVP4" localSheetId="1" hidden="1">{"'gráf jan00'!$A$1:$AK$41"}</definedName>
    <definedName name="FFVP4" hidden="1">{"'gráf jan00'!$A$1:$AK$41"}</definedName>
    <definedName name="ffvp43" localSheetId="1" hidden="1">{"'gráf jan00'!$A$1:$AK$41"}</definedName>
    <definedName name="ffvp43" hidden="1">{"'gráf jan00'!$A$1:$AK$41"}</definedName>
    <definedName name="FFVP5" localSheetId="1" hidden="1">{"'gráf jan00'!$A$1:$AK$41"}</definedName>
    <definedName name="FFVP5" hidden="1">{"'gráf jan00'!$A$1:$AK$41"}</definedName>
    <definedName name="FFVP6" localSheetId="1" hidden="1">{"'gráf jan00'!$A$1:$AK$41"}</definedName>
    <definedName name="FFVP6" hidden="1">{"'gráf jan00'!$A$1:$AK$41"}</definedName>
    <definedName name="FFVP7" localSheetId="1" hidden="1">{"'gráf jan00'!$A$1:$AK$41"}</definedName>
    <definedName name="FFVP7" hidden="1">{"'gráf jan00'!$A$1:$AK$41"}</definedName>
    <definedName name="FFVP8" localSheetId="1" hidden="1">{"'gráf jan00'!$A$1:$AK$41"}</definedName>
    <definedName name="FFVP8" hidden="1">{"'gráf jan00'!$A$1:$AK$41"}</definedName>
    <definedName name="FFVP9" localSheetId="1" hidden="1">{"'gráf jan00'!$A$1:$AK$41"}</definedName>
    <definedName name="FFVP9" hidden="1">{"'gráf jan00'!$A$1:$AK$41"}</definedName>
    <definedName name="ffw"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fw"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fw"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g" localSheetId="1" hidden="1">{"'CptDifn'!$AA$32:$AG$32"}</definedName>
    <definedName name="fg" hidden="1">{"'CptDifn'!$AA$32:$AG$32"}</definedName>
    <definedName name="FG_1">#REF!</definedName>
    <definedName name="FG_2">#REF!</definedName>
    <definedName name="fgdfhd" localSheetId="1" hidden="1">{"'CptDifn'!$AA$32:$AG$32"}</definedName>
    <definedName name="fgdfhd" hidden="1">{"'CptDifn'!$AA$32:$AG$32"}</definedName>
    <definedName name="fgdg">#REF!</definedName>
    <definedName name="fgdh" localSheetId="1" hidden="1">{"'CptDifn'!$AA$32:$AG$32"}</definedName>
    <definedName name="fgdh" hidden="1">{"'CptDifn'!$AA$32:$AG$32"}</definedName>
    <definedName name="fgdsag">#N/A</definedName>
    <definedName name="fgec">#REF!</definedName>
    <definedName name="fges">#REF!</definedName>
    <definedName name="fgf" hidden="1">#REF!</definedName>
    <definedName name="FGFDGD">#REF!</definedName>
    <definedName name="fgff" localSheetId="1" hidden="1">{#N/A,#N/A,FALSE,"MO (2)"}</definedName>
    <definedName name="fgff" hidden="1">{#N/A,#N/A,FALSE,"MO (2)"}</definedName>
    <definedName name="fgff_1" localSheetId="1" hidden="1">{#N/A,#N/A,FALSE,"MO (2)"}</definedName>
    <definedName name="fgff_1" hidden="1">{#N/A,#N/A,FALSE,"MO (2)"}</definedName>
    <definedName name="fgfhf" localSheetId="1" hidden="1">{#N/A,#N/A,FALSE,"PCOL"}</definedName>
    <definedName name="fgfhf" hidden="1">{#N/A,#N/A,FALSE,"PCOL"}</definedName>
    <definedName name="fghdjhd" localSheetId="1" hidden="1">{"'CptDifn'!$AA$32:$AG$32"}</definedName>
    <definedName name="fghdjhd" hidden="1">{"'CptDifn'!$AA$32:$AG$32"}</definedName>
    <definedName name="fghj" localSheetId="1" hidden="1">{"'CptDifn'!$AA$32:$AG$32"}</definedName>
    <definedName name="fghj" hidden="1">{"'CptDifn'!$AA$32:$AG$32"}</definedName>
    <definedName name="fghjj" localSheetId="1" hidden="1">{"'CptDifn'!$AA$32:$AG$32"}</definedName>
    <definedName name="fghjj" hidden="1">{"'CptDifn'!$AA$32:$AG$32"}</definedName>
    <definedName name="fgjfk" localSheetId="1" hidden="1">{"'CptDifn'!$AA$32:$AG$32"}</definedName>
    <definedName name="fgjfk" hidden="1">{"'CptDifn'!$AA$32:$AG$32"}</definedName>
    <definedName name="fgn" localSheetId="1" hidden="1">{"'gráf jan00'!$A$1:$AK$41"}</definedName>
    <definedName name="fgn" hidden="1">{"'gráf jan00'!$A$1:$AK$41"}</definedName>
    <definedName name="fgnfg" localSheetId="1" hidden="1">{"'gráf jan00'!$A$1:$AK$41"}</definedName>
    <definedName name="fgnfg" hidden="1">{"'gráf jan00'!$A$1:$AK$41"}</definedName>
    <definedName name="fgre">#REF!</definedName>
    <definedName name="fgs" localSheetId="1" hidden="1">{"'gráf jan00'!$A$1:$AK$41"}</definedName>
    <definedName name="fgs" hidden="1">{"'gráf jan00'!$A$1:$AK$41"}</definedName>
    <definedName name="fgsagvasdf">#REF!</definedName>
    <definedName name="fgsddf">#REF!</definedName>
    <definedName name="FGTS_percentual">#REF!</definedName>
    <definedName name="fh" localSheetId="1" hidden="1">{"'CptDifn'!$AA$32:$AG$32"}</definedName>
    <definedName name="fh" hidden="1">{"'CptDifn'!$AA$32:$AG$32"}</definedName>
    <definedName name="Fh_1ª_100">#REF!</definedName>
    <definedName name="Fh_1ª_95">#REF!</definedName>
    <definedName name="Fh_2ª_95">#REF!</definedName>
    <definedName name="Fh_3ª">#REF!</definedName>
    <definedName name="fhdgjd" localSheetId="1" hidden="1">{"'CptDifn'!$AA$32:$AG$32"}</definedName>
    <definedName name="fhdgjd" hidden="1">{"'CptDifn'!$AA$32:$AG$32"}</definedName>
    <definedName name="fhdh" localSheetId="1" hidden="1">{"'CptDifn'!$AA$32:$AG$32"}</definedName>
    <definedName name="fhdh" hidden="1">{"'CptDifn'!$AA$32:$AG$32"}</definedName>
    <definedName name="FHDZ" localSheetId="1" hidden="1">{"'gráf jan00'!$A$1:$AK$41"}</definedName>
    <definedName name="FHDZ" hidden="1">{"'gráf jan00'!$A$1:$AK$41"}</definedName>
    <definedName name="fhgdfjfg" localSheetId="1" hidden="1">{"'CptDifn'!$AA$32:$AG$32"}</definedName>
    <definedName name="fhgdfjfg" hidden="1">{"'CptDifn'!$AA$32:$AG$32"}</definedName>
    <definedName name="fhhjk" localSheetId="1" hidden="1">{"'CptDifn'!$AA$32:$AG$32"}</definedName>
    <definedName name="fhhjk" hidden="1">{"'CptDifn'!$AA$32:$AG$32"}</definedName>
    <definedName name="fhjhfj" localSheetId="1" hidden="1">{"'Quadro'!$A$4:$BG$78"}</definedName>
    <definedName name="fhjhfj" hidden="1">{"'Quadro'!$A$4:$BG$78"}</definedName>
    <definedName name="FI_1">#REF!</definedName>
    <definedName name="FI_2">#REF!</definedName>
    <definedName name="Fiança">#REF!</definedName>
    <definedName name="ficha" localSheetId="1" hidden="1">{"'CptDifn'!$AA$32:$AG$32"}</definedName>
    <definedName name="ficha" hidden="1">{"'CptDifn'!$AA$32:$AG$32"}</definedName>
    <definedName name="figura1">"Figura 1"</definedName>
    <definedName name="FiguraPeças2">#REF!</definedName>
    <definedName name="FiguraPeçasFinal">#REF!</definedName>
    <definedName name="Filiais_Micros">#REF!</definedName>
    <definedName name="filialargent">#REF!</definedName>
    <definedName name="fill" hidden="1">#REF!</definedName>
    <definedName name="fill1" hidden="1">#N/A</definedName>
    <definedName name="Filtr_descr">#REF!</definedName>
    <definedName name="Filtr_descr_un">#REF!</definedName>
    <definedName name="filtragem" localSheetId="1" hidden="1">{#N/A,#N/A,FALSE,"GERAL";#N/A,#N/A,FALSE,"012-96";#N/A,#N/A,FALSE,"018-96";#N/A,#N/A,FALSE,"027-96";#N/A,#N/A,FALSE,"059-96";#N/A,#N/A,FALSE,"076-96";#N/A,#N/A,FALSE,"019-97";#N/A,#N/A,FALSE,"021-97";#N/A,#N/A,FALSE,"022-97";#N/A,#N/A,FALSE,"028-97"}</definedName>
    <definedName name="filtragem" hidden="1">{#N/A,#N/A,FALSE,"GERAL";#N/A,#N/A,FALSE,"012-96";#N/A,#N/A,FALSE,"018-96";#N/A,#N/A,FALSE,"027-96";#N/A,#N/A,FALSE,"059-96";#N/A,#N/A,FALSE,"076-96";#N/A,#N/A,FALSE,"019-97";#N/A,#N/A,FALSE,"021-97";#N/A,#N/A,FALSE,"022-97";#N/A,#N/A,FALSE,"028-97"}</definedName>
    <definedName name="filtro">#REF!</definedName>
    <definedName name="FiltroComp">#REF!</definedName>
    <definedName name="FIM">#REF!</definedName>
    <definedName name="fin"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a"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a"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a"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AL">#REF!</definedName>
    <definedName name="FINAL_10">#N/A</definedName>
    <definedName name="FINAL_11">#N/A</definedName>
    <definedName name="FINAL_12">#N/A</definedName>
    <definedName name="FINAL_13">#N/A</definedName>
    <definedName name="FINAL_14">#N/A</definedName>
    <definedName name="FINAL_15">#REF!</definedName>
    <definedName name="FINAL_16">#REF!</definedName>
    <definedName name="FINAL_17">#REF!</definedName>
    <definedName name="FINAL_18">#REF!</definedName>
    <definedName name="FINAL_19">#REF!</definedName>
    <definedName name="FINAL_2">#REF!</definedName>
    <definedName name="FINAL_20">#REF!</definedName>
    <definedName name="FINAL_21">#REF!</definedName>
    <definedName name="FINAL_22">#REF!</definedName>
    <definedName name="FINAL_23">#REF!</definedName>
    <definedName name="FINAL_24">#REF!</definedName>
    <definedName name="FINAL_25">#REF!</definedName>
    <definedName name="FINAL_26">#REF!</definedName>
    <definedName name="FINAL_27">#REF!</definedName>
    <definedName name="FINAL_28">#REF!</definedName>
    <definedName name="FINAL_29">#REF!</definedName>
    <definedName name="FINAL_3">#REF!</definedName>
    <definedName name="FINAL_30">#REF!</definedName>
    <definedName name="FINAL_31">#REF!</definedName>
    <definedName name="FINAL_32">#REF!</definedName>
    <definedName name="FINAL_33">#REF!</definedName>
    <definedName name="FINAL_34">#REF!</definedName>
    <definedName name="FINAL_35">#REF!</definedName>
    <definedName name="FINAL_36">#REF!</definedName>
    <definedName name="FINAL_37">#N/A</definedName>
    <definedName name="FINAL_38">#REF!</definedName>
    <definedName name="FINAL_39">#N/A</definedName>
    <definedName name="FINAL_4">#REF!</definedName>
    <definedName name="FINAL_40">#N/A</definedName>
    <definedName name="FINAL_41">#N/A</definedName>
    <definedName name="FINAL_42">#N/A</definedName>
    <definedName name="FINAL_43">#N/A</definedName>
    <definedName name="FINAL_44">#N/A</definedName>
    <definedName name="FINAL_45">#N/A</definedName>
    <definedName name="FINAL_46">#N/A</definedName>
    <definedName name="FINAL_47">#N/A</definedName>
    <definedName name="FINAL_48">#N/A</definedName>
    <definedName name="FINAL_49">#N/A</definedName>
    <definedName name="FINAL_5">#REF!</definedName>
    <definedName name="FINAL_50">#N/A</definedName>
    <definedName name="FINAL_51">#N/A</definedName>
    <definedName name="FINAL_52">#N/A</definedName>
    <definedName name="FINAL_53">#N/A</definedName>
    <definedName name="FINAL_54">#N/A</definedName>
    <definedName name="FINAL_55">#N/A</definedName>
    <definedName name="FINAL_56">#N/A</definedName>
    <definedName name="FINAL_57">#N/A</definedName>
    <definedName name="FINAL_58">#N/A</definedName>
    <definedName name="FINAL_6">#REF!</definedName>
    <definedName name="FINAL_60">#N/A</definedName>
    <definedName name="FINAL_61">#N/A</definedName>
    <definedName name="FINAL_62">#N/A</definedName>
    <definedName name="FINAL_63">#N/A</definedName>
    <definedName name="FINAL_64">#N/A</definedName>
    <definedName name="FINAL_65">#N/A</definedName>
    <definedName name="FINAL_66">#N/A</definedName>
    <definedName name="FINAL_67">#N/A</definedName>
    <definedName name="FINAL_68">#N/A</definedName>
    <definedName name="FINAL_69">#N/A</definedName>
    <definedName name="FINAL_7">#N/A</definedName>
    <definedName name="FINAL_70">#N/A</definedName>
    <definedName name="FINAL_71">#N/A</definedName>
    <definedName name="FINAL_72">#N/A</definedName>
    <definedName name="FINAL_73">#N/A</definedName>
    <definedName name="FINAL_74">#N/A</definedName>
    <definedName name="FINAL_75">#N/A</definedName>
    <definedName name="FINAL_76">#N/A</definedName>
    <definedName name="FINAL_77">#N/A</definedName>
    <definedName name="FINAL_78">#N/A</definedName>
    <definedName name="FINAL_79">#N/A</definedName>
    <definedName name="FINAL_8">#N/A</definedName>
    <definedName name="FINAL_80">#N/A</definedName>
    <definedName name="FINAL_81">#N/A</definedName>
    <definedName name="FINAL_82">#N/A</definedName>
    <definedName name="FINAL_83">#N/A</definedName>
    <definedName name="FINAL_85">#N/A</definedName>
    <definedName name="FINAL_86">#N/A</definedName>
    <definedName name="FINAL_87">#N/A</definedName>
    <definedName name="FINAL_88">#N/A</definedName>
    <definedName name="FINAL_9">#N/A</definedName>
    <definedName name="FINAL_92">#N/A</definedName>
    <definedName name="Financ.Resumen"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inanc.Resumen"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inanc.Resume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inanceiros">#REF!</definedName>
    <definedName name="financeiros1">#REF!</definedName>
    <definedName name="FINANCIAMENTO">#REF!</definedName>
    <definedName name="FINANCP">#REF!</definedName>
    <definedName name="FINANLP">#REF!</definedName>
    <definedName name="FinBegofConstruction">#REF!</definedName>
    <definedName name="FIND.PART">#REF!</definedName>
    <definedName name="finn"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n"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os_9a16">#REF!</definedName>
    <definedName name="Finos_ano">#REF!</definedName>
    <definedName name="Finos_mês">#REF!</definedName>
    <definedName name="FINSOCIAL">#REF!</definedName>
    <definedName name="FIRM">#REF!</definedName>
    <definedName name="FIRMA">#REF!</definedName>
    <definedName name="firma2">#REF!</definedName>
    <definedName name="first_year_int">#REF!</definedName>
    <definedName name="FISCAL2">#REF!</definedName>
    <definedName name="FITOK" localSheetId="1" hidden="1">{#N/A,#N/A,TRUE,"Serviços"}</definedName>
    <definedName name="FITOK" hidden="1">{#N/A,#N/A,TRUE,"Serviços"}</definedName>
    <definedName name="Five_yr_EPS_growth">#REF!</definedName>
    <definedName name="FJASLJFIL" localSheetId="1" hidden="1">{"'gráf jan00'!$A$1:$AK$41"}</definedName>
    <definedName name="FJASLJFIL" hidden="1">{"'gráf jan00'!$A$1:$AK$41"}</definedName>
    <definedName name="fjfk" localSheetId="1" hidden="1">{"'CptDifn'!$AA$32:$AG$32"}</definedName>
    <definedName name="fjfk" hidden="1">{"'CptDifn'!$AA$32:$AG$32"}</definedName>
    <definedName name="fjhk" localSheetId="1" hidden="1">{"'CptDifn'!$AA$32:$AG$32"}</definedName>
    <definedName name="fjhk" hidden="1">{"'CptDifn'!$AA$32:$AG$32"}</definedName>
    <definedName name="fjrjrjrtj"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jrjrjrt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kjfgk" localSheetId="1" hidden="1">{"'CptDifn'!$AA$32:$AG$32"}</definedName>
    <definedName name="fkjfgk" hidden="1">{"'CptDifn'!$AA$32:$AG$32"}</definedName>
    <definedName name="FKOE" localSheetId="1" hidden="1">{"'Quadro'!$A$4:$BG$78"}</definedName>
    <definedName name="FKOE" hidden="1">{"'Quadro'!$A$4:$BG$78"}</definedName>
    <definedName name="FL" localSheetId="1" hidden="1">{"'RELATÓRIO'!$A$1:$E$20","'RELATÓRIO'!$A$22:$D$34","'INTERNET'!$A$31:$G$58","'INTERNET'!$A$1:$G$28","'SÉRIE HISTÓRICA'!$A$167:$H$212","'SÉRIE HISTÓRICA'!$A$56:$H$101"}</definedName>
    <definedName name="FL" hidden="1">{"'RELATÓRIO'!$A$1:$E$20","'RELATÓRIO'!$A$22:$D$34","'INTERNET'!$A$31:$G$58","'INTERNET'!$A$1:$G$28","'SÉRIE HISTÓRICA'!$A$167:$H$212","'SÉRIE HISTÓRICA'!$A$56:$H$101"}</definedName>
    <definedName name="FL_01">#REF!</definedName>
    <definedName name="FL7_AN">#REF!</definedName>
    <definedName name="flag_contequity">#REF!</definedName>
    <definedName name="FLOT" localSheetId="1" hidden="1">{#N/A,#N/A,FALSE,"GERAL";#N/A,#N/A,FALSE,"012-96";#N/A,#N/A,FALSE,"018-96";#N/A,#N/A,FALSE,"027-96";#N/A,#N/A,FALSE,"059-96";#N/A,#N/A,FALSE,"076-96";#N/A,#N/A,FALSE,"019-97";#N/A,#N/A,FALSE,"021-97";#N/A,#N/A,FALSE,"022-97";#N/A,#N/A,FALSE,"028-97"}</definedName>
    <definedName name="FLOT" hidden="1">{#N/A,#N/A,FALSE,"GERAL";#N/A,#N/A,FALSE,"012-96";#N/A,#N/A,FALSE,"018-96";#N/A,#N/A,FALSE,"027-96";#N/A,#N/A,FALSE,"059-96";#N/A,#N/A,FALSE,"076-96";#N/A,#N/A,FALSE,"019-97";#N/A,#N/A,FALSE,"021-97";#N/A,#N/A,FALSE,"022-97";#N/A,#N/A,FALSE,"028-97"}</definedName>
    <definedName name="Fls_Caixa_20Kg">#REF!</definedName>
    <definedName name="Fls_Caixa_Box">#REF!</definedName>
    <definedName name="Fls_Caixa_MiniBox">#REF!</definedName>
    <definedName name="Fls_metro_Linear">#REF!</definedName>
    <definedName name="FLUTUANTE2" localSheetId="1" hidden="1">{#N/A,#N/A,FALSE,"GERAL";#N/A,#N/A,FALSE,"012-96";#N/A,#N/A,FALSE,"018-96";#N/A,#N/A,FALSE,"027-96";#N/A,#N/A,FALSE,"059-96";#N/A,#N/A,FALSE,"076-96";#N/A,#N/A,FALSE,"019-97";#N/A,#N/A,FALSE,"021-97";#N/A,#N/A,FALSE,"022-97";#N/A,#N/A,FALSE,"028-97"}</definedName>
    <definedName name="FLUTUANTE2" hidden="1">{#N/A,#N/A,FALSE,"GERAL";#N/A,#N/A,FALSE,"012-96";#N/A,#N/A,FALSE,"018-96";#N/A,#N/A,FALSE,"027-96";#N/A,#N/A,FALSE,"059-96";#N/A,#N/A,FALSE,"076-96";#N/A,#N/A,FALSE,"019-97";#N/A,#N/A,FALSE,"021-97";#N/A,#N/A,FALSE,"022-97";#N/A,#N/A,FALSE,"028-97"}</definedName>
    <definedName name="Fluxo" localSheetId="12" hidden="1">{#N/A,#N/A,FALSE,"OUT";#N/A,#N/A,FALSE,"NOV"}</definedName>
    <definedName name="Fluxo" localSheetId="1" hidden="1">{#N/A,#N/A,FALSE,"OUT";#N/A,#N/A,FALSE,"NOV"}</definedName>
    <definedName name="Fluxo" hidden="1">{#N/A,#N/A,FALSE,"OUT";#N/A,#N/A,FALSE,"NOV"}</definedName>
    <definedName name="Fluxo_AVI">#REF!</definedName>
    <definedName name="fluxo_cs_sem_alav_11">#REF!</definedName>
    <definedName name="FLUXO_DE_CAIXA">#REF!</definedName>
    <definedName name="Fluxo_Jan_Fev" localSheetId="12" hidden="1">{#N/A,#N/A,FALSE,"OUT";#N/A,#N/A,FALSE,"NOV"}</definedName>
    <definedName name="Fluxo_Jan_Fev" localSheetId="1" hidden="1">{#N/A,#N/A,FALSE,"OUT";#N/A,#N/A,FALSE,"NOV"}</definedName>
    <definedName name="Fluxo_Jan_Fev" hidden="1">{#N/A,#N/A,FALSE,"OUT";#N/A,#N/A,FALSE,"NOV"}</definedName>
    <definedName name="Fluxo_manual">#REF!</definedName>
    <definedName name="FLUXO1">#REF!</definedName>
    <definedName name="FLUXO2">#REF!</definedName>
    <definedName name="Fluxogram" localSheetId="1" hidden="1">{#N/A,#N/A,FALSE,"GERAL";#N/A,#N/A,FALSE,"012-96";#N/A,#N/A,FALSE,"018-96";#N/A,#N/A,FALSE,"027-96";#N/A,#N/A,FALSE,"059-96";#N/A,#N/A,FALSE,"076-96";#N/A,#N/A,FALSE,"019-97";#N/A,#N/A,FALSE,"021-97";#N/A,#N/A,FALSE,"022-97";#N/A,#N/A,FALSE,"028-97"}</definedName>
    <definedName name="Fluxogram" hidden="1">{#N/A,#N/A,FALSE,"GERAL";#N/A,#N/A,FALSE,"012-96";#N/A,#N/A,FALSE,"018-96";#N/A,#N/A,FALSE,"027-96";#N/A,#N/A,FALSE,"059-96";#N/A,#N/A,FALSE,"076-96";#N/A,#N/A,FALSE,"019-97";#N/A,#N/A,FALSE,"021-97";#N/A,#N/A,FALSE,"022-97";#N/A,#N/A,FALSE,"028-97"}</definedName>
    <definedName name="Flx_Dolar_Maio">#REF!</definedName>
    <definedName name="FM">#REF!</definedName>
    <definedName name="FN">#REF!</definedName>
    <definedName name="FO">#REF!</definedName>
    <definedName name="foi" localSheetId="1" hidden="1">{"'RELATÓRIO'!$A$1:$E$20","'RELATÓRIO'!$A$22:$D$34","'INTERNET'!$A$31:$G$58","'INTERNET'!$A$1:$G$28","'SÉRIE HISTÓRICA'!$A$167:$H$212","'SÉRIE HISTÓRICA'!$A$56:$H$101"}</definedName>
    <definedName name="foi" hidden="1">{"'RELATÓRIO'!$A$1:$E$20","'RELATÓRIO'!$A$22:$D$34","'INTERNET'!$A$31:$G$58","'INTERNET'!$A$1:$G$28","'SÉRIE HISTÓRICA'!$A$167:$H$212","'SÉRIE HISTÓRICA'!$A$56:$H$101"}</definedName>
    <definedName name="FOLHA01" localSheetId="1" hidden="1">{#N/A,#N/A,TRUE,"Serviços"}</definedName>
    <definedName name="FOLHA01" hidden="1">{#N/A,#N/A,TRUE,"Serviços"}</definedName>
    <definedName name="FOLHA011" localSheetId="1" hidden="1">{#N/A,#N/A,TRUE,"Serviços"}</definedName>
    <definedName name="FOLHA011" hidden="1">{#N/A,#N/A,TRUE,"Serviços"}</definedName>
    <definedName name="folha1" localSheetId="1" hidden="1">{#N/A,#N/A,TRUE,"Serviços"}</definedName>
    <definedName name="folha1" hidden="1">{#N/A,#N/A,TRUE,"Serviços"}</definedName>
    <definedName name="folha11" localSheetId="1" hidden="1">{#N/A,#N/A,TRUE,"Serviços"}</definedName>
    <definedName name="folha11" hidden="1">{#N/A,#N/A,TRUE,"Serviços"}</definedName>
    <definedName name="Folha38">#REF!</definedName>
    <definedName name="Folha39">#REF!</definedName>
    <definedName name="FolResumoFlorestas" localSheetId="1" hidden="1">{"'REL CUSTODIF'!$B$1:$H$72"}</definedName>
    <definedName name="FolResumoFlorestas" hidden="1">{"'REL CUSTODIF'!$B$1:$H$72"}</definedName>
    <definedName name="Fonte">#REF!</definedName>
    <definedName name="FOOR" localSheetId="1" hidden="1">{#N/A,#N/A,FALSE,"Plan1"}</definedName>
    <definedName name="FOOR" hidden="1">{#N/A,#N/A,FALSE,"Plan1"}</definedName>
    <definedName name="FORDISPLAY">#REF!</definedName>
    <definedName name="Forecast">#REF!</definedName>
    <definedName name="FOREIGN">#REF!</definedName>
    <definedName name="FORMA_AN">#REF!</definedName>
    <definedName name="FORMA_AT">#REF!</definedName>
    <definedName name="FORMA_EL">#REF!</definedName>
    <definedName name="formaenvio">#REF!</definedName>
    <definedName name="FORMTEC" localSheetId="1" hidden="1">{#N/A,#N/A,FALSE,"TEC-01";#N/A,#N/A,FALSE,"TEC - 02";#N/A,#N/A,FALSE,"TEC - 03";#N/A,#N/A,FALSE,"TEC - 04";#N/A,#N/A,FALSE,"TEC-07";#N/A,#N/A,FALSE,"TEC-08";#N/A,#N/A,FALSE,"TEC - 09A";#N/A,#N/A,FALSE,"TEC - 09B";#N/A,#N/A,FALSE,"TEC - 09C";#N/A,#N/A,FALSE,"TEC - 10";#N/A,#N/A,FALSE,"TEC-11"}</definedName>
    <definedName name="FORMTEC" hidden="1">{#N/A,#N/A,FALSE,"TEC-01";#N/A,#N/A,FALSE,"TEC - 02";#N/A,#N/A,FALSE,"TEC - 03";#N/A,#N/A,FALSE,"TEC - 04";#N/A,#N/A,FALSE,"TEC-07";#N/A,#N/A,FALSE,"TEC-08";#N/A,#N/A,FALSE,"TEC - 09A";#N/A,#N/A,FALSE,"TEC - 09B";#N/A,#N/A,FALSE,"TEC - 09C";#N/A,#N/A,FALSE,"TEC - 10";#N/A,#N/A,FALSE,"TEC-11"}</definedName>
    <definedName name="FORMULA">#REF!</definedName>
    <definedName name="FORMULÁRIO" localSheetId="1" hidden="1">{#N/A,#N/A,FALSE,"Plan1"}</definedName>
    <definedName name="FORMULÁRIO" hidden="1">{#N/A,#N/A,FALSE,"Plan1"}</definedName>
    <definedName name="FORMULAS">#REF!</definedName>
    <definedName name="FORN_MEIO_FIO_AN">#REF!</definedName>
    <definedName name="FORN_MEIO_FIO_AT">#REF!</definedName>
    <definedName name="FORNECIMENTO_AN">#REF!</definedName>
    <definedName name="FORNECIMENTO_AT">#REF!</definedName>
    <definedName name="Fornecimento_e_cravação_de_estacas_metálicas_8">#REF!</definedName>
    <definedName name="FORRO">#REF!</definedName>
    <definedName name="Fot" localSheetId="1" hidden="1">{"'EI 060 02'!$A$1:$K$59"}</definedName>
    <definedName name="Fot" hidden="1">{"'EI 060 02'!$A$1:$K$59"}</definedName>
    <definedName name="fpvc200">#REF!</definedName>
    <definedName name="FPZCITFQXX" hidden="1">#REF!</definedName>
    <definedName name="fr">#REF!</definedName>
    <definedName name="francis">#REF!</definedName>
    <definedName name="Frank" localSheetId="1" hidden="1">{#N/A,#N/A,TRUE,"Cover sheet";#N/A,#N/A,TRUE,"DCF analysis";#N/A,#N/A,TRUE,"WACC calculation"}</definedName>
    <definedName name="Frank" hidden="1">{#N/A,#N/A,TRUE,"Cover sheet";#N/A,#N/A,TRUE,"DCF analysis";#N/A,#N/A,TRUE,"WACC calculation"}</definedName>
    <definedName name="frde" localSheetId="1" hidden="1">{"'RR'!$A$2:$E$81"}</definedName>
    <definedName name="frde" hidden="1">{"'RR'!$A$2:$E$81"}</definedName>
    <definedName name="FRDEFT" localSheetId="1" hidden="1">{"'RR'!$A$2:$E$81"}</definedName>
    <definedName name="FRDEFT" hidden="1">{"'RR'!$A$2:$E$81"}</definedName>
    <definedName name="frdg" localSheetId="1" hidden="1">[21]!Header1-1 &amp; "." &amp; MAX(1,COUNTA(INDEX(#REF!,MATCH([21]!Header1-1,#REF!,FALSE)):#REF!))</definedName>
    <definedName name="frdg" hidden="1">[21]!Header1-1 &amp; "." &amp; MAX(1,COUNTA(INDEX(#REF!,MATCH([21]!Header1-1,#REF!,FALSE)):#REF!))</definedName>
    <definedName name="fre" localSheetId="1" hidden="1">{"'RR'!$A$2:$E$81"}</definedName>
    <definedName name="fre" hidden="1">{"'RR'!$A$2:$E$81"}</definedName>
    <definedName name="FREADVAL">#REF!</definedName>
    <definedName name="fred" localSheetId="1" hidden="1">{"'RR'!$A$2:$E$81"}</definedName>
    <definedName name="fred" hidden="1">{"'RR'!$A$2:$E$81"}</definedName>
    <definedName name="FREFIX">#REF!</definedName>
    <definedName name="FREGE">#REF!</definedName>
    <definedName name="FREPES">#REF!</definedName>
    <definedName name="frere">#REF!</definedName>
    <definedName name="FRESA">#REF!</definedName>
    <definedName name="FRESAGEM">#REF!</definedName>
    <definedName name="Fresagem01" localSheetId="1" hidden="1">{#N/A,#N/A,TRUE,"Serviços"}</definedName>
    <definedName name="Fresagem01" hidden="1">{#N/A,#N/A,TRUE,"Serviços"}</definedName>
    <definedName name="Fresagem011" localSheetId="1" hidden="1">{#N/A,#N/A,TRUE,"Serviços"}</definedName>
    <definedName name="Fresagem011" hidden="1">{#N/A,#N/A,TRUE,"Serviços"}</definedName>
    <definedName name="FRESAMA">#REF!</definedName>
    <definedName name="FRESATA">#REF!</definedName>
    <definedName name="freses">#REF!</definedName>
    <definedName name="fresfg"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TE">#REF!</definedName>
    <definedName name="Frete_Orc">#REF!</definedName>
    <definedName name="Frete_Proj_Gfa">#REF!</definedName>
    <definedName name="Frete_Proj_Gfa_Go">#REF!</definedName>
    <definedName name="Frete_Proj_Plj">#REF!</definedName>
    <definedName name="Frete_Proj_Plj_Go">#REF!</definedName>
    <definedName name="Frete_Real">#REF!</definedName>
    <definedName name="frr">#REF!</definedName>
    <definedName name="FRWAESR" localSheetId="1" hidden="1">{"'Quadro'!$A$4:$BG$78"}</definedName>
    <definedName name="FRWAESR" hidden="1">{"'Quadro'!$A$4:$BG$78"}</definedName>
    <definedName name="FSA" localSheetId="1" hidden="1">{"'Quadro'!$A$4:$BG$78"}</definedName>
    <definedName name="FSA" hidden="1">{"'Quadro'!$A$4:$BG$78"}</definedName>
    <definedName name="fsad" localSheetId="1" hidden="1">{"'Quadro'!$A$4:$BG$78"}</definedName>
    <definedName name="fsad" hidden="1">{"'Quadro'!$A$4:$BG$78"}</definedName>
    <definedName name="fsadfasd"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sadfasd"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sd" localSheetId="1" hidden="1">{"'gráf jan00'!$A$1:$AK$41"}</definedName>
    <definedName name="fsd" hidden="1">{"'gráf jan00'!$A$1:$AK$41"}</definedName>
    <definedName name="FSDF" localSheetId="1" hidden="1">{"'Quadro'!$A$4:$BG$78"}</definedName>
    <definedName name="FSDF" hidden="1">{"'Quadro'!$A$4:$BG$78"}</definedName>
    <definedName name="fsdfsdfsdf" localSheetId="12" hidden="1">{"VENTAS1",#N/A,FALSE,"VENTAS";"VENTAS2",#N/A,FALSE,"VENTAS";"VENTAS3",#N/A,FALSE,"VENTAS";"VENTAS4",#N/A,FALSE,"VENTAS";"VENTAS5",#N/A,FALSE,"VENTAS";"VENTAS6",#N/A,FALSE,"VENTAS";"VENTAS7",#N/A,FALSE,"VENTAS";"VENTAS8",#N/A,FALSE,"VENTAS"}</definedName>
    <definedName name="fsdfsdfsdf" localSheetId="1" hidden="1">{"VENTAS1",#N/A,FALSE,"VENTAS";"VENTAS2",#N/A,FALSE,"VENTAS";"VENTAS3",#N/A,FALSE,"VENTAS";"VENTAS4",#N/A,FALSE,"VENTAS";"VENTAS5",#N/A,FALSE,"VENTAS";"VENTAS6",#N/A,FALSE,"VENTAS";"VENTAS7",#N/A,FALSE,"VENTAS";"VENTAS8",#N/A,FALSE,"VENTAS"}</definedName>
    <definedName name="fsdfsdfsdf" hidden="1">{"VENTAS1",#N/A,FALSE,"VENTAS";"VENTAS2",#N/A,FALSE,"VENTAS";"VENTAS3",#N/A,FALSE,"VENTAS";"VENTAS4",#N/A,FALSE,"VENTAS";"VENTAS5",#N/A,FALSE,"VENTAS";"VENTAS6",#N/A,FALSE,"VENTAS";"VENTAS7",#N/A,FALSE,"VENTAS";"VENTAS8",#N/A,FALSE,"VENTAS"}</definedName>
    <definedName name="FSDS" localSheetId="1" hidden="1">{"'gráf jan00'!$A$1:$AK$41"}</definedName>
    <definedName name="FSDS" hidden="1">{"'gráf jan00'!$A$1:$AK$41"}</definedName>
    <definedName name="fsfdafdsa">#N/A</definedName>
    <definedName name="FSGDF">#REF!</definedName>
    <definedName name="fss">#REF!</definedName>
    <definedName name="FTG" localSheetId="1" hidden="1">{"'RR'!$A$2:$E$81"}</definedName>
    <definedName name="FTG" hidden="1">{"'RR'!$A$2:$E$81"}</definedName>
    <definedName name="fthju" localSheetId="12" hidden="1">{"VENTAS1",#N/A,FALSE,"VENTAS";"VENTAS2",#N/A,FALSE,"VENTAS";"VENTAS3",#N/A,FALSE,"VENTAS";"VENTAS4",#N/A,FALSE,"VENTAS";"VENTAS5",#N/A,FALSE,"VENTAS";"VENTAS6",#N/A,FALSE,"VENTAS";"VENTAS7",#N/A,FALSE,"VENTAS";"VENTAS8",#N/A,FALSE,"VENTAS"}</definedName>
    <definedName name="fthju" localSheetId="1" hidden="1">{"VENTAS1",#N/A,FALSE,"VENTAS";"VENTAS2",#N/A,FALSE,"VENTAS";"VENTAS3",#N/A,FALSE,"VENTAS";"VENTAS4",#N/A,FALSE,"VENTAS";"VENTAS5",#N/A,FALSE,"VENTAS";"VENTAS6",#N/A,FALSE,"VENTAS";"VENTAS7",#N/A,FALSE,"VENTAS";"VENTAS8",#N/A,FALSE,"VENTAS"}</definedName>
    <definedName name="fthju" hidden="1">{"VENTAS1",#N/A,FALSE,"VENTAS";"VENTAS2",#N/A,FALSE,"VENTAS";"VENTAS3",#N/A,FALSE,"VENTAS";"VENTAS4",#N/A,FALSE,"VENTAS";"VENTAS5",#N/A,FALSE,"VENTAS";"VENTAS6",#N/A,FALSE,"VENTAS";"VENTAS7",#N/A,FALSE,"VENTAS";"VENTAS8",#N/A,FALSE,"VENTAS"}</definedName>
    <definedName name="ftr" localSheetId="1" hidden="1">{"'RR'!$A$2:$E$81"}</definedName>
    <definedName name="ftr" hidden="1">{"'RR'!$A$2:$E$81"}</definedName>
    <definedName name="FTU" localSheetId="1" hidden="1">{"'Quadro'!$A$4:$BG$78"}</definedName>
    <definedName name="FTU" hidden="1">{"'Quadro'!$A$4:$BG$78"}</definedName>
    <definedName name="FUEL11">#REF!</definedName>
    <definedName name="FUEL31">#REF!</definedName>
    <definedName name="FUNCAO_3_6">#REF!</definedName>
    <definedName name="FUNCAO_3_6_15">#REF!</definedName>
    <definedName name="FUNCAO_7_6">#REF!</definedName>
    <definedName name="FUNCAO_7_6_15">#REF!</definedName>
    <definedName name="FUNCAO_8_6">#REF!</definedName>
    <definedName name="FUNCAO_8_6_15">#REF!</definedName>
    <definedName name="fund">#REF!</definedName>
    <definedName name="fund1">#REF!</definedName>
    <definedName name="fundacoes">#REF!</definedName>
    <definedName name="fundações">#REF!</definedName>
    <definedName name="fundações1">#REF!</definedName>
    <definedName name="furos2">#REF!</definedName>
    <definedName name="fuste">#REF!</definedName>
    <definedName name="FVOp_Orc">#REF!</definedName>
    <definedName name="FVOp_Proj_Gfa">#REF!</definedName>
    <definedName name="FVOp_Proj_Gfa_Go">#REF!</definedName>
    <definedName name="FVOp_Proj_Plj">#REF!</definedName>
    <definedName name="FVOp_Proj_Plj_Go">#REF!</definedName>
    <definedName name="FVOp_Real">#REF!</definedName>
    <definedName name="FVRecTr_Orc">#REF!</definedName>
    <definedName name="FVRecTr_Proj_Gfa">#REF!</definedName>
    <definedName name="FVRecTr_Proj_Gfa_Go">#REF!</definedName>
    <definedName name="FVRecTr_Proj_Plj">#REF!</definedName>
    <definedName name="FVRecTr_Proj_Plj_Go">#REF!</definedName>
    <definedName name="FVRecTr_Real">#REF!</definedName>
    <definedName name="fwere">#REF!</definedName>
    <definedName name="fwfr">#REF!</definedName>
    <definedName name="FX">#REF!</definedName>
    <definedName name="fyuk">#N/A</definedName>
    <definedName name="G" localSheetId="1">#REF!</definedName>
    <definedName name="G">#REF!</definedName>
    <definedName name="G_1" localSheetId="1">#REF!</definedName>
    <definedName name="G_1">#REF!</definedName>
    <definedName name="g_2">#REF!</definedName>
    <definedName name="g_lb">#REF!</definedName>
    <definedName name="G1902.">#REF!</definedName>
    <definedName name="g4hph">#REF!</definedName>
    <definedName name="GAC">#REF!</definedName>
    <definedName name="gagagd" localSheetId="1" hidden="1">{#N/A,#N/A,FALSE,"GERAL";#N/A,#N/A,FALSE,"012-96";#N/A,#N/A,FALSE,"018-96";#N/A,#N/A,FALSE,"027-96";#N/A,#N/A,FALSE,"059-96";#N/A,#N/A,FALSE,"076-96";#N/A,#N/A,FALSE,"019-97";#N/A,#N/A,FALSE,"021-97";#N/A,#N/A,FALSE,"022-97";#N/A,#N/A,FALSE,"028-97"}</definedName>
    <definedName name="gagagd" hidden="1">{#N/A,#N/A,FALSE,"GERAL";#N/A,#N/A,FALSE,"012-96";#N/A,#N/A,FALSE,"018-96";#N/A,#N/A,FALSE,"027-96";#N/A,#N/A,FALSE,"059-96";#N/A,#N/A,FALSE,"076-96";#N/A,#N/A,FALSE,"019-97";#N/A,#N/A,FALSE,"021-97";#N/A,#N/A,FALSE,"022-97";#N/A,#N/A,FALSE,"028-97"}</definedName>
    <definedName name="gail1009">#REF!</definedName>
    <definedName name="gail1209">#REF!</definedName>
    <definedName name="gail2109">#REF!</definedName>
    <definedName name="GAMAN" localSheetId="1" hidden="1">{#N/A,#N/A,FALSE,"PCOL"}</definedName>
    <definedName name="GAMAN" hidden="1">{#N/A,#N/A,FALSE,"PCOL"}</definedName>
    <definedName name="GAMAR" localSheetId="1" hidden="1">{"'CptDifn'!$AA$32:$AG$32"}</definedName>
    <definedName name="GAMAR" hidden="1">{"'CptDifn'!$AA$32:$AG$32"}</definedName>
    <definedName name="GAMAR1" localSheetId="1" hidden="1">{"'CptDifn'!$AA$32:$AG$32"}</definedName>
    <definedName name="GAMAR1" hidden="1">{"'CptDifn'!$AA$32:$AG$32"}</definedName>
    <definedName name="gamen" localSheetId="1" hidden="1">{#N/A,#N/A,FALSE,"PCOL"}</definedName>
    <definedName name="gamen" hidden="1">{#N/A,#N/A,FALSE,"PCOL"}</definedName>
    <definedName name="GAPMG" localSheetId="1" hidden="1">{"'Quadro'!$A$4:$BG$78"}</definedName>
    <definedName name="GAPMG" hidden="1">{"'Quadro'!$A$4:$BG$78"}</definedName>
    <definedName name="GAPOG" localSheetId="1" hidden="1">{"'gráf jan00'!$A$1:$AK$41"}</definedName>
    <definedName name="GAPOG" hidden="1">{"'gráf jan00'!$A$1:$AK$41"}</definedName>
    <definedName name="garantias">#REF!</definedName>
    <definedName name="garug01" localSheetId="1" hidden="1">{"'REL CUSTODIF'!$B$1:$H$72"}</definedName>
    <definedName name="garug01" hidden="1">{"'REL CUSTODIF'!$B$1:$H$72"}</definedName>
    <definedName name="garug1" localSheetId="1" hidden="1">{#N/A,#N/A,FALSE,"PCOL"}</definedName>
    <definedName name="garug1" hidden="1">{#N/A,#N/A,FALSE,"PCOL"}</definedName>
    <definedName name="GASEG" localSheetId="1" hidden="1">{"'Quadro'!$A$4:$BG$78"}</definedName>
    <definedName name="GASEG" hidden="1">{"'Quadro'!$A$4:$BG$78"}</definedName>
    <definedName name="gases" localSheetId="1" hidden="1">{#N/A,#N/A,FALSE,"PCOL"}</definedName>
    <definedName name="gases" hidden="1">{#N/A,#N/A,FALSE,"PCOL"}</definedName>
    <definedName name="GASG">#REF!</definedName>
    <definedName name="gaspax">#REF!</definedName>
    <definedName name="gastos">#REF!</definedName>
    <definedName name="GAVTG" localSheetId="1" hidden="1">{"'gráf jan00'!$A$1:$AK$41"}</definedName>
    <definedName name="GAVTG" hidden="1">{"'gráf jan00'!$A$1:$AK$41"}</definedName>
    <definedName name="gbhj" localSheetId="1" hidden="1">{"'CptDifn'!$AA$32:$AG$32"}</definedName>
    <definedName name="gbhj" hidden="1">{"'CptDifn'!$AA$32:$AG$32"}</definedName>
    <definedName name="gbv">#REF!</definedName>
    <definedName name="GCD">#REF!</definedName>
    <definedName name="GCE">#REF!</definedName>
    <definedName name="gdeeg">#REF!</definedName>
    <definedName name="gdf" localSheetId="1" hidden="1">{"'CptDifn'!$AA$32:$AG$32"}</definedName>
    <definedName name="gdf" hidden="1">{"'CptDifn'!$AA$32:$AG$32"}</definedName>
    <definedName name="gdfg">#REF!</definedName>
    <definedName name="gdfsdfdsgsdgsd">#REF!</definedName>
    <definedName name="gdfsdfdsgsdgsd_1">#REF!</definedName>
    <definedName name="gdgdg">#REF!</definedName>
    <definedName name="GDP">#REF!</definedName>
    <definedName name="GDPDATA">#REF!</definedName>
    <definedName name="GDPDATA2">#REF!</definedName>
    <definedName name="GDPDM91">#REF!</definedName>
    <definedName name="GDPDMB">#REF!</definedName>
    <definedName name="GDPDMH">#REF!</definedName>
    <definedName name="GDPDML">#REF!</definedName>
    <definedName name="GDPUS91">#REF!</definedName>
    <definedName name="GDPUSB">#REF!</definedName>
    <definedName name="GDPUSH">#REF!</definedName>
    <definedName name="GDPUSL">#REF!</definedName>
    <definedName name="GDS" localSheetId="1" hidden="1">{"'Quadro'!$A$4:$BG$78"}</definedName>
    <definedName name="GDS" hidden="1">{"'Quadro'!$A$4:$BG$78"}</definedName>
    <definedName name="geaga" localSheetId="1" hidden="1">{"'Quadro'!$A$4:$BG$78"}</definedName>
    <definedName name="geaga" hidden="1">{"'Quadro'!$A$4:$BG$78"}</definedName>
    <definedName name="GEIRLEMBRL" hidden="1">#REF!</definedName>
    <definedName name="gemin" localSheetId="1" hidden="1">{#N/A,#N/A,FALSE,"PCOL"}</definedName>
    <definedName name="gemin" hidden="1">{#N/A,#N/A,FALSE,"PCOL"}</definedName>
    <definedName name="Gemop" localSheetId="1" hidden="1">{#N/A,#N/A,TRUE,"indice";#N/A,#N/A,TRUE,"indicadores";#N/A,#N/A,TRUE,"comentarios"}</definedName>
    <definedName name="Gemop" hidden="1">{#N/A,#N/A,TRUE,"indice";#N/A,#N/A,TRUE,"indicadores";#N/A,#N/A,TRUE,"comentarios"}</definedName>
    <definedName name="gen">#REF!</definedName>
    <definedName name="gera">#REF!</definedName>
    <definedName name="gerador26kva">#REF!</definedName>
    <definedName name="GERAL">#REF!</definedName>
    <definedName name="Gerdau">#REF!</definedName>
    <definedName name="getep" localSheetId="1" hidden="1">{#N/A,#N/A,TRUE,"indice";#N/A,#N/A,TRUE,"indicadores";#N/A,#N/A,TRUE,"comentarios"}</definedName>
    <definedName name="getep" hidden="1">{#N/A,#N/A,TRUE,"indice";#N/A,#N/A,TRUE,"indicadores";#N/A,#N/A,TRUE,"comentarios"}</definedName>
    <definedName name="gf" localSheetId="1" hidden="1">{"'CptDifn'!$AA$32:$AG$32"}</definedName>
    <definedName name="gf" hidden="1">{"'CptDifn'!$AA$32:$AG$32"}</definedName>
    <definedName name="GFD" localSheetId="1" hidden="1">{"'gráf jan00'!$A$1:$AK$41"}</definedName>
    <definedName name="GFD" hidden="1">{"'gráf jan00'!$A$1:$AK$41"}</definedName>
    <definedName name="gfdddf" localSheetId="1" hidden="1">{"'CptDifn'!$AA$32:$AG$32"}</definedName>
    <definedName name="gfdddf" hidden="1">{"'CptDifn'!$AA$32:$AG$32"}</definedName>
    <definedName name="gfdg">#REF!</definedName>
    <definedName name="gfds" localSheetId="1" hidden="1">{"'CptDifn'!$AA$32:$AG$32"}</definedName>
    <definedName name="gfds" hidden="1">{"'CptDifn'!$AA$32:$AG$32"}</definedName>
    <definedName name="GFFFFFFD">#REF!</definedName>
    <definedName name="GFFGGG">#REF!</definedName>
    <definedName name="gfgfg">#REF!</definedName>
    <definedName name="gfgfgfg" localSheetId="1" hidden="1">{#N/A,#N/A,FALSE,"MO (2)"}</definedName>
    <definedName name="gfgfgfg" hidden="1">{#N/A,#N/A,FALSE,"MO (2)"}</definedName>
    <definedName name="gfjfgjfgj" localSheetId="1" hidden="1">{"'teste'!$B$2:$R$49"}</definedName>
    <definedName name="gfjfgjfgj" hidden="1">{"'teste'!$B$2:$R$49"}</definedName>
    <definedName name="gfjyf" localSheetId="1" hidden="1">{"'gráf jan00'!$A$1:$AK$41"}</definedName>
    <definedName name="gfjyf" hidden="1">{"'gráf jan00'!$A$1:$AK$41"}</definedName>
    <definedName name="gfn" localSheetId="1" hidden="1">{"'gráf jan00'!$A$1:$AK$41"}</definedName>
    <definedName name="gfn" hidden="1">{"'gráf jan00'!$A$1:$AK$41"}</definedName>
    <definedName name="gfnfg" localSheetId="1" hidden="1">{"'gráf jan00'!$A$1:$AK$41"}</definedName>
    <definedName name="gfnfg" hidden="1">{"'gráf jan00'!$A$1:$AK$41"}</definedName>
    <definedName name="gg">#REF!</definedName>
    <definedName name="gg_2">#REF!</definedName>
    <definedName name="gg_3">#REF!</definedName>
    <definedName name="gg_36">#REF!</definedName>
    <definedName name="gg_4">#REF!</definedName>
    <definedName name="gg_5">#REF!</definedName>
    <definedName name="gg_6">#REF!</definedName>
    <definedName name="ggad" localSheetId="1" hidden="1">{#N/A,#N/A,FALSE,"GERAL";#N/A,#N/A,FALSE,"012-96";#N/A,#N/A,FALSE,"018-96";#N/A,#N/A,FALSE,"027-96";#N/A,#N/A,FALSE,"059-96";#N/A,#N/A,FALSE,"076-96";#N/A,#N/A,FALSE,"019-97";#N/A,#N/A,FALSE,"021-97";#N/A,#N/A,FALSE,"022-97";#N/A,#N/A,FALSE,"028-97"}</definedName>
    <definedName name="ggad" hidden="1">{#N/A,#N/A,FALSE,"GERAL";#N/A,#N/A,FALSE,"012-96";#N/A,#N/A,FALSE,"018-96";#N/A,#N/A,FALSE,"027-96";#N/A,#N/A,FALSE,"059-96";#N/A,#N/A,FALSE,"076-96";#N/A,#N/A,FALSE,"019-97";#N/A,#N/A,FALSE,"021-97";#N/A,#N/A,FALSE,"022-97";#N/A,#N/A,FALSE,"028-97"}</definedName>
    <definedName name="GGG" localSheetId="1" hidden="1">{#N/A,#N/A,FALSE,"ET-CAPA";#N/A,#N/A,FALSE,"ET-PAG1";#N/A,#N/A,FALSE,"ET-PAG2";#N/A,#N/A,FALSE,"ET-PAG3";#N/A,#N/A,FALSE,"ET-PAG4";#N/A,#N/A,FALSE,"ET-PAG5"}</definedName>
    <definedName name="GGG" hidden="1">{#N/A,#N/A,FALSE,"ET-CAPA";#N/A,#N/A,FALSE,"ET-PAG1";#N/A,#N/A,FALSE,"ET-PAG2";#N/A,#N/A,FALSE,"ET-PAG3";#N/A,#N/A,FALSE,"ET-PAG4";#N/A,#N/A,FALSE,"ET-PAG5"}</definedName>
    <definedName name="GGGG">#REF!</definedName>
    <definedName name="GGGGG" localSheetId="1" hidden="1">{#N/A,#N/A,FALSE,"ET-CAPA";#N/A,#N/A,FALSE,"ET-PAG1";#N/A,#N/A,FALSE,"ET-PAG2";#N/A,#N/A,FALSE,"ET-PAG3";#N/A,#N/A,FALSE,"ET-PAG4";#N/A,#N/A,FALSE,"ET-PAG5"}</definedName>
    <definedName name="GGGGG" hidden="1">{#N/A,#N/A,FALSE,"ET-CAPA";#N/A,#N/A,FALSE,"ET-PAG1";#N/A,#N/A,FALSE,"ET-PAG2";#N/A,#N/A,FALSE,"ET-PAG3";#N/A,#N/A,FALSE,"ET-PAG4";#N/A,#N/A,FALSE,"ET-PAG5"}</definedName>
    <definedName name="gggggg" localSheetId="1" hidden="1">{"'ReceitaLiquidaME'!$AA$25:$AN$32"}</definedName>
    <definedName name="gggggg" hidden="1">{"'ReceitaLiquidaME'!$AA$25:$AN$32"}</definedName>
    <definedName name="GGGGGGG">#REF!</definedName>
    <definedName name="gggggggggg" localSheetId="1" hidden="1">#REF!</definedName>
    <definedName name="gggggggggg" hidden="1">#REF!</definedName>
    <definedName name="gggsgsg">#N/A</definedName>
    <definedName name="gghjkk" localSheetId="1" hidden="1">{"'CptDifn'!$AA$32:$AG$32"}</definedName>
    <definedName name="gghjkk" hidden="1">{"'CptDifn'!$AA$32:$AG$32"}</definedName>
    <definedName name="ggtggg" localSheetId="1" hidden="1">{#N/A,#N/A,FALSE,"DEF1";#N/A,#N/A,FALSE,"DEF2";#N/A,#N/A,FALSE,"DEF3"}</definedName>
    <definedName name="ggtggg" hidden="1">{#N/A,#N/A,FALSE,"DEF1";#N/A,#N/A,FALSE,"DEF2";#N/A,#N/A,FALSE,"DEF3"}</definedName>
    <definedName name="ghfd" localSheetId="1" hidden="1">{"'CptDifn'!$AA$32:$AG$32"}</definedName>
    <definedName name="ghfd" hidden="1">{"'CptDifn'!$AA$32:$AG$32"}</definedName>
    <definedName name="ghfghjfj" localSheetId="1" hidden="1">{"'CptDifn'!$AA$32:$AG$32"}</definedName>
    <definedName name="ghfghjfj" hidden="1">{"'CptDifn'!$AA$32:$AG$32"}</definedName>
    <definedName name="ghfgj" localSheetId="1" hidden="1">{"'CptDifn'!$AA$32:$AG$32"}</definedName>
    <definedName name="ghfgj" hidden="1">{"'CptDifn'!$AA$32:$AG$32"}</definedName>
    <definedName name="ghghgh" localSheetId="1" hidden="1">{#N/A,#N/A,FALSE,"MO (2)"}</definedName>
    <definedName name="ghghgh" hidden="1">{#N/A,#N/A,FALSE,"MO (2)"}</definedName>
    <definedName name="GHJ" localSheetId="1" hidden="1">{#N/A,#N/A,FALSE,"MO (2)"}</definedName>
    <definedName name="GHJ" hidden="1">{#N/A,#N/A,FALSE,"MO (2)"}</definedName>
    <definedName name="ghjh" localSheetId="1" hidden="1">{"'Índice'!$A$1:$K$49"}</definedName>
    <definedName name="ghjh" hidden="1">{"'Índice'!$A$1:$K$49"}</definedName>
    <definedName name="ghjhj" localSheetId="1" hidden="1">{"'CptDifn'!$AA$32:$AG$32"}</definedName>
    <definedName name="ghjhj" hidden="1">{"'CptDifn'!$AA$32:$AG$32"}</definedName>
    <definedName name="GHJJKGK" localSheetId="1" hidden="1">{"'gráf jan00'!$A$1:$AK$41"}</definedName>
    <definedName name="GHJJKGK" hidden="1">{"'gráf jan00'!$A$1:$AK$41"}</definedName>
    <definedName name="ghjkl" localSheetId="1" hidden="1">{"'CptDifn'!$AA$32:$AG$32"}</definedName>
    <definedName name="ghjkl" hidden="1">{"'CptDifn'!$AA$32:$AG$32"}</definedName>
    <definedName name="ghjr" localSheetId="1" hidden="1">{"'CptDifn'!$AA$32:$AG$32"}</definedName>
    <definedName name="ghjr" hidden="1">{"'CptDifn'!$AA$32:$AG$32"}</definedName>
    <definedName name="ghju" localSheetId="1" hidden="1">{"'CptDifn'!$AA$32:$AG$32"}</definedName>
    <definedName name="ghju" hidden="1">{"'CptDifn'!$AA$32:$AG$32"}</definedName>
    <definedName name="GINV">#REF!</definedName>
    <definedName name="gipl_cod">#REF!</definedName>
    <definedName name="gipl_cod_36">#REF!</definedName>
    <definedName name="gipl_cod_5">#REF!</definedName>
    <definedName name="gipl_cod_6">#REF!</definedName>
    <definedName name="GIRO" localSheetId="1">#REF!</definedName>
    <definedName name="GIRO">#REF!</definedName>
    <definedName name="gjfj" localSheetId="1" hidden="1">{"'CptDifn'!$AA$32:$AG$32"}</definedName>
    <definedName name="gjfj" hidden="1">{"'CptDifn'!$AA$32:$AG$32"}</definedName>
    <definedName name="gjfjf" localSheetId="1" hidden="1">{"'CptDifn'!$AA$32:$AG$32"}</definedName>
    <definedName name="gjfjf" hidden="1">{"'CptDifn'!$AA$32:$AG$32"}</definedName>
    <definedName name="gjfjfj" localSheetId="1" hidden="1">{"'CptDifn'!$AA$32:$AG$32"}</definedName>
    <definedName name="gjfjfj" hidden="1">{"'CptDifn'!$AA$32:$AG$32"}</definedName>
    <definedName name="gjgh" localSheetId="1" hidden="1">{#N/A,#N/A,FALSE,"GERAL";#N/A,#N/A,FALSE,"012-96";#N/A,#N/A,FALSE,"018-96";#N/A,#N/A,FALSE,"027-96";#N/A,#N/A,FALSE,"059-96";#N/A,#N/A,FALSE,"076-96";#N/A,#N/A,FALSE,"019-97";#N/A,#N/A,FALSE,"021-97";#N/A,#N/A,FALSE,"022-97";#N/A,#N/A,FALSE,"028-97"}</definedName>
    <definedName name="gjgh" hidden="1">{#N/A,#N/A,FALSE,"GERAL";#N/A,#N/A,FALSE,"012-96";#N/A,#N/A,FALSE,"018-96";#N/A,#N/A,FALSE,"027-96";#N/A,#N/A,FALSE,"059-96";#N/A,#N/A,FALSE,"076-96";#N/A,#N/A,FALSE,"019-97";#N/A,#N/A,FALSE,"021-97";#N/A,#N/A,FALSE,"022-97";#N/A,#N/A,FALSE,"028-97"}</definedName>
    <definedName name="GLB2_15">#REF!</definedName>
    <definedName name="GLB2_16">#REF!</definedName>
    <definedName name="GLB2_17">#REF!</definedName>
    <definedName name="GLB2_18">#REF!</definedName>
    <definedName name="GLB2_19">#REF!</definedName>
    <definedName name="GLB2_2">#REF!</definedName>
    <definedName name="GLB2_20">#REF!</definedName>
    <definedName name="GLB2_21">#REF!</definedName>
    <definedName name="GLB2_22">#REF!</definedName>
    <definedName name="GLB2_23">#REF!</definedName>
    <definedName name="GLB2_24">#REF!</definedName>
    <definedName name="GLB2_25">#REF!</definedName>
    <definedName name="GLB2_26">#REF!</definedName>
    <definedName name="GLB2_27">#REF!</definedName>
    <definedName name="GLB2_28">#REF!</definedName>
    <definedName name="GLB2_29">#REF!</definedName>
    <definedName name="GLB2_3">#REF!</definedName>
    <definedName name="GLB2_30">#REF!</definedName>
    <definedName name="GLB2_31">#REF!</definedName>
    <definedName name="GLB2_32">#REF!</definedName>
    <definedName name="GLB2_33">#REF!</definedName>
    <definedName name="GLB2_34">#REF!</definedName>
    <definedName name="GLB2_35">#REF!</definedName>
    <definedName name="GLB2_36">#REF!</definedName>
    <definedName name="GLB2_38">#REF!</definedName>
    <definedName name="GLB2_4">#REF!</definedName>
    <definedName name="GLB2_5">#REF!</definedName>
    <definedName name="GLB2_6">#REF!</definedName>
    <definedName name="gogo" localSheetId="1" hidden="1">{#N/A,#N/A,TRUE,"Cover sheet";#N/A,#N/A,TRUE,"INPUTS";#N/A,#N/A,TRUE,"OUTPUTS";#N/A,#N/A,TRUE,"VALUATION"}</definedName>
    <definedName name="gogo" hidden="1">{#N/A,#N/A,TRUE,"Cover sheet";#N/A,#N/A,TRUE,"INPUTS";#N/A,#N/A,TRUE,"OUTPUTS";#N/A,#N/A,TRUE,"VALUATION"}</definedName>
    <definedName name="gol">#REF!</definedName>
    <definedName name="gole">#REF!</definedName>
    <definedName name="Gordura_BDI_Tx_Desc">#REF!</definedName>
    <definedName name="goto_cash_flow">#REF!</definedName>
    <definedName name="goto_economic_profit">#REF!</definedName>
    <definedName name="goto_wacc">#REF!</definedName>
    <definedName name="GPeças">#REF!</definedName>
    <definedName name="GQEFKSMORW" hidden="1">#REF!</definedName>
    <definedName name="GR">#REF!</definedName>
    <definedName name="gr_objetos">#REF!</definedName>
    <definedName name="gr_objetos1">#REF!</definedName>
    <definedName name="gr_objetos2">#REF!</definedName>
    <definedName name="gr_objetos3">#REF!</definedName>
    <definedName name="gr_objetos4">#REF!</definedName>
    <definedName name="gr_objetos5">#REF!</definedName>
    <definedName name="gr_objetos6">#REF!</definedName>
    <definedName name="gr_objetos7">#REF!</definedName>
    <definedName name="gr_objetos8">#REF!</definedName>
    <definedName name="gr_objetos9">#REF!</definedName>
    <definedName name="graduad">#REF!</definedName>
    <definedName name="GRADUADA">#REF!</definedName>
    <definedName name="graf">#REF!</definedName>
    <definedName name="GRAF_10A" localSheetId="1" hidden="1">{#N/A,#N/A,FALSE,"SITUAÇÃO DIÁRIA ";#N/A,#N/A,FALSE,"7 à 7"}</definedName>
    <definedName name="GRAF_10A" hidden="1">{#N/A,#N/A,FALSE,"SITUAÇÃO DIÁRIA ";#N/A,#N/A,FALSE,"7 à 7"}</definedName>
    <definedName name="GRAF_11A" localSheetId="1" hidden="1">{#N/A,#N/A,FALSE,"SITUAÇÃO DIÁRIA ";#N/A,#N/A,FALSE,"7 à 7"}</definedName>
    <definedName name="GRAF_11A" hidden="1">{#N/A,#N/A,FALSE,"SITUAÇÃO DIÁRIA ";#N/A,#N/A,FALSE,"7 à 7"}</definedName>
    <definedName name="GRAF_12A" localSheetId="1" hidden="1">{#N/A,#N/A,FALSE,"SITUAÇÃO DIÁRIA ";#N/A,#N/A,FALSE,"7 à 7"}</definedName>
    <definedName name="GRAF_12A" hidden="1">{#N/A,#N/A,FALSE,"SITUAÇÃO DIÁRIA ";#N/A,#N/A,FALSE,"7 à 7"}</definedName>
    <definedName name="GRAF_21" localSheetId="1" hidden="1">{#N/A,#N/A,FALSE,"SITUAÇÃO DIÁRIA ";#N/A,#N/A,FALSE,"7 à 7"}</definedName>
    <definedName name="GRAF_21" hidden="1">{#N/A,#N/A,FALSE,"SITUAÇÃO DIÁRIA ";#N/A,#N/A,FALSE,"7 à 7"}</definedName>
    <definedName name="graf_3" localSheetId="1" hidden="1">{#N/A,#N/A,FALSE,"SITUAÇÃO DIÁRIA ";#N/A,#N/A,FALSE,"7 à 7"}</definedName>
    <definedName name="graf_3" hidden="1">{#N/A,#N/A,FALSE,"SITUAÇÃO DIÁRIA ";#N/A,#N/A,FALSE,"7 à 7"}</definedName>
    <definedName name="GRAFICO">#REF!</definedName>
    <definedName name="Grafico_por_Cliente">#REF!</definedName>
    <definedName name="Grafico_por_Segmento">#REF!</definedName>
    <definedName name="GRAFICO01">#REF!</definedName>
    <definedName name="GRAFICO02">#REF!</definedName>
    <definedName name="GráficoICD" hidden="1">#N/A</definedName>
    <definedName name="Gráficos">#REF!</definedName>
    <definedName name="Gráficos2">#REF!</definedName>
    <definedName name="Grama">#REF!</definedName>
    <definedName name="gran">#REF!</definedName>
    <definedName name="grandes_objetos">#REF!</definedName>
    <definedName name="granito_02">#REF!</definedName>
    <definedName name="granito_02_1">#REF!</definedName>
    <definedName name="_xlnm.Recorder">#REF!</definedName>
    <definedName name="GRF" localSheetId="1" hidden="1">{"'RR'!$A$2:$E$81"}</definedName>
    <definedName name="GRF" hidden="1">{"'RR'!$A$2:$E$81"}</definedName>
    <definedName name="GrpAcct1" hidden="1">"5611"</definedName>
    <definedName name="GrpAcct2" hidden="1">"5612"</definedName>
    <definedName name="GrpLevel" hidden="1">2</definedName>
    <definedName name="grt">#REF!</definedName>
    <definedName name="grt_10">#N/A</definedName>
    <definedName name="grt_11">#N/A</definedName>
    <definedName name="grt_12">#N/A</definedName>
    <definedName name="grt_13">#N/A</definedName>
    <definedName name="grt_14">#N/A</definedName>
    <definedName name="grt_15">#REF!</definedName>
    <definedName name="grt_16">#REF!</definedName>
    <definedName name="grt_17">#REF!</definedName>
    <definedName name="grt_18">#REF!</definedName>
    <definedName name="grt_19">#REF!</definedName>
    <definedName name="grt_2">#REF!</definedName>
    <definedName name="grt_20">#REF!</definedName>
    <definedName name="grt_21">#REF!</definedName>
    <definedName name="grt_22">#REF!</definedName>
    <definedName name="grt_23">#REF!</definedName>
    <definedName name="grt_24">#REF!</definedName>
    <definedName name="grt_25">#REF!</definedName>
    <definedName name="grt_26">#REF!</definedName>
    <definedName name="grt_27">#REF!</definedName>
    <definedName name="grt_28">#REF!</definedName>
    <definedName name="grt_29">#REF!</definedName>
    <definedName name="grt_3">#REF!</definedName>
    <definedName name="grt_30">#REF!</definedName>
    <definedName name="grt_31">#REF!</definedName>
    <definedName name="grt_32">#REF!</definedName>
    <definedName name="grt_33">#REF!</definedName>
    <definedName name="grt_34">#REF!</definedName>
    <definedName name="grt_35">#REF!</definedName>
    <definedName name="grt_36">#REF!</definedName>
    <definedName name="grt_37">#N/A</definedName>
    <definedName name="grt_38">#REF!</definedName>
    <definedName name="grt_39">#N/A</definedName>
    <definedName name="grt_4">#REF!</definedName>
    <definedName name="grt_40">#N/A</definedName>
    <definedName name="grt_41">#N/A</definedName>
    <definedName name="grt_42">#N/A</definedName>
    <definedName name="grt_43">#N/A</definedName>
    <definedName name="grt_44">#N/A</definedName>
    <definedName name="grt_45">#N/A</definedName>
    <definedName name="grt_46">#N/A</definedName>
    <definedName name="grt_47">#N/A</definedName>
    <definedName name="grt_48">#N/A</definedName>
    <definedName name="grt_49">#N/A</definedName>
    <definedName name="grt_5">#REF!</definedName>
    <definedName name="grt_50">#N/A</definedName>
    <definedName name="grt_51">#N/A</definedName>
    <definedName name="grt_52">#N/A</definedName>
    <definedName name="grt_53">#N/A</definedName>
    <definedName name="grt_54">#N/A</definedName>
    <definedName name="grt_55">#N/A</definedName>
    <definedName name="grt_56">#N/A</definedName>
    <definedName name="grt_57">#N/A</definedName>
    <definedName name="grt_58">#N/A</definedName>
    <definedName name="grt_6">#REF!</definedName>
    <definedName name="grt_60">#N/A</definedName>
    <definedName name="grt_61">#N/A</definedName>
    <definedName name="grt_62">#N/A</definedName>
    <definedName name="grt_63">#N/A</definedName>
    <definedName name="grt_64">#N/A</definedName>
    <definedName name="grt_65">#N/A</definedName>
    <definedName name="grt_66">#N/A</definedName>
    <definedName name="grt_67">#N/A</definedName>
    <definedName name="grt_68">#N/A</definedName>
    <definedName name="grt_69">#N/A</definedName>
    <definedName name="grt_7">#N/A</definedName>
    <definedName name="grt_70">#N/A</definedName>
    <definedName name="grt_71">#N/A</definedName>
    <definedName name="grt_72">#N/A</definedName>
    <definedName name="grt_73">#N/A</definedName>
    <definedName name="grt_74">#N/A</definedName>
    <definedName name="grt_75">#N/A</definedName>
    <definedName name="grt_76">#N/A</definedName>
    <definedName name="grt_77">#N/A</definedName>
    <definedName name="grt_78">#N/A</definedName>
    <definedName name="grt_79">#N/A</definedName>
    <definedName name="grt_8">#N/A</definedName>
    <definedName name="grt_80">#N/A</definedName>
    <definedName name="grt_81">#N/A</definedName>
    <definedName name="grt_82">#N/A</definedName>
    <definedName name="grt_83">#N/A</definedName>
    <definedName name="grt_85">#N/A</definedName>
    <definedName name="grt_86">#N/A</definedName>
    <definedName name="grt_87">#N/A</definedName>
    <definedName name="grt_88">#N/A</definedName>
    <definedName name="grt_9">#N/A</definedName>
    <definedName name="grt_92">#N/A</definedName>
    <definedName name="grtgert" localSheetId="1" hidden="1">{#N/A,#N/A,TRUE,"indice";#N/A,#N/A,TRUE,"indicadores";#N/A,#N/A,TRUE,"comentarios"}</definedName>
    <definedName name="grtgert" hidden="1">{#N/A,#N/A,TRUE,"indice";#N/A,#N/A,TRUE,"indicadores";#N/A,#N/A,TRUE,"comentarios"}</definedName>
    <definedName name="GRTTRTR">#REF!</definedName>
    <definedName name="Grupo_Gerencial">#REF!</definedName>
    <definedName name="GrupoEstatístico">#REF!</definedName>
    <definedName name="GrupoEstatísticoFinal">#REF!</definedName>
    <definedName name="GRV">#REF!</definedName>
    <definedName name="grwegwer" localSheetId="1" hidden="1">{#N/A,#N/A,FALSE,"QD_F1 Invest Detalhado";#N/A,#N/A,FALSE,"QD_F3 Invest_Comparado";#N/A,#N/A,FALSE,"QD_B Trafego";#N/A,#N/A,FALSE,"QD_D0 Custos Operacionais";#N/A,#N/A,FALSE,"QD_C Receita";#N/A,#N/A,FALSE,"QD_D Custos";#N/A,#N/A,FALSE,"QD_E Resultado";#N/A,#N/A,FALSE,"QD_G Fluxo Caixa"}</definedName>
    <definedName name="grwegwer" hidden="1">{#N/A,#N/A,FALSE,"QD_F1 Invest Detalhado";#N/A,#N/A,FALSE,"QD_F3 Invest_Comparado";#N/A,#N/A,FALSE,"QD_B Trafego";#N/A,#N/A,FALSE,"QD_D0 Custos Operacionais";#N/A,#N/A,FALSE,"QD_C Receita";#N/A,#N/A,FALSE,"QD_D Custos";#N/A,#N/A,FALSE,"QD_E Resultado";#N/A,#N/A,FALSE,"QD_G Fluxo Caixa"}</definedName>
    <definedName name="GSADF">#REF!</definedName>
    <definedName name="gsdag">#N/A</definedName>
    <definedName name="gsdaga" localSheetId="1" hidden="1">{#N/A,#N/A,FALSE,"GERAL";#N/A,#N/A,FALSE,"012-96";#N/A,#N/A,FALSE,"018-96";#N/A,#N/A,FALSE,"027-96";#N/A,#N/A,FALSE,"059-96";#N/A,#N/A,FALSE,"076-96";#N/A,#N/A,FALSE,"019-97";#N/A,#N/A,FALSE,"021-97";#N/A,#N/A,FALSE,"022-97";#N/A,#N/A,FALSE,"028-97"}</definedName>
    <definedName name="gsdaga" hidden="1">{#N/A,#N/A,FALSE,"GERAL";#N/A,#N/A,FALSE,"012-96";#N/A,#N/A,FALSE,"018-96";#N/A,#N/A,FALSE,"027-96";#N/A,#N/A,FALSE,"059-96";#N/A,#N/A,FALSE,"076-96";#N/A,#N/A,FALSE,"019-97";#N/A,#N/A,FALSE,"021-97";#N/A,#N/A,FALSE,"022-97";#N/A,#N/A,FALSE,"028-97"}</definedName>
    <definedName name="gsdfg">#N/A</definedName>
    <definedName name="gsg" localSheetId="1" hidden="1">{"'CptDifn'!$AA$32:$AG$32"}</definedName>
    <definedName name="gsg" hidden="1">{"'CptDifn'!$AA$32:$AG$32"}</definedName>
    <definedName name="gsgsg" localSheetId="1" hidden="1">{"'CptDifn'!$AA$32:$AG$32"}</definedName>
    <definedName name="gsgsg" hidden="1">{"'CptDifn'!$AA$32:$AG$32"}</definedName>
    <definedName name="gtgt">#REF!</definedName>
    <definedName name="GTOS.VTAS.ADM.">#REF!</definedName>
    <definedName name="gtrgt">#REF!</definedName>
    <definedName name="gtryfj" localSheetId="1" hidden="1">{#N/A,#N/A,TRUE,"Serviços"}</definedName>
    <definedName name="gtryfj" hidden="1">{#N/A,#N/A,TRUE,"Serviços"}</definedName>
    <definedName name="gtryfjj" localSheetId="1" hidden="1">{#N/A,#N/A,TRUE,"Serviços"}</definedName>
    <definedName name="gtryfjj" hidden="1">{#N/A,#N/A,TRUE,"Serviços"}</definedName>
    <definedName name="GUARITA">#REF!</definedName>
    <definedName name="guco">#REF!</definedName>
    <definedName name="Guerra" localSheetId="1" hidden="1">{"'Quadro'!$A$4:$BG$78"}</definedName>
    <definedName name="Guerra" hidden="1">{"'Quadro'!$A$4:$BG$78"}</definedName>
    <definedName name="Guia">"Figura 1"</definedName>
    <definedName name="guin">#REF!</definedName>
    <definedName name="Gupob01Real" localSheetId="1" hidden="1">{#N/A,#N/A,FALSE,"Suprimentos";#N/A,#N/A,FALSE,"Medicina e Segurança";#N/A,#N/A,FALSE,"Administração";#N/A,#N/A,FALSE,"Meio Ambiente";#N/A,#N/A,FALSE,"Operação (Mina)";#N/A,#N/A,FALSE,"Operação (Porto)"}</definedName>
    <definedName name="Gupob01Real" hidden="1">{#N/A,#N/A,FALSE,"Suprimentos";#N/A,#N/A,FALSE,"Medicina e Segurança";#N/A,#N/A,FALSE,"Administração";#N/A,#N/A,FALSE,"Meio Ambiente";#N/A,#N/A,FALSE,"Operação (Mina)";#N/A,#N/A,FALSE,"Operação (Porto)"}</definedName>
    <definedName name="Gurjão" localSheetId="1" hidden="1">{"'gráf jan00'!$A$1:$AK$41"}</definedName>
    <definedName name="Gurjão" hidden="1">{"'gráf jan00'!$A$1:$AK$41"}</definedName>
    <definedName name="gversfg" hidden="1">#REF!</definedName>
    <definedName name="gvgg"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gvg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gyhu">#REF!</definedName>
    <definedName name="GYU" localSheetId="1" hidden="1">{"'ReceitaLiquidaME'!$AA$25:$AN$32"}</definedName>
    <definedName name="GYU" hidden="1">{"'ReceitaLiquidaME'!$AA$25:$AN$32"}</definedName>
    <definedName name="GZKJFUPSMZ" hidden="1">#REF!</definedName>
    <definedName name="H">#REF!</definedName>
    <definedName name="h_15">#REF!</definedName>
    <definedName name="H_coletor">'[20]4. Coleta'!#REF!</definedName>
    <definedName name="H_extra_diurna_lav_vias_mês" localSheetId="1">#REF!</definedName>
    <definedName name="H_extra_diurna_lav_vias_mês">#REF!</definedName>
    <definedName name="H_extra_diurna_prevista_cap_mec_mês" localSheetId="1">#REF!</definedName>
    <definedName name="H_extra_diurna_prevista_cap_mec_mês">#REF!</definedName>
    <definedName name="H_extra_diurna_prevista_col_hosp_mês" localSheetId="1">#REF!</definedName>
    <definedName name="H_extra_diurna_prevista_col_hosp_mês">#REF!</definedName>
    <definedName name="H_extra_diurna_prevista_coleta_dom_mês">'[20]4. Coleta'!#REF!</definedName>
    <definedName name="H_extra_diurna_prevista_coleta_seletiva_mês" localSheetId="1">#REF!</definedName>
    <definedName name="H_extra_diurna_prevista_coleta_seletiva_mês">#REF!</definedName>
    <definedName name="H_extra_diurna_prevista_eq_padrão_mês" localSheetId="1">#REF!</definedName>
    <definedName name="H_extra_diurna_prevista_eq_padrão_mês">#REF!</definedName>
    <definedName name="H_extra_diurna_prevista_lav_vias_mês" localSheetId="1">#REF!</definedName>
    <definedName name="H_extra_diurna_prevista_lav_vias_mês">#REF!</definedName>
    <definedName name="H_extra_diurna_prevista_loc_cam_bas_mês" localSheetId="1">#REF!</definedName>
    <definedName name="H_extra_diurna_prevista_loc_cam_bas_mês">#REF!</definedName>
    <definedName name="H_extra_diurna_prevista_loc_pá_carr_mês" localSheetId="1">#REF!</definedName>
    <definedName name="H_extra_diurna_prevista_loc_pá_carr_mês">#REF!</definedName>
    <definedName name="H_extra_diurna_prevista_loc_trator_mês" localSheetId="1">#REF!</definedName>
    <definedName name="H_extra_diurna_prevista_loc_trator_mês">#REF!</definedName>
    <definedName name="H_extra_diurna_prevista_op_aterro_mês" localSheetId="1">#REF!</definedName>
    <definedName name="H_extra_diurna_prevista_op_aterro_mês">#REF!</definedName>
    <definedName name="H_extra_diurna_prevista_tra_RSSS_mês" localSheetId="1">#REF!</definedName>
    <definedName name="H_extra_diurna_prevista_tra_RSSS_mês">#REF!</definedName>
    <definedName name="H_extra_diurna_prevista_usi_rec_com_mês" localSheetId="1">#REF!</definedName>
    <definedName name="H_extra_diurna_prevista_usi_rec_com_mês">#REF!</definedName>
    <definedName name="H_extra_diurna_prevista_var_man_mês" localSheetId="1">#REF!</definedName>
    <definedName name="H_extra_diurna_prevista_var_man_mês">#REF!</definedName>
    <definedName name="H_extra_not_prevista_coleta_dom_mês">'[20]4. Coleta'!#REF!</definedName>
    <definedName name="H_extra_noturna_prevista_col_hosp_mês" localSheetId="1">#REF!</definedName>
    <definedName name="H_extra_noturna_prevista_col_hosp_mês">#REF!</definedName>
    <definedName name="H_extra_noturna_prevista_coleta_seletiva_mês" localSheetId="1">#REF!</definedName>
    <definedName name="H_extra_noturna_prevista_coleta_seletiva_mês">#REF!</definedName>
    <definedName name="H_extra_noturna_prevista_eq_padrão_mês" localSheetId="1">#REF!</definedName>
    <definedName name="H_extra_noturna_prevista_eq_padrão_mês">#REF!</definedName>
    <definedName name="H_extra_noturna_prevista_loc_cam_bas_mês" localSheetId="1">#REF!</definedName>
    <definedName name="H_extra_noturna_prevista_loc_cam_bas_mês">#REF!</definedName>
    <definedName name="H_extra_noturna_prevista_loc_pá_carr_mês" localSheetId="1">#REF!</definedName>
    <definedName name="H_extra_noturna_prevista_loc_pá_carr_mês">#REF!</definedName>
    <definedName name="H_extra_noturna_prevista_loc_trator_mês" localSheetId="1">#REF!</definedName>
    <definedName name="H_extra_noturna_prevista_loc_trator_mês">#REF!</definedName>
    <definedName name="H_extra_noturna_prevista_op_aterro_mês" localSheetId="1">#REF!</definedName>
    <definedName name="H_extra_noturna_prevista_op_aterro_mês">#REF!</definedName>
    <definedName name="H_extra_noturna_prevista_tra_RSSS_mês" localSheetId="1">#REF!</definedName>
    <definedName name="H_extra_noturna_prevista_tra_RSSS_mês">#REF!</definedName>
    <definedName name="H_extra_noturna_prevista_usi_rec_com_mês" localSheetId="1">#REF!</definedName>
    <definedName name="H_extra_noturna_prevista_usi_rec_com_mês">#REF!</definedName>
    <definedName name="H_extra_noturna_prevista_var_man_mês" localSheetId="1">#REF!</definedName>
    <definedName name="H_extra_noturna_prevista_var_man_mês">#REF!</definedName>
    <definedName name="H_motorita">'[20]4. Coleta'!#REF!</definedName>
    <definedName name="H2T">#REF!</definedName>
    <definedName name="HAR">#REF!</definedName>
    <definedName name="HARI">#REF!</definedName>
    <definedName name="HARIN">#REF!</definedName>
    <definedName name="HARINA">#REF!</definedName>
    <definedName name="HAUSDHASUDHSA" hidden="1">#REF!</definedName>
    <definedName name="hbfghfgh"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bfghfg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dghdfghdf" localSheetId="1" hidden="1">{#N/A,#N/A,FALSE,"PCOL"}</definedName>
    <definedName name="hdghdfghdf" hidden="1">{#N/A,#N/A,FALSE,"PCOL"}</definedName>
    <definedName name="hdhdf" localSheetId="1" hidden="1">{"'CptDifn'!$AA$32:$AG$32"}</definedName>
    <definedName name="hdhdf" hidden="1">{"'CptDifn'!$AA$32:$AG$32"}</definedName>
    <definedName name="HDIBDXCQJV" hidden="1">#REF!</definedName>
    <definedName name="hdjfgj" localSheetId="1" hidden="1">{"'CptDifn'!$AA$32:$AG$32"}</definedName>
    <definedName name="hdjfgj" hidden="1">{"'CptDifn'!$AA$32:$AG$32"}</definedName>
    <definedName name="he" localSheetId="1">#REF!</definedName>
    <definedName name="he">#REF!</definedName>
    <definedName name="Header1" localSheetId="1" hidden="1">IF(COUNTA(#REF!)=0,0,INDEX(#REF!,MATCH(ROW(#REF!),#REF!,TRUE)))+1</definedName>
    <definedName name="Header1" hidden="1">IF(COUNTA(#REF!)=0,0,INDEX(#REF!,MATCH(ROW(#REF!),#REF!,TRUE)))+1</definedName>
    <definedName name="Header2" hidden="1">[21]!Header1-1 &amp; "." &amp; MAX(1,COUNTA(INDEX(#REF!,MATCH([21]!Header1-1,#REF!,FALSE)):#REF!))</definedName>
    <definedName name="hfh" localSheetId="1" hidden="1">{"'REL CUSTODIF'!$B$1:$H$72"}</definedName>
    <definedName name="hfh" hidden="1">{"'REL CUSTODIF'!$B$1:$H$72"}</definedName>
    <definedName name="hfs" localSheetId="1" hidden="1">{"'gráf jan00'!$A$1:$AK$41"}</definedName>
    <definedName name="hfs" hidden="1">{"'gráf jan00'!$A$1:$AK$41"}</definedName>
    <definedName name="HFTOLTOILR" hidden="1">#REF!</definedName>
    <definedName name="Hg">#REF!</definedName>
    <definedName name="hgfdfd" localSheetId="1" hidden="1">{"'CptDifn'!$AA$32:$AG$32"}</definedName>
    <definedName name="hgfdfd" hidden="1">{"'CptDifn'!$AA$32:$AG$32"}</definedName>
    <definedName name="hgfds" localSheetId="1" hidden="1">{"'CptDifn'!$AA$32:$AG$32"}</definedName>
    <definedName name="hgfds" hidden="1">{"'CptDifn'!$AA$32:$AG$32"}</definedName>
    <definedName name="hgh">#REF!</definedName>
    <definedName name="hghff" localSheetId="1" hidden="1">{"'CptDifn'!$AA$32:$AG$32"}</definedName>
    <definedName name="hghff" hidden="1">{"'CptDifn'!$AA$32:$AG$32"}</definedName>
    <definedName name="HGHJ" localSheetId="1" hidden="1">{"'Quadro'!$A$4:$BG$78"}</definedName>
    <definedName name="HGHJ" hidden="1">{"'Quadro'!$A$4:$BG$78"}</definedName>
    <definedName name="HGRET" localSheetId="1" hidden="1">{"'RR'!$A$2:$E$81"}</definedName>
    <definedName name="HGRET" hidden="1">{"'RR'!$A$2:$E$81"}</definedName>
    <definedName name="HH">#REF!</definedName>
    <definedName name="HHDESELE">#REF!</definedName>
    <definedName name="HHDESMEC">#REF!</definedName>
    <definedName name="HHENGELE">#REF!</definedName>
    <definedName name="HHENGMEC">#REF!</definedName>
    <definedName name="hhgfgfg"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hgfgf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hh">#REF!</definedName>
    <definedName name="hhhh" localSheetId="1" hidden="1">{"'gráf jan00'!$A$1:$AK$41"}</definedName>
    <definedName name="hhhh" hidden="1">{"'gráf jan00'!$A$1:$AK$41"}</definedName>
    <definedName name="hhhhh">#REF!</definedName>
    <definedName name="hhhhhh" localSheetId="1" hidden="1">{"'ReceitaLiquidaME'!$AA$25:$AN$32"}</definedName>
    <definedName name="hhhhhh" hidden="1">{"'ReceitaLiquidaME'!$AA$25:$AN$32"}</definedName>
    <definedName name="HHHHHHHH">#REF!</definedName>
    <definedName name="HHMONELE">#REF!</definedName>
    <definedName name="HHMONMEC">#REF!</definedName>
    <definedName name="HHOR">#REF!</definedName>
    <definedName name="HHPROELE">#REF!</definedName>
    <definedName name="HHPROMEC">#REF!</definedName>
    <definedName name="hi">#REF!</definedName>
    <definedName name="HIDRÁULICA">#N/A</definedName>
    <definedName name="HidroLista">#REF!</definedName>
    <definedName name="HidroPontos">#REF!</definedName>
    <definedName name="HISPANOBRAS"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ISPANOBRA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ist_date">#REF!</definedName>
    <definedName name="hjg">#REF!</definedName>
    <definedName name="hjgff" localSheetId="1" hidden="1">{"'CptDifn'!$AA$32:$AG$32"}</definedName>
    <definedName name="hjgff" hidden="1">{"'CptDifn'!$AA$32:$AG$32"}</definedName>
    <definedName name="hjghjf" localSheetId="1" hidden="1">{"'CptDifn'!$AA$32:$AG$32"}</definedName>
    <definedName name="hjghjf" hidden="1">{"'CptDifn'!$AA$32:$AG$32"}</definedName>
    <definedName name="hjghkm" localSheetId="1" hidden="1">{"'CptDifn'!$AA$32:$AG$32"}</definedName>
    <definedName name="hjghkm" hidden="1">{"'CptDifn'!$AA$32:$AG$32"}</definedName>
    <definedName name="hjhjhjhju" localSheetId="1" hidden="1">{#N/A,#N/A,FALSE,"MO (2)"}</definedName>
    <definedName name="hjhjhjhju" hidden="1">{#N/A,#N/A,FALSE,"MO (2)"}</definedName>
    <definedName name="hjjghjh"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hjjghj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hjkg" localSheetId="1" hidden="1">{"'Quadro'!$A$4:$BG$78"}</definedName>
    <definedName name="hjkg" hidden="1">{"'Quadro'!$A$4:$BG$78"}</definedName>
    <definedName name="hkgkhj" localSheetId="1" hidden="1">{"'CptDifn'!$AA$32:$AG$32"}</definedName>
    <definedName name="hkgkhj" hidden="1">{"'CptDifn'!$AA$32:$AG$32"}</definedName>
    <definedName name="hlç" localSheetId="1" hidden="1">{"'Quadro'!$A$4:$BG$78"}</definedName>
    <definedName name="hlç" hidden="1">{"'Quadro'!$A$4:$BG$78"}</definedName>
    <definedName name="HM">#REF!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nfg" localSheetId="1" hidden="1">{"'gráf jan00'!$A$1:$AK$41"}</definedName>
    <definedName name="hnfg" hidden="1">{"'gráf jan00'!$A$1:$AK$41"}</definedName>
    <definedName name="HOJE">#REF!</definedName>
    <definedName name="home">#REF!</definedName>
    <definedName name="HORA_BOMBA_EL">#REF!</definedName>
    <definedName name="horas">#REF!</definedName>
    <definedName name="horas_dia">#REF!</definedName>
    <definedName name="HORAS_EXTRAS">#REF!</definedName>
    <definedName name="HORAS_MENSAIS" localSheetId="1">#REF!</definedName>
    <definedName name="HORAS_MENSAIS">#REF!</definedName>
    <definedName name="HORAS_NORMAIS">#REF!</definedName>
    <definedName name="Horas_noturnas_cap_mec" localSheetId="1">#REF!</definedName>
    <definedName name="Horas_noturnas_cap_mec">#REF!</definedName>
    <definedName name="Horas_noturnas_col_hos" localSheetId="1">#REF!</definedName>
    <definedName name="Horas_noturnas_col_hos">#REF!</definedName>
    <definedName name="Horas_noturnas_coleta_dom">'[20]4. Coleta'!#REF!</definedName>
    <definedName name="Horas_noturnas_coleta_seletiva" localSheetId="1">#REF!</definedName>
    <definedName name="Horas_noturnas_coleta_seletiva">#REF!</definedName>
    <definedName name="Horas_noturnas_eq_padrão" localSheetId="1">#REF!</definedName>
    <definedName name="Horas_noturnas_eq_padrão">#REF!</definedName>
    <definedName name="Horas_noturnas_lav_vias" localSheetId="1">#REF!</definedName>
    <definedName name="Horas_noturnas_lav_vias">#REF!</definedName>
    <definedName name="Horas_noturnas_lim_mercado" localSheetId="1">#REF!</definedName>
    <definedName name="Horas_noturnas_lim_mercado">#REF!</definedName>
    <definedName name="Horas_noturnas_loc_cam_bas" localSheetId="1">#REF!</definedName>
    <definedName name="Horas_noturnas_loc_cam_bas">#REF!</definedName>
    <definedName name="Horas_noturnas_loc_pá" localSheetId="1">#REF!</definedName>
    <definedName name="Horas_noturnas_loc_pá">#REF!</definedName>
    <definedName name="Horas_noturnas_loc_trator" localSheetId="1">#REF!</definedName>
    <definedName name="Horas_noturnas_loc_trator">#REF!</definedName>
    <definedName name="Horas_noturnas_op_aterro" localSheetId="1">#REF!</definedName>
    <definedName name="Horas_noturnas_op_aterro">#REF!</definedName>
    <definedName name="Horas_noturnas_trat_RSSS" localSheetId="1">#REF!</definedName>
    <definedName name="Horas_noturnas_trat_RSSS">#REF!</definedName>
    <definedName name="Horas_noturnas_usi_compostagem" localSheetId="1">#REF!</definedName>
    <definedName name="Horas_noturnas_usi_compostagem">#REF!</definedName>
    <definedName name="Horas_noturnas_varrição" localSheetId="1">#REF!</definedName>
    <definedName name="Horas_noturnas_varrição">#REF!</definedName>
    <definedName name="horas_técnicas">#REF!</definedName>
    <definedName name="Horas_Trab">#REF!</definedName>
    <definedName name="HosCapa" localSheetId="1">#REF!</definedName>
    <definedName name="HosCapa">#REF!</definedName>
    <definedName name="HosDetalhes" localSheetId="1">#REF!</definedName>
    <definedName name="HosDetalhes">#REF!</definedName>
    <definedName name="HP">#REF!</definedName>
    <definedName name="HP.1">#REF!</definedName>
    <definedName name="hrd">#REF!</definedName>
    <definedName name="hrfghre"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rfghre"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rrrr"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hrrrr"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HsDia">#REF!</definedName>
    <definedName name="HSGDUHFDHUDF">#REF!</definedName>
    <definedName name="hshjshjshjd">#REF!</definedName>
    <definedName name="HsPagas">#REF!</definedName>
    <definedName name="HsProdutivas">#REF!</definedName>
    <definedName name="hthj"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hthj"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hthj"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HTM">#REF!</definedName>
    <definedName name="htmal_control3" localSheetId="1" hidden="1">{"'RR'!$A$2:$E$81"}</definedName>
    <definedName name="htmal_control3" hidden="1">{"'RR'!$A$2:$E$81"}</definedName>
    <definedName name="htmal_control4" localSheetId="1" hidden="1">{"'RR'!$A$2:$E$81"}</definedName>
    <definedName name="htmal_control4" hidden="1">{"'RR'!$A$2:$E$81"}</definedName>
    <definedName name="htmal_control5" localSheetId="1" hidden="1">{"'RR'!$A$2:$E$81"}</definedName>
    <definedName name="htmal_control5" hidden="1">{"'RR'!$A$2:$E$81"}</definedName>
    <definedName name="htmal_control6" localSheetId="1" hidden="1">{"'RR'!$A$2:$E$81"}</definedName>
    <definedName name="htmal_control6" hidden="1">{"'RR'!$A$2:$E$81"}</definedName>
    <definedName name="htmal_control7" localSheetId="1" hidden="1">{"'RR'!$A$2:$E$81"}</definedName>
    <definedName name="htmal_control7" hidden="1">{"'RR'!$A$2:$E$81"}</definedName>
    <definedName name="htmal_control8" localSheetId="1" hidden="1">{"'RR'!$A$2:$E$81"}</definedName>
    <definedName name="htmal_control8" hidden="1">{"'RR'!$A$2:$E$81"}</definedName>
    <definedName name="HTML" hidden="1">FALSE</definedName>
    <definedName name="HTML_C" localSheetId="1" hidden="1">{"'RR'!$A$2:$E$81"}</definedName>
    <definedName name="HTML_C" hidden="1">{"'RR'!$A$2:$E$81"}</definedName>
    <definedName name="HTML_CodePage" hidden="1">1252</definedName>
    <definedName name="HTML_Control" localSheetId="12" hidden="1">{"'Índice'!$A$1:$K$49"}</definedName>
    <definedName name="HTML_Control" localSheetId="1" hidden="1">{"'Índice'!$A$1:$K$49"}</definedName>
    <definedName name="HTML_Control" hidden="1">{"'Índice'!$A$1:$K$49"}</definedName>
    <definedName name="HTML_Control_1" localSheetId="12" hidden="1">{"'Índice'!$A$1:$K$49"}</definedName>
    <definedName name="HTML_Control_1" localSheetId="1" hidden="1">{"'Índice'!$A$1:$K$49"}</definedName>
    <definedName name="HTML_Control_1" hidden="1">{"'Índice'!$A$1:$K$49"}</definedName>
    <definedName name="HTML_Control_1_1" localSheetId="12" hidden="1">{"'Índice'!$A$1:$K$49"}</definedName>
    <definedName name="HTML_Control_1_1" localSheetId="1" hidden="1">{"'Índice'!$A$1:$K$49"}</definedName>
    <definedName name="HTML_Control_1_1" hidden="1">{"'Índice'!$A$1:$K$49"}</definedName>
    <definedName name="HTML_Control_1_1_1" localSheetId="12" hidden="1">{"'Índice'!$A$1:$K$49"}</definedName>
    <definedName name="HTML_Control_1_1_1" localSheetId="1" hidden="1">{"'Índice'!$A$1:$K$49"}</definedName>
    <definedName name="HTML_Control_1_1_1" hidden="1">{"'Índice'!$A$1:$K$49"}</definedName>
    <definedName name="HTML_Control_1_1_1_1" localSheetId="12" hidden="1">{"'Índice'!$A$1:$K$49"}</definedName>
    <definedName name="HTML_Control_1_1_1_1" localSheetId="1" hidden="1">{"'Índice'!$A$1:$K$49"}</definedName>
    <definedName name="HTML_Control_1_1_1_1" hidden="1">{"'Índice'!$A$1:$K$49"}</definedName>
    <definedName name="HTML_Control_1_1_2" localSheetId="12" hidden="1">{"'Índice'!$A$1:$K$49"}</definedName>
    <definedName name="HTML_Control_1_1_2" localSheetId="1" hidden="1">{"'Índice'!$A$1:$K$49"}</definedName>
    <definedName name="HTML_Control_1_1_2" hidden="1">{"'Índice'!$A$1:$K$49"}</definedName>
    <definedName name="HTML_Control_1_2" localSheetId="12" hidden="1">{"'Índice'!$A$1:$K$49"}</definedName>
    <definedName name="HTML_Control_1_2" localSheetId="1" hidden="1">{"'Índice'!$A$1:$K$49"}</definedName>
    <definedName name="HTML_Control_1_2" hidden="1">{"'Índice'!$A$1:$K$49"}</definedName>
    <definedName name="HTML_Control_1_2_1" localSheetId="12" hidden="1">{"'Índice'!$A$1:$K$49"}</definedName>
    <definedName name="HTML_Control_1_2_1" localSheetId="1" hidden="1">{"'Índice'!$A$1:$K$49"}</definedName>
    <definedName name="HTML_Control_1_2_1" hidden="1">{"'Índice'!$A$1:$K$49"}</definedName>
    <definedName name="HTML_Control_1_3" localSheetId="12" hidden="1">{"'Índice'!$A$1:$K$49"}</definedName>
    <definedName name="HTML_Control_1_3" localSheetId="1" hidden="1">{"'Índice'!$A$1:$K$49"}</definedName>
    <definedName name="HTML_Control_1_3" hidden="1">{"'Índice'!$A$1:$K$49"}</definedName>
    <definedName name="HTML_Control_1_3_1" localSheetId="12" hidden="1">{"'Índice'!$A$1:$K$49"}</definedName>
    <definedName name="HTML_Control_1_3_1" localSheetId="1" hidden="1">{"'Índice'!$A$1:$K$49"}</definedName>
    <definedName name="HTML_Control_1_3_1" hidden="1">{"'Índice'!$A$1:$K$49"}</definedName>
    <definedName name="HTML_Control_1_4" localSheetId="12" hidden="1">{"'Índice'!$A$1:$K$49"}</definedName>
    <definedName name="HTML_Control_1_4" localSheetId="1" hidden="1">{"'Índice'!$A$1:$K$49"}</definedName>
    <definedName name="HTML_Control_1_4" hidden="1">{"'Índice'!$A$1:$K$49"}</definedName>
    <definedName name="HTML_Control_1_5" localSheetId="12" hidden="1">{"'Índice'!$A$1:$K$49"}</definedName>
    <definedName name="HTML_Control_1_5" localSheetId="1" hidden="1">{"'Índice'!$A$1:$K$49"}</definedName>
    <definedName name="HTML_Control_1_5" hidden="1">{"'Índice'!$A$1:$K$49"}</definedName>
    <definedName name="HTML_Control_2" localSheetId="12" hidden="1">{"'Índice'!$A$1:$K$49"}</definedName>
    <definedName name="HTML_Control_2" localSheetId="1" hidden="1">{"'Índice'!$A$1:$K$49"}</definedName>
    <definedName name="HTML_Control_2" hidden="1">{"'Índice'!$A$1:$K$49"}</definedName>
    <definedName name="HTML_Control_2_1" localSheetId="12" hidden="1">{"'Índice'!$A$1:$K$49"}</definedName>
    <definedName name="HTML_Control_2_1" localSheetId="1" hidden="1">{"'Índice'!$A$1:$K$49"}</definedName>
    <definedName name="HTML_Control_2_1" hidden="1">{"'Índice'!$A$1:$K$49"}</definedName>
    <definedName name="HTML_Control_3" localSheetId="12" hidden="1">{"'Índice'!$A$1:$K$49"}</definedName>
    <definedName name="HTML_Control_3" localSheetId="1" hidden="1">{"'Índice'!$A$1:$K$49"}</definedName>
    <definedName name="HTML_Control_3" hidden="1">{"'Índice'!$A$1:$K$49"}</definedName>
    <definedName name="HTML_Control_3_1" localSheetId="12" hidden="1">{"'Índice'!$A$1:$K$49"}</definedName>
    <definedName name="HTML_Control_3_1" localSheetId="1" hidden="1">{"'Índice'!$A$1:$K$49"}</definedName>
    <definedName name="HTML_Control_3_1" hidden="1">{"'Índice'!$A$1:$K$49"}</definedName>
    <definedName name="HTML_Control_4" localSheetId="12" hidden="1">{"'Índice'!$A$1:$K$49"}</definedName>
    <definedName name="HTML_Control_4" localSheetId="1" hidden="1">{"'Índice'!$A$1:$K$49"}</definedName>
    <definedName name="HTML_Control_4" hidden="1">{"'Índice'!$A$1:$K$49"}</definedName>
    <definedName name="HTML_Control_5" localSheetId="12" hidden="1">{"'Índice'!$A$1:$K$49"}</definedName>
    <definedName name="HTML_Control_5" localSheetId="1" hidden="1">{"'Índice'!$A$1:$K$49"}</definedName>
    <definedName name="HTML_Control_5" hidden="1">{"'Índice'!$A$1:$K$49"}</definedName>
    <definedName name="HTML_Control1" localSheetId="1" hidden="1">{"'Placar Intranet'!$A$2:$K$24"}</definedName>
    <definedName name="HTML_Control1" hidden="1">{"'Placar Intranet'!$A$2:$K$24"}</definedName>
    <definedName name="html_control10" localSheetId="1" hidden="1">{"'RR'!$A$2:$E$81"}</definedName>
    <definedName name="html_control10" hidden="1">{"'RR'!$A$2:$E$81"}</definedName>
    <definedName name="html_control11" localSheetId="1" hidden="1">{"'RR'!$A$2:$E$81"}</definedName>
    <definedName name="html_control11" hidden="1">{"'RR'!$A$2:$E$81"}</definedName>
    <definedName name="html_control12" localSheetId="1" hidden="1">{"'RR'!$A$2:$E$81"}</definedName>
    <definedName name="html_control12" hidden="1">{"'RR'!$A$2:$E$81"}</definedName>
    <definedName name="html_control13" localSheetId="1" hidden="1">{"'RR'!$A$2:$E$81"}</definedName>
    <definedName name="html_control13" hidden="1">{"'RR'!$A$2:$E$81"}</definedName>
    <definedName name="html_control14" localSheetId="1" hidden="1">{"'RR'!$A$2:$E$81"}</definedName>
    <definedName name="html_control14" hidden="1">{"'RR'!$A$2:$E$81"}</definedName>
    <definedName name="HTML_Control2" localSheetId="12" hidden="1">{"'RATEIO RECEITA BRUTA'!$B$77:$C$106"}</definedName>
    <definedName name="HTML_Control2" localSheetId="1" hidden="1">{"'RATEIO RECEITA BRUTA'!$B$77:$C$106"}</definedName>
    <definedName name="HTML_Control2" hidden="1">{"'RATEIO RECEITA BRUTA'!$B$77:$C$106"}</definedName>
    <definedName name="HTML_CONTROL20" localSheetId="1" hidden="1">{"'RR'!$A$2:$E$81"}</definedName>
    <definedName name="HTML_CONTROL20" hidden="1">{"'RR'!$A$2:$E$81"}</definedName>
    <definedName name="HTML_CONTROL21" localSheetId="1" hidden="1">{"'RR'!$A$2:$E$81"}</definedName>
    <definedName name="HTML_CONTROL21" hidden="1">{"'RR'!$A$2:$E$81"}</definedName>
    <definedName name="HTML_CONTROL3" localSheetId="1" hidden="1">{"'RR'!$A$2:$E$81"}</definedName>
    <definedName name="HTML_CONTROL3" hidden="1">{"'RR'!$A$2:$E$81"}</definedName>
    <definedName name="HTML_Description" hidden="1">""</definedName>
    <definedName name="HTML_Email" hidden="1">""</definedName>
    <definedName name="HTML_Header" hidden="1">"Índice"</definedName>
    <definedName name="HTML_LastUpdate" hidden="1">"12/08/1999"</definedName>
    <definedName name="HTML_LineAfter" hidden="1">FALSE</definedName>
    <definedName name="HTML_LineBefore" hidden="1">FALSE</definedName>
    <definedName name="HTML_Name" hidden="1">"Rodovia das Cataratas"</definedName>
    <definedName name="HTML_OBDlg2" hidden="1">TRUE</definedName>
    <definedName name="HTML_OBDlg4" hidden="1">TRUE</definedName>
    <definedName name="HTML_OS" hidden="1">0</definedName>
    <definedName name="HTML_PathFile" hidden="1">"\\Server_1\sig\07 Julho\Informe\MeuHTML.htm"</definedName>
    <definedName name="HTML_PathFileMac" hidden="1">"Macintosh HD:HomePageStuff:New_Home_Page:datafile:histret.html"</definedName>
    <definedName name="HTML_Title" hidden="1">"Gerência de Administração e Controle de Gestão"</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N">#REF!</definedName>
    <definedName name="HU" localSheetId="1" hidden="1">{"'gráf jan00'!$A$1:$AK$41"}</definedName>
    <definedName name="HU" hidden="1">{"'gráf jan00'!$A$1:$AK$41"}</definedName>
    <definedName name="hugo" localSheetId="1" hidden="1">{"'Quadro'!$A$4:$BG$78"}</definedName>
    <definedName name="hugo" hidden="1">{"'Quadro'!$A$4:$BG$78"}</definedName>
    <definedName name="HVNGHN" localSheetId="1" hidden="1">{"'gráf jan00'!$A$1:$AK$41"}</definedName>
    <definedName name="HVNGHN" hidden="1">{"'gráf jan00'!$A$1:$AK$41"}</definedName>
    <definedName name="hxgasygxbiuxhio" localSheetId="12" hidden="1">{"VENTAS1",#N/A,FALSE,"VENTAS";"VENTAS2",#N/A,FALSE,"VENTAS";"VENTAS3",#N/A,FALSE,"VENTAS";"VENTAS4",#N/A,FALSE,"VENTAS";"VENTAS5",#N/A,FALSE,"VENTAS";"VENTAS6",#N/A,FALSE,"VENTAS";"VENTAS7",#N/A,FALSE,"VENTAS";"VENTAS8",#N/A,FALSE,"VENTAS"}</definedName>
    <definedName name="hxgasygxbiuxhio" localSheetId="1" hidden="1">{"VENTAS1",#N/A,FALSE,"VENTAS";"VENTAS2",#N/A,FALSE,"VENTAS";"VENTAS3",#N/A,FALSE,"VENTAS";"VENTAS4",#N/A,FALSE,"VENTAS";"VENTAS5",#N/A,FALSE,"VENTAS";"VENTAS6",#N/A,FALSE,"VENTAS";"VENTAS7",#N/A,FALSE,"VENTAS";"VENTAS8",#N/A,FALSE,"VENTAS"}</definedName>
    <definedName name="hxgasygxbiuxhio" hidden="1">{"VENTAS1",#N/A,FALSE,"VENTAS";"VENTAS2",#N/A,FALSE,"VENTAS";"VENTAS3",#N/A,FALSE,"VENTAS";"VENTAS4",#N/A,FALSE,"VENTAS";"VENTAS5",#N/A,FALSE,"VENTAS";"VENTAS6",#N/A,FALSE,"VENTAS";"VENTAS7",#N/A,FALSE,"VENTAS";"VENTAS8",#N/A,FALSE,"VENTAS"}</definedName>
    <definedName name="hyhy">#REF!</definedName>
    <definedName name="hyt">#REF!</definedName>
    <definedName name="hythyt">#REF!</definedName>
    <definedName name="hyttyt">#REF!</definedName>
    <definedName name="hyty">#REF!</definedName>
    <definedName name="hytyh">#REF!</definedName>
    <definedName name="hytyttww">#REF!</definedName>
    <definedName name="hytyyt">#REF!</definedName>
    <definedName name="i">#REF!</definedName>
    <definedName name="i3_2">#REF!</definedName>
    <definedName name="i3_3">#REF!</definedName>
    <definedName name="i3_36">#REF!</definedName>
    <definedName name="i3_4">#REF!</definedName>
    <definedName name="i3_5">#REF!</definedName>
    <definedName name="i3_6">#REF!</definedName>
    <definedName name="I8O" localSheetId="12" hidden="1">{#N/A,#N/A,FALSE,"JUN";#N/A,#N/A,FALSE,"JUL"}</definedName>
    <definedName name="I8O" localSheetId="1" hidden="1">{#N/A,#N/A,FALSE,"JUN";#N/A,#N/A,FALSE,"JUL"}</definedName>
    <definedName name="I8O" hidden="1">{#N/A,#N/A,FALSE,"JUN";#N/A,#N/A,FALSE,"JUL"}</definedName>
    <definedName name="I9O" localSheetId="12" hidden="1">{#N/A,#N/A,FALSE,"JUN";#N/A,#N/A,FALSE,"JUL"}</definedName>
    <definedName name="I9O" localSheetId="1" hidden="1">{#N/A,#N/A,FALSE,"JUN";#N/A,#N/A,FALSE,"JUL"}</definedName>
    <definedName name="I9O" hidden="1">{#N/A,#N/A,FALSE,"JUN";#N/A,#N/A,FALSE,"JUL"}</definedName>
    <definedName name="IAD">#REF!</definedName>
    <definedName name="IAD_15">#REF!</definedName>
    <definedName name="IAP">#REF!</definedName>
    <definedName name="IAP_15">#REF!</definedName>
    <definedName name="IAS">#REF!</definedName>
    <definedName name="IAS_15">#REF!</definedName>
    <definedName name="IAU01_15">#REF!</definedName>
    <definedName name="IAU02_15">#REF!</definedName>
    <definedName name="IAU03_15">#REF!</definedName>
    <definedName name="IAU04_15">#REF!</definedName>
    <definedName name="IAU05_15">#REF!</definedName>
    <definedName name="IAU07_15">#REF!</definedName>
    <definedName name="IAX">#REF!</definedName>
    <definedName name="IAX_15">#REF!</definedName>
    <definedName name="IBL">#REF!</definedName>
    <definedName name="IBL_15">#REF!</definedName>
    <definedName name="IBO">#REF!</definedName>
    <definedName name="ICC_GLOBAL">#REF!</definedName>
    <definedName name="icd" localSheetId="1" hidden="1">{"'CptDifn'!$AA$32:$AG$32"}</definedName>
    <definedName name="icd" hidden="1">{"'CptDifn'!$AA$32:$AG$32"}</definedName>
    <definedName name="ICMS">#REF!</definedName>
    <definedName name="ICMS_BA">#REF!</definedName>
    <definedName name="ICMS_Compra">#REF!</definedName>
    <definedName name="ICMS_credito_PVC_01">#REF!</definedName>
    <definedName name="ICMS_credito_PVC_02">#REF!</definedName>
    <definedName name="ICMS_credito_PVC_03">#REF!</definedName>
    <definedName name="ICMS_credito_PVC_04">#REF!</definedName>
    <definedName name="ICMS_credito_PVC_05">#REF!</definedName>
    <definedName name="ICMS_credito_PVC_06">#REF!</definedName>
    <definedName name="ICMS_credito_PVC_07">#REF!</definedName>
    <definedName name="ICMS_credito_PVC_08">#REF!</definedName>
    <definedName name="ICMS_credito_PVC_09">#REF!</definedName>
    <definedName name="ICMS_credito_PVC_10">#REF!</definedName>
    <definedName name="ICMS_credito_PVC_11">#REF!</definedName>
    <definedName name="ICMS_EE">#REF!</definedName>
    <definedName name="ICMS_incentivo_01">#REF!</definedName>
    <definedName name="ICMS_incentivo_02">#REF!</definedName>
    <definedName name="ICMS_incentivo_03">#REF!</definedName>
    <definedName name="ICMS_incentivo_04">#REF!</definedName>
    <definedName name="ICMS_incentivo_05">#REF!</definedName>
    <definedName name="ICMS_incentivo_06">#REF!</definedName>
    <definedName name="ICMS_incentivo_07">#REF!</definedName>
    <definedName name="ICMS_incentivo_08">#REF!</definedName>
    <definedName name="ICMS_incentivo_09">#REF!</definedName>
    <definedName name="ICMS_incentivo_10">#REF!</definedName>
    <definedName name="ICMS_incentivo_11">#REF!</definedName>
    <definedName name="ICMS_outros">#REF!</definedName>
    <definedName name="ICMS_Venda">#REF!</definedName>
    <definedName name="içuioç" localSheetId="1" hidden="1">{"'gráf jan00'!$A$1:$AK$41"}</definedName>
    <definedName name="içuioç" hidden="1">{"'gráf jan00'!$A$1:$AK$41"}</definedName>
    <definedName name="Ident" localSheetId="1" hidden="1">{"'RR'!$A$2:$E$81"}</definedName>
    <definedName name="Ident" hidden="1">{"'RR'!$A$2:$E$81"}</definedName>
    <definedName name="IdentCausas_pareto" localSheetId="1" hidden="1">{"'RR'!$A$2:$E$81"}</definedName>
    <definedName name="IdentCausas_pareto" hidden="1">{"'RR'!$A$2:$E$81"}</definedName>
    <definedName name="IDENTICAÇÃO2" localSheetId="1" hidden="1">{"'RR'!$A$2:$E$81"}</definedName>
    <definedName name="IDENTICAÇÃO2" hidden="1">{"'RR'!$A$2:$E$81"}</definedName>
    <definedName name="Identificação">#REF!</definedName>
    <definedName name="Identificação_EFVM" localSheetId="1" hidden="1">{"'RR'!$A$2:$E$81"}</definedName>
    <definedName name="Identificação_EFVM" hidden="1">{"'RR'!$A$2:$E$81"}</definedName>
    <definedName name="Idioma">#REF!</definedName>
    <definedName name="idowioe">#REF!</definedName>
    <definedName name="IEC11_15">#REF!</definedName>
    <definedName name="IEG">#REF!</definedName>
    <definedName name="IEG_15">#REF!</definedName>
    <definedName name="IEG01_15">#REF!</definedName>
    <definedName name="IEG02_15">#REF!</definedName>
    <definedName name="IEG03_15">#REF!</definedName>
    <definedName name="IEH01_15">#REF!</definedName>
    <definedName name="IEH02_15">#REF!</definedName>
    <definedName name="IEH03_15">#REF!</definedName>
    <definedName name="IEI">#REF!</definedName>
    <definedName name="IEI_15">#REF!</definedName>
    <definedName name="Ifaturai">#REF!</definedName>
    <definedName name="ifg" localSheetId="1" hidden="1">{#N/A,#N/A,FALSE,"QD_F1 Invest Detalhado";#N/A,#N/A,FALSE,"QD_F3 Invest_Comparado";#N/A,#N/A,FALSE,"QD_B Trafego";#N/A,#N/A,FALSE,"QD_D0 Custos Operacionais";#N/A,#N/A,FALSE,"QD_C Receita";#N/A,#N/A,FALSE,"QD_D Custos";#N/A,#N/A,FALSE,"QD_E Resultado";#N/A,#N/A,FALSE,"QD_G Fluxo Caixa"}</definedName>
    <definedName name="ifg" hidden="1">{#N/A,#N/A,FALSE,"QD_F1 Invest Detalhado";#N/A,#N/A,FALSE,"QD_F3 Invest_Comparado";#N/A,#N/A,FALSE,"QD_B Trafego";#N/A,#N/A,FALSE,"QD_D0 Custos Operacionais";#N/A,#N/A,FALSE,"QD_C Receita";#N/A,#N/A,FALSE,"QD_D Custos";#N/A,#N/A,FALSE,"QD_E Resultado";#N/A,#N/A,FALSE,"QD_G Fluxo Caixa"}</definedName>
    <definedName name="IFH">#REF!</definedName>
    <definedName name="IFSCJAWSQM" hidden="1">#REF!</definedName>
    <definedName name="Igor" localSheetId="1" hidden="1">{"'CptDifn'!$AA$32:$AG$32"}</definedName>
    <definedName name="Igor" hidden="1">{"'CptDifn'!$AA$32:$AG$32"}</definedName>
    <definedName name="II" localSheetId="12" hidden="1">{#N/A,#N/A,FALSE,"JUN";#N/A,#N/A,FALSE,"JUL"}</definedName>
    <definedName name="II" localSheetId="1" hidden="1">{#N/A,#N/A,FALSE,"JUN";#N/A,#N/A,FALSE,"JUL"}</definedName>
    <definedName name="II" hidden="1">{#N/A,#N/A,FALSE,"JUN";#N/A,#N/A,FALSE,"JUL"}</definedName>
    <definedName name="II_Sid_Pet_Agr_Con" localSheetId="1" hidden="1">{"'CptDifn'!$AA$32:$AG$32"}</definedName>
    <definedName name="II_Sid_Pet_Agr_Con" hidden="1">{"'CptDifn'!$AA$32:$AG$32"}</definedName>
    <definedName name="II1cabo" localSheetId="1" hidden="1">{"'CptDifn'!$AA$32:$AG$32"}</definedName>
    <definedName name="II1cabo" hidden="1">{"'CptDifn'!$AA$32:$AG$32"}</definedName>
    <definedName name="II1TVV" localSheetId="1" hidden="1">{"'CptDifn'!$AA$32:$AG$32"}</definedName>
    <definedName name="II1TVV" hidden="1">{"'CptDifn'!$AA$32:$AG$32"}</definedName>
    <definedName name="II2_TVV" localSheetId="1" hidden="1">{"'CptDifn'!$AA$32:$AG$32"}</definedName>
    <definedName name="II2_TVV" hidden="1">{"'CptDifn'!$AA$32:$AG$32"}</definedName>
    <definedName name="II3_TVV" localSheetId="1" hidden="1">{"'CptDifn'!$AA$32:$AG$32"}</definedName>
    <definedName name="II3_TVV" hidden="1">{"'CptDifn'!$AA$32:$AG$32"}</definedName>
    <definedName name="III">#REF!</definedName>
    <definedName name="iiii">#N/A</definedName>
    <definedName name="iki">#REF!</definedName>
    <definedName name="ILB">#REF!</definedName>
    <definedName name="ILB_15">#REF!</definedName>
    <definedName name="IM">#REF!</definedName>
    <definedName name="Imageem">INDIRECT("Fig_Placas!$B$"&amp;VLOOKUP(#REF!,#REF!,2,FALSE))</definedName>
    <definedName name="IMD">#REF!</definedName>
    <definedName name="IMD_15">#REF!</definedName>
    <definedName name="IME">#REF!</definedName>
    <definedName name="IME_15">#REF!</definedName>
    <definedName name="IMO">#REF!</definedName>
    <definedName name="IMO_15">#REF!</definedName>
    <definedName name="IMOBILIZADO">#REF!</definedName>
    <definedName name="Imobilizado_Existente_Bruto">#REF!</definedName>
    <definedName name="IMP">#REF!</definedName>
    <definedName name="IMP_10">#REF!</definedName>
    <definedName name="IMP_15">#REF!</definedName>
    <definedName name="IMP_20">#REF!</definedName>
    <definedName name="imp_audit">#REF!</definedName>
    <definedName name="Imp_no_CMV_Orc">#REF!</definedName>
    <definedName name="Imp_Orc">#REF!</definedName>
    <definedName name="Imp_Proj_Gfa">#REF!</definedName>
    <definedName name="Imp_Proj_Gfa_Go">#REF!</definedName>
    <definedName name="Imp_Proj_Plj">#REF!</definedName>
    <definedName name="Imp_Proj_Plj_Go">#REF!</definedName>
    <definedName name="Imp_Real">#REF!</definedName>
    <definedName name="IMPATUAL">#REF!</definedName>
    <definedName name="impbal">#REF!</definedName>
    <definedName name="IMPERMEABILIZA">#N/A</definedName>
    <definedName name="IMPERMEABILIZACAO">#REF!</definedName>
    <definedName name="IMPERMEABILIZACAO_1">#REF!</definedName>
    <definedName name="Impermeabilizações">#REF!</definedName>
    <definedName name="IMPMA">#REF!</definedName>
    <definedName name="Import.Apelido" hidden="1">#REF!</definedName>
    <definedName name="Import.CR" hidden="1">#REF!</definedName>
    <definedName name="Import.DataBase" hidden="1">OFFSET(#REF!,0,-1)</definedName>
    <definedName name="Import.DescLote" hidden="1">#REF!</definedName>
    <definedName name="Import.Desoneracao" hidden="1">OFFSET(#REF!,0,-1)</definedName>
    <definedName name="Import.Município" hidden="1">#REF!</definedName>
    <definedName name="Import.Proponente" hidden="1">#REF!</definedName>
    <definedName name="Import.RespOrçamento" hidden="1">#REF!</definedName>
    <definedName name="Import.SICONV" hidden="1">#REF!</definedName>
    <definedName name="ImportFile">#N/A</definedName>
    <definedName name="Impostos">#REF!</definedName>
    <definedName name="IMPOSTOS_SOBRE_COMPRAS_POR_FÁBRICA____US__1.000">#REF!</definedName>
    <definedName name="IMPR">#REF!</definedName>
    <definedName name="IMPR1">#REF!</definedName>
    <definedName name="IMPR2">#REF!</definedName>
    <definedName name="IMPR3">#REF!</definedName>
    <definedName name="imprepyG">#REF!</definedName>
    <definedName name="IMPRESSÃO">#REF!</definedName>
    <definedName name="IMPRESSORA">#REF!</definedName>
    <definedName name="IMPRI">#REF!</definedName>
    <definedName name="Imprimir_títulos_IM">#REF!</definedName>
    <definedName name="improd">#REF!</definedName>
    <definedName name="IMPTA">#REF!</definedName>
    <definedName name="IMPTO">#REF!</definedName>
    <definedName name="IMR">#REF!</definedName>
    <definedName name="IMR_15">#REF!</definedName>
    <definedName name="in">#REF!</definedName>
    <definedName name="incentivo_ICMS">#REF!</definedName>
    <definedName name="INCENTIVOS">#REF!</definedName>
    <definedName name="INCFIS">"Texto 3"</definedName>
    <definedName name="incluir" hidden="1">TRUE</definedName>
    <definedName name="INCOME_PTE" localSheetId="12" hidden="1">{#N/A,#N/A,FALSE,"JUN";#N/A,#N/A,FALSE,"JUL"}</definedName>
    <definedName name="INCOME_PTE" localSheetId="1" hidden="1">{#N/A,#N/A,FALSE,"JUN";#N/A,#N/A,FALSE,"JUL"}</definedName>
    <definedName name="INCOME_PTE" hidden="1">{#N/A,#N/A,FALSE,"JUN";#N/A,#N/A,FALSE,"JUL"}</definedName>
    <definedName name="IND">#REF!</definedName>
    <definedName name="Ind_Emp">1.4</definedName>
    <definedName name="Ind_Emp_1ª_cat.">#REF!</definedName>
    <definedName name="Ind_Emp_3ª_cat.">#REF!</definedName>
    <definedName name="Ind_Emp_CP">1.15</definedName>
    <definedName name="Ind_EmpSolo">1.43</definedName>
    <definedName name="IndCapa" localSheetId="1">#REF!</definedName>
    <definedName name="IndCapa">#REF!</definedName>
    <definedName name="IndCapa_1" localSheetId="1">#REF!</definedName>
    <definedName name="IndCapa_1">#REF!</definedName>
    <definedName name="IndDetalhes" localSheetId="1">#REF!</definedName>
    <definedName name="IndDetalhes">#REF!</definedName>
    <definedName name="IndDetalhes_1" localSheetId="1">#REF!</definedName>
    <definedName name="IndDetalhes_1">#REF!</definedName>
    <definedName name="Indequip">#REF!</definedName>
    <definedName name="Index_Average_of_Year">#REF!</definedName>
    <definedName name="Index_End_of_Year">#REF!</definedName>
    <definedName name="Index_EOY_AOY">#REF!</definedName>
    <definedName name="INDEXPAGTO2">#REF!</definedName>
    <definedName name="INDICE">#REF!</definedName>
    <definedName name="ÍNDICE">#REF!</definedName>
    <definedName name="indice1">#REF!</definedName>
    <definedName name="IndiceDestino">#REF!</definedName>
    <definedName name="INDICES">OFFSET(#REF!,1,0):OFFSET(#REF!,-1,0)</definedName>
    <definedName name="indmat">#REF!</definedName>
    <definedName name="indmdo">#REF!</definedName>
    <definedName name="INDMOIS">#REF!</definedName>
    <definedName name="IndRed">1.15</definedName>
    <definedName name="INDRESM1">#REF!</definedName>
    <definedName name="inel">#REF!</definedName>
    <definedName name="inf">#REF!</definedName>
    <definedName name="Inf_D_0719_cod">#REF!</definedName>
    <definedName name="Inf_D_0719_val">#REF!</definedName>
    <definedName name="inflacao_US">#REF!</definedName>
    <definedName name="Inflación"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flación"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flació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flation">#REF!</definedName>
    <definedName name="inflation_factor">#REF!</definedName>
    <definedName name="INFLATON">#REF!</definedName>
    <definedName name="INFO">#REF!</definedName>
    <definedName name="InhaltsvezSUMMEN">#REF!</definedName>
    <definedName name="inhi">#REF!</definedName>
    <definedName name="inicial">#REF!</definedName>
    <definedName name="INICIO">#REF!</definedName>
    <definedName name="Início_tur_not_col_sel" localSheetId="1">#REF!</definedName>
    <definedName name="Início_tur_not_col_sel">#REF!</definedName>
    <definedName name="InícioMemoCalc">#REF!</definedName>
    <definedName name="ins" localSheetId="1">#REF!</definedName>
    <definedName name="ins">#REF!</definedName>
    <definedName name="INS_TVE_CBUQ">#REF!</definedName>
    <definedName name="INS_TVE_LAMA">#REF!</definedName>
    <definedName name="INS_TVE_MICRO">#REF!</definedName>
    <definedName name="INS_TVMP_CBUQ">#REF!</definedName>
    <definedName name="INS_TVMP_LAMA">#REF!</definedName>
    <definedName name="INS_TVMP_MICRO">#REF!</definedName>
    <definedName name="INS_TVMR_CBUQ">#REF!</definedName>
    <definedName name="INS_TVMR_LAMA">#REF!</definedName>
    <definedName name="INS_TVMR_MICRO">#REF!</definedName>
    <definedName name="INS_TVP_CBUQ">#REF!</definedName>
    <definedName name="INS_TVP_LAMA">#REF!</definedName>
    <definedName name="INS_TVP_MICRO">#REF!</definedName>
    <definedName name="INS_TVR_CBUQ">#REF!</definedName>
    <definedName name="INS_TVR_LAMA">#REF!</definedName>
    <definedName name="INS_TVR_MICRO">#REF!</definedName>
    <definedName name="Insalub_Grau_Máx" localSheetId="1">#REF!</definedName>
    <definedName name="Insalub_Grau_Máx">#REF!</definedName>
    <definedName name="Insalub_Grau_Méd" localSheetId="1">#REF!</definedName>
    <definedName name="Insalub_Grau_Méd">#REF!</definedName>
    <definedName name="Insalub_Grau_Mín" localSheetId="1">#REF!</definedName>
    <definedName name="Insalub_Grau_Mín">#REF!</definedName>
    <definedName name="INSALUBRIDADE">#REF!</definedName>
    <definedName name="insert1">#REF!</definedName>
    <definedName name="insert2">#REF!</definedName>
    <definedName name="insta" localSheetId="1">#REF!</definedName>
    <definedName name="insta">#REF!</definedName>
    <definedName name="INSTAL">#REF!</definedName>
    <definedName name="INSTALMA">#REF!</definedName>
    <definedName name="INSTALTA">#REF!</definedName>
    <definedName name="insthidro">#REF!</definedName>
    <definedName name="insu" localSheetId="1">[28]INSUMO!$A$1:$D$523</definedName>
    <definedName name="insu">[29]INSUMO!$A$1:$D$484</definedName>
    <definedName name="insum">#REF!</definedName>
    <definedName name="insumos" localSheetId="1">#REF!</definedName>
    <definedName name="insumos">#REF!</definedName>
    <definedName name="insumos_10">#N/A</definedName>
    <definedName name="insumos_11">#N/A</definedName>
    <definedName name="insumos_12">#N/A</definedName>
    <definedName name="insumos_13">#N/A</definedName>
    <definedName name="insumos_14">#N/A</definedName>
    <definedName name="insumos_15">#REF!</definedName>
    <definedName name="insumos_16">#REF!</definedName>
    <definedName name="insumos_17">#REF!</definedName>
    <definedName name="insumos_18">#REF!</definedName>
    <definedName name="insumos_19">#REF!</definedName>
    <definedName name="insumos_2">#REF!</definedName>
    <definedName name="insumos_20">#REF!</definedName>
    <definedName name="insumos_21">#REF!</definedName>
    <definedName name="insumos_22">#REF!</definedName>
    <definedName name="insumos_23">#REF!</definedName>
    <definedName name="insumos_24">#REF!</definedName>
    <definedName name="insumos_25">#REF!</definedName>
    <definedName name="insumos_26">#REF!</definedName>
    <definedName name="insumos_27">#REF!</definedName>
    <definedName name="insumos_28">#REF!</definedName>
    <definedName name="insumos_29">#REF!</definedName>
    <definedName name="insumos_3">#REF!</definedName>
    <definedName name="insumos_30">#REF!</definedName>
    <definedName name="insumos_31">#REF!</definedName>
    <definedName name="insumos_32">#REF!</definedName>
    <definedName name="insumos_33">#REF!</definedName>
    <definedName name="insumos_34">#REF!</definedName>
    <definedName name="insumos_35">#REF!</definedName>
    <definedName name="insumos_36">#REF!</definedName>
    <definedName name="insumos_37">#N/A</definedName>
    <definedName name="insumos_38">#REF!</definedName>
    <definedName name="insumos_39">#N/A</definedName>
    <definedName name="insumos_4">#REF!</definedName>
    <definedName name="insumos_40">#N/A</definedName>
    <definedName name="insumos_41">#N/A</definedName>
    <definedName name="insumos_42">#N/A</definedName>
    <definedName name="insumos_43">#N/A</definedName>
    <definedName name="insumos_44">#N/A</definedName>
    <definedName name="insumos_45">#N/A</definedName>
    <definedName name="insumos_46">#N/A</definedName>
    <definedName name="insumos_47">#N/A</definedName>
    <definedName name="insumos_48">#N/A</definedName>
    <definedName name="insumos_49">#N/A</definedName>
    <definedName name="insumos_5">#REF!</definedName>
    <definedName name="insumos_50">#N/A</definedName>
    <definedName name="insumos_51">#N/A</definedName>
    <definedName name="insumos_52">#N/A</definedName>
    <definedName name="insumos_53">#N/A</definedName>
    <definedName name="insumos_54">#N/A</definedName>
    <definedName name="insumos_55">#N/A</definedName>
    <definedName name="insumos_56">#N/A</definedName>
    <definedName name="insumos_57">#N/A</definedName>
    <definedName name="insumos_58">#N/A</definedName>
    <definedName name="insumos_6">#REF!</definedName>
    <definedName name="insumos_60">#N/A</definedName>
    <definedName name="insumos_61">#N/A</definedName>
    <definedName name="insumos_62">#N/A</definedName>
    <definedName name="insumos_63">#N/A</definedName>
    <definedName name="insumos_64">#N/A</definedName>
    <definedName name="insumos_65">#N/A</definedName>
    <definedName name="insumos_66">#N/A</definedName>
    <definedName name="insumos_67">#N/A</definedName>
    <definedName name="insumos_68">#N/A</definedName>
    <definedName name="insumos_69">#N/A</definedName>
    <definedName name="insumos_7">#N/A</definedName>
    <definedName name="insumos_70">#N/A</definedName>
    <definedName name="insumos_71">#N/A</definedName>
    <definedName name="insumos_72">#N/A</definedName>
    <definedName name="insumos_73">#N/A</definedName>
    <definedName name="insumos_74">#N/A</definedName>
    <definedName name="insumos_75">#N/A</definedName>
    <definedName name="insumos_76">#N/A</definedName>
    <definedName name="insumos_77">#N/A</definedName>
    <definedName name="insumos_78">#N/A</definedName>
    <definedName name="insumos_79">#N/A</definedName>
    <definedName name="insumos_8">#N/A</definedName>
    <definedName name="insumos_80">#N/A</definedName>
    <definedName name="insumos_81">#N/A</definedName>
    <definedName name="insumos_82">#N/A</definedName>
    <definedName name="insumos_83">#N/A</definedName>
    <definedName name="insumos_85">#N/A</definedName>
    <definedName name="insumos_86">#N/A</definedName>
    <definedName name="insumos_87">#N/A</definedName>
    <definedName name="insumos_88">#N/A</definedName>
    <definedName name="insumos_9">#N/A</definedName>
    <definedName name="insumos_92">#N/A</definedName>
    <definedName name="INSUMOS_USADOS">#REF!</definedName>
    <definedName name="Int_Rate">#REF!</definedName>
    <definedName name="INTDM91">#REF!</definedName>
    <definedName name="INTDMB">#REF!</definedName>
    <definedName name="Inter_Orc">#REF!</definedName>
    <definedName name="Inter_Proj_Gfa">#REF!</definedName>
    <definedName name="Inter_Proj_Gfa_Go">#REF!</definedName>
    <definedName name="Inter_Proj_Plj">#REF!</definedName>
    <definedName name="Inter_Proj_Plj_Go">#REF!</definedName>
    <definedName name="Inter_Real">#REF!</definedName>
    <definedName name="interessement">#REF!</definedName>
    <definedName name="interv">#REF!</definedName>
    <definedName name="INTERVALO">#REF!</definedName>
    <definedName name="Intran" localSheetId="1" hidden="1">{"'teste'!$B$2:$R$49"}</definedName>
    <definedName name="Intran" hidden="1">{"'teste'!$B$2:$R$49"}</definedName>
    <definedName name="INTUS91">#REF!</definedName>
    <definedName name="inv"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_ECON_MENSAL" localSheetId="1" hidden="1">{#N/A,#N/A,FALSE,"DEF1";#N/A,#N/A,FALSE,"DEF2";#N/A,#N/A,FALSE,"DEF3"}</definedName>
    <definedName name="INV_ECON_MENSAL" hidden="1">{#N/A,#N/A,FALSE,"DEF1";#N/A,#N/A,FALSE,"DEF2";#N/A,#N/A,FALSE,"DEF3"}</definedName>
    <definedName name="inv_financ_Mensal_desemb" localSheetId="1" hidden="1">{#N/A,#N/A,FALSE,"DEF1";#N/A,#N/A,FALSE,"DEF2";#N/A,#N/A,FALSE,"DEF3"}</definedName>
    <definedName name="inv_financ_Mensal_desemb" hidden="1">{#N/A,#N/A,FALSE,"DEF1";#N/A,#N/A,FALSE,"DEF2";#N/A,#N/A,FALSE,"DEF3"}</definedName>
    <definedName name="inv_fixo_cs_asahi">#REF!</definedName>
    <definedName name="inver"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ón"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ón"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ó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es"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es"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ST">#REF!</definedName>
    <definedName name="Invest_99">#REF!</definedName>
    <definedName name="INVESTI">#REF!</definedName>
    <definedName name="INVESTIMENTO">#REF!</definedName>
    <definedName name="Investimento_Sem2_99">#REF!</definedName>
    <definedName name="Investimentos">#REF!</definedName>
    <definedName name="INVESTIOUTROS">#REF!</definedName>
    <definedName name="io">#REF!</definedName>
    <definedName name="IOF">#REF!</definedName>
    <definedName name="ioipo" localSheetId="1" hidden="1">{"'gráf jan00'!$A$1:$AK$41"}</definedName>
    <definedName name="ioipo" hidden="1">{"'gráf jan00'!$A$1:$AK$41"}</definedName>
    <definedName name="ioyuoy" localSheetId="1" hidden="1">{"'CptDifn'!$AA$32:$AG$32"}</definedName>
    <definedName name="ioyuoy" hidden="1">{"'CptDifn'!$AA$32:$AG$32"}</definedName>
    <definedName name="IP">#REF!</definedName>
    <definedName name="IPCAABR">#REF!</definedName>
    <definedName name="ipcaout">#REF!</definedName>
    <definedName name="IPI">#REF!</definedName>
    <definedName name="ipiespecial">#REF!</definedName>
    <definedName name="IPMF">#REF!</definedName>
    <definedName name="IQ">#REF!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CIQ" hidden="1">"c4737"</definedName>
    <definedName name="IQ_BV_EST_REUT" hidden="1">"c5403"</definedName>
    <definedName name="IQ_BV_HIGH_EST" hidden="1">"c5626"</definedName>
    <definedName name="IQ_BV_HIGH_EST_CIQ" hidden="1">"c4739"</definedName>
    <definedName name="IQ_BV_HIGH_EST_REUT" hidden="1">"c5405"</definedName>
    <definedName name="IQ_BV_LOW_EST" hidden="1">"c5627"</definedName>
    <definedName name="IQ_BV_LOW_EST_CIQ" hidden="1">"c4740"</definedName>
    <definedName name="IQ_BV_LOW_EST_REUT" hidden="1">"c5406"</definedName>
    <definedName name="IQ_BV_MEDIAN_EST" hidden="1">"c5625"</definedName>
    <definedName name="IQ_BV_MEDIAN_EST_CIQ" hidden="1">"c4738"</definedName>
    <definedName name="IQ_BV_MEDIAN_EST_REUT" hidden="1">"c5404"</definedName>
    <definedName name="IQ_BV_NUM_EST" hidden="1">"c5628"</definedName>
    <definedName name="IQ_BV_NUM_EST_CIQ" hidden="1">"c4741"</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OPER_ACT_OR_EST_CIQ" hidden="1">"c4576"</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ACT_OR_EST_REUT" hidden="1">"c5463"</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IT聴SBC_HIGH_GUIDANCE" hidden="1">"c4192"</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REUT" hidden="1">"c5433"</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REUT" hidden="1">"c5434"</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_PERCENT" hidden="1">"c1635"</definedName>
    <definedName name="IQ_EST_EPS_SURPRISE_PERCENT_CIQ" hidden="1">"c5000"</definedName>
    <definedName name="IQ_EST_EPS_SURPRISE_PERCENT_REUT" hidden="1">"c5459"</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"assign"</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REUT" hidden="1">"c3837"</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NUM_EST" hidden="1">"c421"</definedName>
    <definedName name="IQ_FFO_NUM_EST_CIQ" hidden="1">"c3672"</definedName>
    <definedName name="IQ_FFO_NUM_EST_REUT" hidden="1">"c3841"</definedName>
    <definedName name="IQ_FFO_PAYOUT_RATIO" hidden="1">"c3492"</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PROVIDED_DIVIDEND" hidden="1">"c19252"</definedName>
    <definedName name="IQ_INDEXCONSTITUENT_CLOSEPRICE" hidden="1">"c19241"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41171.0144444444</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EST" hidden="1">"c5609"</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STDDEV_EST" hidden="1">"c5611"</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CIQ" hidden="1">"c4702"</definedName>
    <definedName name="IQ_NI_EST_REUT" hidden="1">"c5368"</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39764.6724421296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r_2T">#REF!</definedName>
    <definedName name="IRP">#N/A</definedName>
    <definedName name="IRPARA">#REF!</definedName>
    <definedName name="IrParaBotõesDeExclusão">#REF!</definedName>
    <definedName name="IrParaConfirmaçãoDeDados">#REF!</definedName>
    <definedName name="irpj">#REF!</definedName>
    <definedName name="IRPJ_1">#REF!</definedName>
    <definedName name="IRPJ_2">#REF!</definedName>
    <definedName name="irpjlr">#REF!</definedName>
    <definedName name="IRPZWNCQXK" hidden="1">#REF!</definedName>
    <definedName name="IRVZNCXWFN" hidden="1">#REF!</definedName>
    <definedName name="IsColHidden" hidden="1">FALSE</definedName>
    <definedName name="IsLTMColHidden" hidden="1">FALSE</definedName>
    <definedName name="ISS">#REF!</definedName>
    <definedName name="ISS_15">#REF!</definedName>
    <definedName name="Issued_beg">#REF!</definedName>
    <definedName name="ITC_D_379">#REF!</definedName>
    <definedName name="ITEM" localSheetId="1">#REF!</definedName>
    <definedName name="ITEM">#REF!</definedName>
    <definedName name="item_1">#REF!</definedName>
    <definedName name="ITEM_10">#N/A</definedName>
    <definedName name="ITEM_11">#N/A</definedName>
    <definedName name="ITEM_12">#N/A</definedName>
    <definedName name="ITEM_13">#N/A</definedName>
    <definedName name="ITEM_14">#N/A</definedName>
    <definedName name="ITEM_15">#REF!</definedName>
    <definedName name="ITEM_16">#REF!</definedName>
    <definedName name="ITEM_17">#REF!</definedName>
    <definedName name="ITEM_18">#REF!</definedName>
    <definedName name="ITEM_19">#REF!</definedName>
    <definedName name="ITEM_2">#REF!</definedName>
    <definedName name="ITEM_20">#REF!</definedName>
    <definedName name="ITEM_21">#REF!</definedName>
    <definedName name="ITEM_22">#REF!</definedName>
    <definedName name="ITEM_23">#REF!</definedName>
    <definedName name="ITEM_24">#REF!</definedName>
    <definedName name="ITEM_25">#REF!</definedName>
    <definedName name="ITEM_26">#REF!</definedName>
    <definedName name="ITEM_27">#REF!</definedName>
    <definedName name="ITEM_28">#REF!</definedName>
    <definedName name="ITEM_29">#REF!</definedName>
    <definedName name="ITEM_3">#REF!</definedName>
    <definedName name="ITEM_30">#REF!</definedName>
    <definedName name="ITEM_31">#REF!</definedName>
    <definedName name="ITEM_32">#REF!</definedName>
    <definedName name="ITEM_33">#REF!</definedName>
    <definedName name="ITEM_34">#REF!</definedName>
    <definedName name="ITEM_35">#REF!</definedName>
    <definedName name="ITEM_36">#REF!</definedName>
    <definedName name="ITEM_37">#N/A</definedName>
    <definedName name="ITEM_38">#REF!</definedName>
    <definedName name="ITEM_39">#N/A</definedName>
    <definedName name="ITEM_4">#REF!</definedName>
    <definedName name="ITEM_40">#N/A</definedName>
    <definedName name="ITEM_41">#N/A</definedName>
    <definedName name="ITEM_42">#N/A</definedName>
    <definedName name="ITEM_43">#N/A</definedName>
    <definedName name="ITEM_44">#N/A</definedName>
    <definedName name="ITEM_45">#N/A</definedName>
    <definedName name="ITEM_46">#N/A</definedName>
    <definedName name="ITEM_47">#N/A</definedName>
    <definedName name="ITEM_48">#N/A</definedName>
    <definedName name="ITEM_49">#N/A</definedName>
    <definedName name="ITEM_5">#REF!</definedName>
    <definedName name="ITEM_50">#N/A</definedName>
    <definedName name="ITEM_51">#N/A</definedName>
    <definedName name="ITEM_52">#N/A</definedName>
    <definedName name="ITEM_53">#N/A</definedName>
    <definedName name="ITEM_54">#N/A</definedName>
    <definedName name="ITEM_55">#N/A</definedName>
    <definedName name="ITEM_56">#N/A</definedName>
    <definedName name="ITEM_57">#N/A</definedName>
    <definedName name="ITEM_58">#N/A</definedName>
    <definedName name="ITEM_6">#REF!</definedName>
    <definedName name="ITEM_60">#N/A</definedName>
    <definedName name="ITEM_61">#N/A</definedName>
    <definedName name="ITEM_62">#N/A</definedName>
    <definedName name="ITEM_63">#N/A</definedName>
    <definedName name="ITEM_64">#N/A</definedName>
    <definedName name="ITEM_65">#N/A</definedName>
    <definedName name="ITEM_66">#N/A</definedName>
    <definedName name="ITEM_67">#N/A</definedName>
    <definedName name="ITEM_68">#N/A</definedName>
    <definedName name="ITEM_69">#N/A</definedName>
    <definedName name="ITEM_7">#N/A</definedName>
    <definedName name="ITEM_70">#N/A</definedName>
    <definedName name="ITEM_71">#N/A</definedName>
    <definedName name="ITEM_72">#N/A</definedName>
    <definedName name="ITEM_73">#N/A</definedName>
    <definedName name="ITEM_74">#N/A</definedName>
    <definedName name="ITEM_75">#N/A</definedName>
    <definedName name="ITEM_76">#N/A</definedName>
    <definedName name="ITEM_77">#N/A</definedName>
    <definedName name="ITEM_78">#N/A</definedName>
    <definedName name="ITEM_79">#N/A</definedName>
    <definedName name="ITEM_8">#N/A</definedName>
    <definedName name="ITEM_80">#N/A</definedName>
    <definedName name="ITEM_81">#N/A</definedName>
    <definedName name="ITEM_82">#N/A</definedName>
    <definedName name="ITEM_83">#N/A</definedName>
    <definedName name="ITEM_85">#N/A</definedName>
    <definedName name="ITEM_86">#N/A</definedName>
    <definedName name="ITEM_87">#N/A</definedName>
    <definedName name="ITEM_88">#N/A</definedName>
    <definedName name="ITEM_9">#N/A</definedName>
    <definedName name="ITEM_92">#N/A</definedName>
    <definedName name="item1">#REF!</definedName>
    <definedName name="item1_15">#REF!</definedName>
    <definedName name="item1_16">#REF!</definedName>
    <definedName name="item1_17">#REF!</definedName>
    <definedName name="item1_18">#REF!</definedName>
    <definedName name="item1_19">#REF!</definedName>
    <definedName name="item1_2">#REF!</definedName>
    <definedName name="item1_20">#REF!</definedName>
    <definedName name="item1_21">#REF!</definedName>
    <definedName name="item1_22">#REF!</definedName>
    <definedName name="item1_23">#REF!</definedName>
    <definedName name="item1_24">#REF!</definedName>
    <definedName name="item1_25">#REF!</definedName>
    <definedName name="item1_26">#REF!</definedName>
    <definedName name="item1_27">#REF!</definedName>
    <definedName name="item1_28">#REF!</definedName>
    <definedName name="item1_29">#REF!</definedName>
    <definedName name="item1_3">#REF!</definedName>
    <definedName name="item1_30">#REF!</definedName>
    <definedName name="item1_31">#REF!</definedName>
    <definedName name="item1_32">#REF!</definedName>
    <definedName name="item1_33">#REF!</definedName>
    <definedName name="item1_34">#REF!</definedName>
    <definedName name="item1_35">#REF!</definedName>
    <definedName name="item1_36">#REF!</definedName>
    <definedName name="item1_38">#REF!</definedName>
    <definedName name="item1_4">#REF!</definedName>
    <definedName name="item1_5">#REF!</definedName>
    <definedName name="item1_6">#REF!</definedName>
    <definedName name="item10">#REF!</definedName>
    <definedName name="item10_15">#REF!</definedName>
    <definedName name="item10_16">#REF!</definedName>
    <definedName name="item10_17">#REF!</definedName>
    <definedName name="item10_18">#REF!</definedName>
    <definedName name="item10_19">#REF!</definedName>
    <definedName name="item10_2">#REF!</definedName>
    <definedName name="item10_20">#REF!</definedName>
    <definedName name="item10_21">#REF!</definedName>
    <definedName name="item10_22">#REF!</definedName>
    <definedName name="item10_23">#REF!</definedName>
    <definedName name="item10_24">#REF!</definedName>
    <definedName name="item10_25">#REF!</definedName>
    <definedName name="item10_26">#REF!</definedName>
    <definedName name="item10_27">#REF!</definedName>
    <definedName name="item10_28">#REF!</definedName>
    <definedName name="item10_29">#REF!</definedName>
    <definedName name="item10_3">#REF!</definedName>
    <definedName name="item10_30">#REF!</definedName>
    <definedName name="item10_31">#REF!</definedName>
    <definedName name="item10_32">#REF!</definedName>
    <definedName name="item10_33">#REF!</definedName>
    <definedName name="item10_34">#REF!</definedName>
    <definedName name="item10_35">#REF!</definedName>
    <definedName name="item10_36">#REF!</definedName>
    <definedName name="item10_38">#REF!</definedName>
    <definedName name="item10_4">#REF!</definedName>
    <definedName name="item10_5">#REF!</definedName>
    <definedName name="item10_6">#REF!</definedName>
    <definedName name="item11">#REF!</definedName>
    <definedName name="item11_15">#REF!</definedName>
    <definedName name="item11_16">#REF!</definedName>
    <definedName name="item11_17">#REF!</definedName>
    <definedName name="item11_18">#REF!</definedName>
    <definedName name="item11_19">#REF!</definedName>
    <definedName name="item11_2">#REF!</definedName>
    <definedName name="item11_20">#REF!</definedName>
    <definedName name="item11_21">#REF!</definedName>
    <definedName name="item11_22">#REF!</definedName>
    <definedName name="item11_23">#REF!</definedName>
    <definedName name="item11_24">#REF!</definedName>
    <definedName name="item11_25">#REF!</definedName>
    <definedName name="item11_26">#REF!</definedName>
    <definedName name="item11_27">#REF!</definedName>
    <definedName name="item11_28">#REF!</definedName>
    <definedName name="item11_29">#REF!</definedName>
    <definedName name="item11_3">#REF!</definedName>
    <definedName name="item11_30">#REF!</definedName>
    <definedName name="item11_31">#REF!</definedName>
    <definedName name="item11_32">#REF!</definedName>
    <definedName name="item11_33">#REF!</definedName>
    <definedName name="item11_34">#REF!</definedName>
    <definedName name="item11_35">#REF!</definedName>
    <definedName name="item11_36">#REF!</definedName>
    <definedName name="item11_38">#REF!</definedName>
    <definedName name="item11_4">#REF!</definedName>
    <definedName name="item11_5">#REF!</definedName>
    <definedName name="item11_6">#REF!</definedName>
    <definedName name="item12">#REF!</definedName>
    <definedName name="item12_15">#REF!</definedName>
    <definedName name="item12_16">#REF!</definedName>
    <definedName name="item12_17">#REF!</definedName>
    <definedName name="item12_18">#REF!</definedName>
    <definedName name="item12_19">#REF!</definedName>
    <definedName name="item12_2">#REF!</definedName>
    <definedName name="item12_20">#REF!</definedName>
    <definedName name="item12_21">#REF!</definedName>
    <definedName name="item12_22">#REF!</definedName>
    <definedName name="item12_23">#REF!</definedName>
    <definedName name="item12_24">#REF!</definedName>
    <definedName name="item12_25">#REF!</definedName>
    <definedName name="item12_26">#REF!</definedName>
    <definedName name="item12_27">#REF!</definedName>
    <definedName name="item12_28">#REF!</definedName>
    <definedName name="item12_29">#REF!</definedName>
    <definedName name="item12_3">#REF!</definedName>
    <definedName name="item12_30">#REF!</definedName>
    <definedName name="item12_31">#REF!</definedName>
    <definedName name="item12_32">#REF!</definedName>
    <definedName name="item12_33">#REF!</definedName>
    <definedName name="item12_34">#REF!</definedName>
    <definedName name="item12_35">#REF!</definedName>
    <definedName name="item12_36">#REF!</definedName>
    <definedName name="item12_38">#REF!</definedName>
    <definedName name="item12_4">#REF!</definedName>
    <definedName name="item12_5">#REF!</definedName>
    <definedName name="item12_6">#REF!</definedName>
    <definedName name="item13">#REF!</definedName>
    <definedName name="item13_15">#REF!</definedName>
    <definedName name="item13_16">#REF!</definedName>
    <definedName name="item13_17">#REF!</definedName>
    <definedName name="item13_18">#REF!</definedName>
    <definedName name="item13_19">#REF!</definedName>
    <definedName name="item13_2">#REF!</definedName>
    <definedName name="item13_20">#REF!</definedName>
    <definedName name="item13_21">#REF!</definedName>
    <definedName name="item13_22">#REF!</definedName>
    <definedName name="item13_23">#REF!</definedName>
    <definedName name="item13_24">#REF!</definedName>
    <definedName name="item13_25">#REF!</definedName>
    <definedName name="item13_26">#REF!</definedName>
    <definedName name="item13_27">#REF!</definedName>
    <definedName name="item13_28">#REF!</definedName>
    <definedName name="item13_29">#REF!</definedName>
    <definedName name="item13_3">#REF!</definedName>
    <definedName name="item13_30">#REF!</definedName>
    <definedName name="item13_31">#REF!</definedName>
    <definedName name="item13_32">#REF!</definedName>
    <definedName name="item13_33">#REF!</definedName>
    <definedName name="item13_34">#REF!</definedName>
    <definedName name="item13_35">#REF!</definedName>
    <definedName name="item13_36">#REF!</definedName>
    <definedName name="item13_38">#REF!</definedName>
    <definedName name="item13_4">#REF!</definedName>
    <definedName name="item13_5">#REF!</definedName>
    <definedName name="item13_6">#REF!</definedName>
    <definedName name="item14">#REF!</definedName>
    <definedName name="item14_15">#REF!</definedName>
    <definedName name="item14_16">#REF!</definedName>
    <definedName name="item14_17">#REF!</definedName>
    <definedName name="item14_18">#REF!</definedName>
    <definedName name="item14_19">#REF!</definedName>
    <definedName name="item14_2">#REF!</definedName>
    <definedName name="item14_20">#REF!</definedName>
    <definedName name="item14_21">#REF!</definedName>
    <definedName name="item14_22">#REF!</definedName>
    <definedName name="item14_23">#REF!</definedName>
    <definedName name="item14_24">#REF!</definedName>
    <definedName name="item14_25">#REF!</definedName>
    <definedName name="item14_26">#REF!</definedName>
    <definedName name="item14_27">#REF!</definedName>
    <definedName name="item14_28">#REF!</definedName>
    <definedName name="item14_29">#REF!</definedName>
    <definedName name="item14_3">#REF!</definedName>
    <definedName name="item14_30">#REF!</definedName>
    <definedName name="item14_31">#REF!</definedName>
    <definedName name="item14_32">#REF!</definedName>
    <definedName name="item14_33">#REF!</definedName>
    <definedName name="item14_34">#REF!</definedName>
    <definedName name="item14_35">#REF!</definedName>
    <definedName name="item14_36">#REF!</definedName>
    <definedName name="item14_38">#REF!</definedName>
    <definedName name="item14_4">#REF!</definedName>
    <definedName name="item14_5">#REF!</definedName>
    <definedName name="item14_6">#REF!</definedName>
    <definedName name="item15">#REF!</definedName>
    <definedName name="item15_15">#REF!</definedName>
    <definedName name="item15_16">#REF!</definedName>
    <definedName name="item15_17">#REF!</definedName>
    <definedName name="item15_18">#REF!</definedName>
    <definedName name="item15_19">#REF!</definedName>
    <definedName name="item15_2">#REF!</definedName>
    <definedName name="item15_20">#REF!</definedName>
    <definedName name="item15_21">#REF!</definedName>
    <definedName name="item15_22">#REF!</definedName>
    <definedName name="item15_23">#REF!</definedName>
    <definedName name="item15_24">#REF!</definedName>
    <definedName name="item15_25">#REF!</definedName>
    <definedName name="item15_26">#REF!</definedName>
    <definedName name="item15_27">#REF!</definedName>
    <definedName name="item15_28">#REF!</definedName>
    <definedName name="item15_29">#REF!</definedName>
    <definedName name="item15_3">#REF!</definedName>
    <definedName name="item15_30">#REF!</definedName>
    <definedName name="item15_31">#REF!</definedName>
    <definedName name="item15_32">#REF!</definedName>
    <definedName name="item15_33">#REF!</definedName>
    <definedName name="item15_34">#REF!</definedName>
    <definedName name="item15_35">#REF!</definedName>
    <definedName name="item15_36">#REF!</definedName>
    <definedName name="item15_38">#REF!</definedName>
    <definedName name="item15_4">#REF!</definedName>
    <definedName name="item15_5">#REF!</definedName>
    <definedName name="item15_6">#REF!</definedName>
    <definedName name="item16">#REF!</definedName>
    <definedName name="item16_15">#REF!</definedName>
    <definedName name="item16_16">#REF!</definedName>
    <definedName name="item16_17">#REF!</definedName>
    <definedName name="item16_18">#REF!</definedName>
    <definedName name="item16_19">#REF!</definedName>
    <definedName name="item16_2">#REF!</definedName>
    <definedName name="item16_20">#REF!</definedName>
    <definedName name="item16_21">#REF!</definedName>
    <definedName name="item16_22">#REF!</definedName>
    <definedName name="item16_23">#REF!</definedName>
    <definedName name="item16_24">#REF!</definedName>
    <definedName name="item16_25">#REF!</definedName>
    <definedName name="item16_26">#REF!</definedName>
    <definedName name="item16_27">#REF!</definedName>
    <definedName name="item16_28">#REF!</definedName>
    <definedName name="item16_29">#REF!</definedName>
    <definedName name="item16_3">#REF!</definedName>
    <definedName name="item16_30">#REF!</definedName>
    <definedName name="item16_31">#REF!</definedName>
    <definedName name="item16_32">#REF!</definedName>
    <definedName name="item16_33">#REF!</definedName>
    <definedName name="item16_34">#REF!</definedName>
    <definedName name="item16_35">#REF!</definedName>
    <definedName name="item16_36">#REF!</definedName>
    <definedName name="item16_38">#REF!</definedName>
    <definedName name="item16_4">#REF!</definedName>
    <definedName name="item16_5">#REF!</definedName>
    <definedName name="item16_6">#REF!</definedName>
    <definedName name="item17">#REF!</definedName>
    <definedName name="item17_15">#REF!</definedName>
    <definedName name="item17_16">#REF!</definedName>
    <definedName name="item17_17">#REF!</definedName>
    <definedName name="item17_18">#REF!</definedName>
    <definedName name="item17_19">#REF!</definedName>
    <definedName name="item17_2">#REF!</definedName>
    <definedName name="item17_20">#REF!</definedName>
    <definedName name="item17_21">#REF!</definedName>
    <definedName name="item17_22">#REF!</definedName>
    <definedName name="item17_23">#REF!</definedName>
    <definedName name="item17_24">#REF!</definedName>
    <definedName name="item17_25">#REF!</definedName>
    <definedName name="item17_26">#REF!</definedName>
    <definedName name="item17_27">#REF!</definedName>
    <definedName name="item17_28">#REF!</definedName>
    <definedName name="item17_29">#REF!</definedName>
    <definedName name="item17_3">#REF!</definedName>
    <definedName name="item17_30">#REF!</definedName>
    <definedName name="item17_31">#REF!</definedName>
    <definedName name="item17_32">#REF!</definedName>
    <definedName name="item17_33">#REF!</definedName>
    <definedName name="item17_34">#REF!</definedName>
    <definedName name="item17_35">#REF!</definedName>
    <definedName name="item17_36">#REF!</definedName>
    <definedName name="item17_38">#REF!</definedName>
    <definedName name="item17_4">#REF!</definedName>
    <definedName name="item17_5">#REF!</definedName>
    <definedName name="item17_6">#REF!</definedName>
    <definedName name="item2">#REF!</definedName>
    <definedName name="item2_15">#REF!</definedName>
    <definedName name="item2_16">#REF!</definedName>
    <definedName name="item2_17">#REF!</definedName>
    <definedName name="item2_18">#REF!</definedName>
    <definedName name="item2_19">#REF!</definedName>
    <definedName name="item2_2">#REF!</definedName>
    <definedName name="item2_20">#REF!</definedName>
    <definedName name="item2_21">#REF!</definedName>
    <definedName name="item2_22">#REF!</definedName>
    <definedName name="item2_23">#REF!</definedName>
    <definedName name="item2_24">#REF!</definedName>
    <definedName name="item2_25">#REF!</definedName>
    <definedName name="item2_26">#REF!</definedName>
    <definedName name="item2_27">#REF!</definedName>
    <definedName name="item2_28">#REF!</definedName>
    <definedName name="item2_29">#REF!</definedName>
    <definedName name="item2_3">#REF!</definedName>
    <definedName name="item2_30">#REF!</definedName>
    <definedName name="item2_31">#REF!</definedName>
    <definedName name="item2_32">#REF!</definedName>
    <definedName name="item2_33">#REF!</definedName>
    <definedName name="item2_34">#REF!</definedName>
    <definedName name="item2_35">#REF!</definedName>
    <definedName name="item2_36">#REF!</definedName>
    <definedName name="item2_38">#REF!</definedName>
    <definedName name="item2_4">#REF!</definedName>
    <definedName name="item2_5">#REF!</definedName>
    <definedName name="item2_6">#REF!</definedName>
    <definedName name="item3">#REF!</definedName>
    <definedName name="item3_15">#REF!</definedName>
    <definedName name="item3_16">#REF!</definedName>
    <definedName name="item3_17">#REF!</definedName>
    <definedName name="item3_18">#REF!</definedName>
    <definedName name="item3_19">#REF!</definedName>
    <definedName name="item3_2">#REF!</definedName>
    <definedName name="item3_20">#REF!</definedName>
    <definedName name="item3_21">#REF!</definedName>
    <definedName name="item3_22">#REF!</definedName>
    <definedName name="item3_23">#REF!</definedName>
    <definedName name="item3_24">#REF!</definedName>
    <definedName name="item3_25">#REF!</definedName>
    <definedName name="item3_26">#REF!</definedName>
    <definedName name="item3_27">#REF!</definedName>
    <definedName name="item3_28">#REF!</definedName>
    <definedName name="item3_29">#REF!</definedName>
    <definedName name="item3_3">#REF!</definedName>
    <definedName name="item3_30">#REF!</definedName>
    <definedName name="item3_31">#REF!</definedName>
    <definedName name="item3_32">#REF!</definedName>
    <definedName name="item3_33">#REF!</definedName>
    <definedName name="item3_34">#REF!</definedName>
    <definedName name="item3_35">#REF!</definedName>
    <definedName name="item3_36">#REF!</definedName>
    <definedName name="item3_38">#REF!</definedName>
    <definedName name="item3_4">#REF!</definedName>
    <definedName name="item3_5">#REF!</definedName>
    <definedName name="item3_6">#REF!</definedName>
    <definedName name="item4">#REF!</definedName>
    <definedName name="item4_15">#REF!</definedName>
    <definedName name="item4_16">#REF!</definedName>
    <definedName name="item4_17">#REF!</definedName>
    <definedName name="item4_18">#REF!</definedName>
    <definedName name="item4_19">#REF!</definedName>
    <definedName name="item4_2">#REF!</definedName>
    <definedName name="item4_20">#REF!</definedName>
    <definedName name="item4_21">#REF!</definedName>
    <definedName name="item4_22">#REF!</definedName>
    <definedName name="item4_23">#REF!</definedName>
    <definedName name="item4_24">#REF!</definedName>
    <definedName name="item4_25">#REF!</definedName>
    <definedName name="item4_26">#REF!</definedName>
    <definedName name="item4_27">#REF!</definedName>
    <definedName name="item4_28">#REF!</definedName>
    <definedName name="item4_29">#REF!</definedName>
    <definedName name="item4_3">#REF!</definedName>
    <definedName name="item4_30">#REF!</definedName>
    <definedName name="item4_31">#REF!</definedName>
    <definedName name="item4_32">#REF!</definedName>
    <definedName name="item4_33">#REF!</definedName>
    <definedName name="item4_34">#REF!</definedName>
    <definedName name="item4_35">#REF!</definedName>
    <definedName name="item4_36">#REF!</definedName>
    <definedName name="item4_38">#REF!</definedName>
    <definedName name="item4_4">#REF!</definedName>
    <definedName name="item4_5">#REF!</definedName>
    <definedName name="item4_6">#REF!</definedName>
    <definedName name="item5">#REF!</definedName>
    <definedName name="item5_15">#REF!</definedName>
    <definedName name="item5_16">#REF!</definedName>
    <definedName name="item5_17">#REF!</definedName>
    <definedName name="item5_18">#REF!</definedName>
    <definedName name="item5_19">#REF!</definedName>
    <definedName name="item5_2">#REF!</definedName>
    <definedName name="item5_20">#REF!</definedName>
    <definedName name="item5_21">#REF!</definedName>
    <definedName name="item5_22">#REF!</definedName>
    <definedName name="item5_23">#REF!</definedName>
    <definedName name="item5_24">#REF!</definedName>
    <definedName name="item5_25">#REF!</definedName>
    <definedName name="item5_26">#REF!</definedName>
    <definedName name="item5_27">#REF!</definedName>
    <definedName name="item5_28">#REF!</definedName>
    <definedName name="item5_29">#REF!</definedName>
    <definedName name="item5_3">#REF!</definedName>
    <definedName name="item5_30">#REF!</definedName>
    <definedName name="item5_31">#REF!</definedName>
    <definedName name="item5_32">#REF!</definedName>
    <definedName name="item5_33">#REF!</definedName>
    <definedName name="item5_34">#REF!</definedName>
    <definedName name="item5_35">#REF!</definedName>
    <definedName name="item5_36">#REF!</definedName>
    <definedName name="item5_38">#REF!</definedName>
    <definedName name="item5_4">#REF!</definedName>
    <definedName name="item5_5">#REF!</definedName>
    <definedName name="item5_6">#REF!</definedName>
    <definedName name="item6">#REF!</definedName>
    <definedName name="item6_15">#REF!</definedName>
    <definedName name="item6_16">#REF!</definedName>
    <definedName name="item6_17">#REF!</definedName>
    <definedName name="item6_18">#REF!</definedName>
    <definedName name="item6_19">#REF!</definedName>
    <definedName name="item6_2">#REF!</definedName>
    <definedName name="item6_20">#REF!</definedName>
    <definedName name="item6_21">#REF!</definedName>
    <definedName name="item6_22">#REF!</definedName>
    <definedName name="item6_23">#REF!</definedName>
    <definedName name="item6_24">#REF!</definedName>
    <definedName name="item6_25">#REF!</definedName>
    <definedName name="item6_26">#REF!</definedName>
    <definedName name="item6_27">#REF!</definedName>
    <definedName name="item6_28">#REF!</definedName>
    <definedName name="item6_29">#REF!</definedName>
    <definedName name="item6_3">#REF!</definedName>
    <definedName name="item6_30">#REF!</definedName>
    <definedName name="item6_31">#REF!</definedName>
    <definedName name="item6_32">#REF!</definedName>
    <definedName name="item6_33">#REF!</definedName>
    <definedName name="item6_34">#REF!</definedName>
    <definedName name="item6_35">#REF!</definedName>
    <definedName name="item6_36">#REF!</definedName>
    <definedName name="item6_38">#REF!</definedName>
    <definedName name="item6_4">#REF!</definedName>
    <definedName name="item6_5">#REF!</definedName>
    <definedName name="item6_6">#REF!</definedName>
    <definedName name="item7">#REF!</definedName>
    <definedName name="item7_15">#REF!</definedName>
    <definedName name="item7_16">#REF!</definedName>
    <definedName name="item7_17">#REF!</definedName>
    <definedName name="item7_18">#REF!</definedName>
    <definedName name="item7_19">#REF!</definedName>
    <definedName name="item7_2">#REF!</definedName>
    <definedName name="item7_20">#REF!</definedName>
    <definedName name="item7_21">#REF!</definedName>
    <definedName name="item7_22">#REF!</definedName>
    <definedName name="item7_23">#REF!</definedName>
    <definedName name="item7_24">#REF!</definedName>
    <definedName name="item7_25">#REF!</definedName>
    <definedName name="item7_26">#REF!</definedName>
    <definedName name="item7_27">#REF!</definedName>
    <definedName name="item7_28">#REF!</definedName>
    <definedName name="item7_29">#REF!</definedName>
    <definedName name="item7_3">#REF!</definedName>
    <definedName name="item7_30">#REF!</definedName>
    <definedName name="item7_31">#REF!</definedName>
    <definedName name="item7_32">#REF!</definedName>
    <definedName name="item7_33">#REF!</definedName>
    <definedName name="item7_34">#REF!</definedName>
    <definedName name="item7_35">#REF!</definedName>
    <definedName name="item7_36">#REF!</definedName>
    <definedName name="item7_38">#REF!</definedName>
    <definedName name="item7_4">#REF!</definedName>
    <definedName name="item7_5">#REF!</definedName>
    <definedName name="item7_6">#REF!</definedName>
    <definedName name="item8">#REF!</definedName>
    <definedName name="item8_15">#REF!</definedName>
    <definedName name="item8_16">#REF!</definedName>
    <definedName name="item8_17">#REF!</definedName>
    <definedName name="item8_18">#REF!</definedName>
    <definedName name="item8_19">#REF!</definedName>
    <definedName name="item8_2">#REF!</definedName>
    <definedName name="item8_20">#REF!</definedName>
    <definedName name="item8_21">#REF!</definedName>
    <definedName name="item8_22">#REF!</definedName>
    <definedName name="item8_23">#REF!</definedName>
    <definedName name="item8_24">#REF!</definedName>
    <definedName name="item8_25">#REF!</definedName>
    <definedName name="item8_26">#REF!</definedName>
    <definedName name="item8_27">#REF!</definedName>
    <definedName name="item8_28">#REF!</definedName>
    <definedName name="item8_29">#REF!</definedName>
    <definedName name="item8_3">#REF!</definedName>
    <definedName name="item8_30">#REF!</definedName>
    <definedName name="item8_31">#REF!</definedName>
    <definedName name="item8_32">#REF!</definedName>
    <definedName name="item8_33">#REF!</definedName>
    <definedName name="item8_34">#REF!</definedName>
    <definedName name="item8_35">#REF!</definedName>
    <definedName name="item8_36">#REF!</definedName>
    <definedName name="item8_38">#REF!</definedName>
    <definedName name="item8_4">#REF!</definedName>
    <definedName name="item8_5">#REF!</definedName>
    <definedName name="item8_6">#REF!</definedName>
    <definedName name="item9">#REF!</definedName>
    <definedName name="item9_15">#REF!</definedName>
    <definedName name="item9_16">#REF!</definedName>
    <definedName name="item9_17">#REF!</definedName>
    <definedName name="item9_18">#REF!</definedName>
    <definedName name="item9_19">#REF!</definedName>
    <definedName name="item9_2">#REF!</definedName>
    <definedName name="item9_20">#REF!</definedName>
    <definedName name="item9_21">#REF!</definedName>
    <definedName name="item9_22">#REF!</definedName>
    <definedName name="item9_23">#REF!</definedName>
    <definedName name="item9_24">#REF!</definedName>
    <definedName name="item9_25">#REF!</definedName>
    <definedName name="item9_26">#REF!</definedName>
    <definedName name="item9_27">#REF!</definedName>
    <definedName name="item9_28">#REF!</definedName>
    <definedName name="item9_29">#REF!</definedName>
    <definedName name="item9_3">#REF!</definedName>
    <definedName name="item9_30">#REF!</definedName>
    <definedName name="item9_31">#REF!</definedName>
    <definedName name="item9_32">#REF!</definedName>
    <definedName name="item9_33">#REF!</definedName>
    <definedName name="item9_34">#REF!</definedName>
    <definedName name="item9_35">#REF!</definedName>
    <definedName name="item9_36">#REF!</definedName>
    <definedName name="item9_38">#REF!</definedName>
    <definedName name="item9_4">#REF!</definedName>
    <definedName name="item9_5">#REF!</definedName>
    <definedName name="item9_6">#REF!</definedName>
    <definedName name="Itens" hidden="1">#REF!</definedName>
    <definedName name="itensdeinvestimento">OFFSET(#REF!,1,0,COUNTA(#REF!)-1)</definedName>
    <definedName name="ITG">#REF!</definedName>
    <definedName name="ITG_15">#REF!</definedName>
    <definedName name="itr">#REF!</definedName>
    <definedName name="ITS">#REF!</definedName>
    <definedName name="ITS_15">#REF!</definedName>
    <definedName name="IUO" localSheetId="1" hidden="1">{"'Quadro'!$A$4:$BG$78"}</definedName>
    <definedName name="IUO" hidden="1">{"'Quadro'!$A$4:$BG$78"}</definedName>
    <definedName name="IV">#REF!</definedName>
    <definedName name="ivan" localSheetId="1" hidden="1">{"'gráf jan00'!$A$1:$AK$41"}</definedName>
    <definedName name="ivan" hidden="1">{"'gráf jan00'!$A$1:$AK$41"}</definedName>
    <definedName name="ivb">#REF!</definedName>
    <definedName name="IVG">#REF!</definedName>
    <definedName name="IVG_15">#REF!</definedName>
    <definedName name="IWO">#REF!</definedName>
    <definedName name="IX">#REF!</definedName>
    <definedName name="IZL">#REF!</definedName>
    <definedName name="IZL_15">#REF!</definedName>
    <definedName name="J">#REF!</definedName>
    <definedName name="JA">#REF!</definedName>
    <definedName name="JACARE">CONCATENATE(#REF!," ",#REF!)</definedName>
    <definedName name="JANA">#REF!</definedName>
    <definedName name="JANA_1">#REF!</definedName>
    <definedName name="JANEIRO">#REF!</definedName>
    <definedName name="JANEIRO2003" localSheetId="1" hidden="1">{#N/A,#N/A,TRUE,"Serviços"}</definedName>
    <definedName name="JANEIRO2003" hidden="1">{#N/A,#N/A,TRUE,"Serviços"}</definedName>
    <definedName name="JANEIRO20033" localSheetId="1" hidden="1">{#N/A,#N/A,TRUE,"Serviços"}</definedName>
    <definedName name="JANEIRO20033" hidden="1">{#N/A,#N/A,TRUE,"Serviços"}</definedName>
    <definedName name="Janelas">#REF!</definedName>
    <definedName name="JANNN" localSheetId="12" hidden="1">{"VENTAS1",#N/A,FALSE,"VENTAS";"VENTAS2",#N/A,FALSE,"VENTAS";"VENTAS3",#N/A,FALSE,"VENTAS";"VENTAS4",#N/A,FALSE,"VENTAS";"VENTAS5",#N/A,FALSE,"VENTAS";"VENTAS6",#N/A,FALSE,"VENTAS";"VENTAS7",#N/A,FALSE,"VENTAS";"VENTAS8",#N/A,FALSE,"VENTAS"}</definedName>
    <definedName name="JANNN" localSheetId="1" hidden="1">{"VENTAS1",#N/A,FALSE,"VENTAS";"VENTAS2",#N/A,FALSE,"VENTAS";"VENTAS3",#N/A,FALSE,"VENTAS";"VENTAS4",#N/A,FALSE,"VENTAS";"VENTAS5",#N/A,FALSE,"VENTAS";"VENTAS6",#N/A,FALSE,"VENTAS";"VENTAS7",#N/A,FALSE,"VENTAS";"VENTAS8",#N/A,FALSE,"VENTAS"}</definedName>
    <definedName name="JANNN" hidden="1">{"VENTAS1",#N/A,FALSE,"VENTAS";"VENTAS2",#N/A,FALSE,"VENTAS";"VENTAS3",#N/A,FALSE,"VENTAS";"VENTAS4",#N/A,FALSE,"VENTAS";"VENTAS5",#N/A,FALSE,"VENTAS";"VENTAS6",#N/A,FALSE,"VENTAS";"VENTAS7",#N/A,FALSE,"VENTAS";"VENTAS8",#N/A,FALSE,"VENTAS"}</definedName>
    <definedName name="jasfjasfjalfl" hidden="1">'[30]CONSSID12-96'!#REF!</definedName>
    <definedName name="jate">#REF!</definedName>
    <definedName name="jçkj" localSheetId="1" hidden="1">{"'CptDifn'!$AA$32:$AG$32"}</definedName>
    <definedName name="jçkj" hidden="1">{"'CptDifn'!$AA$32:$AG$32"}</definedName>
    <definedName name="JCP">#REF!</definedName>
    <definedName name="JCP_Max">#REF!</definedName>
    <definedName name="JCP_Pago">#REF!</definedName>
    <definedName name="JCP_Precision">#REF!</definedName>
    <definedName name="jdj">#REF!</definedName>
    <definedName name="jdjdjd" localSheetId="12" hidden="1">{"desglose domestico unidades",#N/A,FALSE,"Margen";"desglose exportacion unidades",#N/A,FALSE,"Margen";"Desglose domestico ventas",#N/A,FALSE,"Margen";"desglose exportacion ventas",#N/A,FALSE,"Margen";"desglose domestico costo",#N/A,FALSE,"Margen";"desglose exportacion costo",#N/A,FALSE,"Margen";"desglose domestico margen",#N/A,FALSE,"Margen";"desglose exportacion margen",#N/A,FALSE,"Margen";"desglose domestico margen %",#N/A,FALSE,"Margen";"desglose exportacion margen %",#N/A,FALSE,"Margen";"Resumen unidades",#N/A,FALSE,"Margen";"resumen ventas",#N/A,FALSE,"Margen";"resumen costo",#N/A,FALSE,"Margen";"resumen margen",#N/A,FALSE,"Margen";"resumen margen %",#N/A,FALSE,"Margen";"desglose domestico precio",#N/A,FALSE,"Margen";"desglose exportacion precio",#N/A,FALSE,"Margen";"desglose dom costo unit",#N/A,FALSE,"Margen";"desglose exp costo unit",#N/A,FALSE,"Margen";"desglose dom precio dlls",#N/A,FALSE,"Margen";"desglose exp precio dlls",#N/A,FALSE,"Margen";"costo dom unit dlls",#N/A,FALSE,"Margen";"costo exp unit dlls",#N/A,FALSE,"Margen"}</definedName>
    <definedName name="jdjdjd" localSheetId="1" hidden="1">{"desglose domestico unidades",#N/A,FALSE,"Margen";"desglose exportacion unidades",#N/A,FALSE,"Margen";"Desglose domestico ventas",#N/A,FALSE,"Margen";"desglose exportacion ventas",#N/A,FALSE,"Margen";"desglose domestico costo",#N/A,FALSE,"Margen";"desglose exportacion costo",#N/A,FALSE,"Margen";"desglose domestico margen",#N/A,FALSE,"Margen";"desglose exportacion margen",#N/A,FALSE,"Margen";"desglose domestico margen %",#N/A,FALSE,"Margen";"desglose exportacion margen %",#N/A,FALSE,"Margen";"Resumen unidades",#N/A,FALSE,"Margen";"resumen ventas",#N/A,FALSE,"Margen";"resumen costo",#N/A,FALSE,"Margen";"resumen margen",#N/A,FALSE,"Margen";"resumen margen %",#N/A,FALSE,"Margen";"desglose domestico precio",#N/A,FALSE,"Margen";"desglose exportacion precio",#N/A,FALSE,"Margen";"desglose dom costo unit",#N/A,FALSE,"Margen";"desglose exp costo unit",#N/A,FALSE,"Margen";"desglose dom precio dlls",#N/A,FALSE,"Margen";"desglose exp precio dlls",#N/A,FALSE,"Margen";"costo dom unit dlls",#N/A,FALSE,"Margen";"costo exp unit dlls",#N/A,FALSE,"Margen"}</definedName>
    <definedName name="jdjdjd" hidden="1">{"desglose domestico unidades",#N/A,FALSE,"Margen";"desglose exportacion unidades",#N/A,FALSE,"Margen";"Desglose domestico ventas",#N/A,FALSE,"Margen";"desglose exportacion ventas",#N/A,FALSE,"Margen";"desglose domestico costo",#N/A,FALSE,"Margen";"desglose exportacion costo",#N/A,FALSE,"Margen";"desglose domestico margen",#N/A,FALSE,"Margen";"desglose exportacion margen",#N/A,FALSE,"Margen";"desglose domestico margen %",#N/A,FALSE,"Margen";"desglose exportacion margen %",#N/A,FALSE,"Margen";"Resumen unidades",#N/A,FALSE,"Margen";"resumen ventas",#N/A,FALSE,"Margen";"resumen costo",#N/A,FALSE,"Margen";"resumen margen",#N/A,FALSE,"Margen";"resumen margen %",#N/A,FALSE,"Margen";"desglose domestico precio",#N/A,FALSE,"Margen";"desglose exportacion precio",#N/A,FALSE,"Margen";"desglose dom costo unit",#N/A,FALSE,"Margen";"desglose exp costo unit",#N/A,FALSE,"Margen";"desglose dom precio dlls",#N/A,FALSE,"Margen";"desglose exp precio dlls",#N/A,FALSE,"Margen";"costo dom unit dlls",#N/A,FALSE,"Margen";"costo exp unit dlls",#N/A,FALSE,"Margen"}</definedName>
    <definedName name="JELE">#REF!</definedName>
    <definedName name="jewiuuiee">#REF!</definedName>
    <definedName name="jfghjghk" localSheetId="1" hidden="1">{"'CptDifn'!$AA$32:$AG$32"}</definedName>
    <definedName name="jfghjghk" hidden="1">{"'CptDifn'!$AA$32:$AG$32"}</definedName>
    <definedName name="jfgjfgj" localSheetId="1" hidden="1">{"'CptDifn'!$AA$32:$AG$32"}</definedName>
    <definedName name="jfgjfgj" hidden="1">{"'CptDifn'!$AA$32:$AG$32"}</definedName>
    <definedName name="jfhjghfeghewiu">#REF!</definedName>
    <definedName name="jfjhfgh" localSheetId="1" hidden="1">{"'CptDifn'!$AA$32:$AG$32"}</definedName>
    <definedName name="jfjhfgh" hidden="1">{"'CptDifn'!$AA$32:$AG$32"}</definedName>
    <definedName name="JFSJFSJFLJSDÇFL" localSheetId="1" hidden="1">{"'REL CUSTODIF'!$B$1:$H$72"}</definedName>
    <definedName name="JFSJFSJFLJSDÇFL" hidden="1">{"'REL CUSTODIF'!$B$1:$H$72"}</definedName>
    <definedName name="JGFOQNFHZB" hidden="1">#REF!</definedName>
    <definedName name="JGH">#REF!</definedName>
    <definedName name="jghju">#REF!</definedName>
    <definedName name="jh">#REF!</definedName>
    <definedName name="jhe" hidden="1">#REF!</definedName>
    <definedName name="jhgf" localSheetId="1" hidden="1">{"'CptDifn'!$AA$32:$AG$32"}</definedName>
    <definedName name="jhgf" hidden="1">{"'CptDifn'!$AA$32:$AG$32"}</definedName>
    <definedName name="JHGJH">#REF!</definedName>
    <definedName name="jhjhjhjju" localSheetId="1" hidden="1">{#N/A,#N/A,FALSE,"MO (2)"}</definedName>
    <definedName name="jhjhjhjju" hidden="1">{#N/A,#N/A,FALSE,"MO (2)"}</definedName>
    <definedName name="JJ">#REF!</definedName>
    <definedName name="jjj" hidden="1">#REF!</definedName>
    <definedName name="jjjj" hidden="1">#REF!</definedName>
    <definedName name="jjjjj" localSheetId="1" hidden="1">{#N/A,#N/A,FALSE,"MO (2)"}</definedName>
    <definedName name="jjjjj" hidden="1">{#N/A,#N/A,FALSE,"MO (2)"}</definedName>
    <definedName name="JJJJJL" localSheetId="1" hidden="1">{#N/A,#N/A,FALSE,"MO (2)"}</definedName>
    <definedName name="JJJJJL" hidden="1">{#N/A,#N/A,FALSE,"MO (2)"}</definedName>
    <definedName name="JKBGKIJNH" localSheetId="1" hidden="1">{"'gráf jan00'!$A$1:$AK$41"}</definedName>
    <definedName name="JKBGKIJNH" hidden="1">{"'gráf jan00'!$A$1:$AK$41"}</definedName>
    <definedName name="jkdwkjkjw">#REF!</definedName>
    <definedName name="jkjkk" localSheetId="1" hidden="1">{"'CptDifn'!$AA$32:$AG$32"}</definedName>
    <definedName name="jkjkk" hidden="1">{"'CptDifn'!$AA$32:$AG$32"}</definedName>
    <definedName name="JMEC">#REF!</definedName>
    <definedName name="jncsdnkkjsd">#REF!</definedName>
    <definedName name="jndcsknkds">#REF!</definedName>
    <definedName name="jnkjcef">#REF!</definedName>
    <definedName name="jnuynuy">#REF!</definedName>
    <definedName name="jo" localSheetId="1" hidden="1">{#N/A,#N/A,FALSE,"MO (2)"}</definedName>
    <definedName name="jo" hidden="1">{#N/A,#N/A,FALSE,"MO (2)"}</definedName>
    <definedName name="JOAO" localSheetId="1" hidden="1">{#N/A,#N/A,FALSE,"SS 1";#N/A,#N/A,FALSE,"SS 2";#N/A,#N/A,FALSE,"TER 1 (1)";#N/A,#N/A,FALSE,"TER 1 (2)";#N/A,#N/A,FALSE,"TER 2 ";#N/A,#N/A,FALSE,"TP  (1)";#N/A,#N/A,FALSE,"TP  (2)";#N/A,#N/A,FALSE,"CM BAR"}</definedName>
    <definedName name="JOAO" hidden="1">{#N/A,#N/A,FALSE,"SS 1";#N/A,#N/A,FALSE,"SS 2";#N/A,#N/A,FALSE,"TER 1 (1)";#N/A,#N/A,FALSE,"TER 1 (2)";#N/A,#N/A,FALSE,"TER 2 ";#N/A,#N/A,FALSE,"TP  (1)";#N/A,#N/A,FALSE,"TP  (2)";#N/A,#N/A,FALSE,"CM BAR"}</definedName>
    <definedName name="JOAO1" localSheetId="1" hidden="1">{#N/A,#N/A,FALSE,"LEVFER V2 P";#N/A,#N/A,FALSE,"LEVFER V2 P10%"}</definedName>
    <definedName name="JOAO1" hidden="1">{#N/A,#N/A,FALSE,"LEVFER V2 P";#N/A,#N/A,FALSE,"LEVFER V2 P10%"}</definedName>
    <definedName name="JOAS">#REF!</definedName>
    <definedName name="joel">#N/A</definedName>
    <definedName name="Jose">#REF!</definedName>
    <definedName name="JRKSQGGZLF" hidden="1">#REF!</definedName>
    <definedName name="jryhjtry"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jryhjtr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jryu" localSheetId="1" hidden="1">{"'gráf jan00'!$A$1:$AK$41"}</definedName>
    <definedName name="jryu" hidden="1">{"'gráf jan00'!$A$1:$AK$41"}</definedName>
    <definedName name="JSGCBGVVIJ" hidden="1">#REF!</definedName>
    <definedName name="JT">#REF!</definedName>
    <definedName name="jtyutyjghjghhj" localSheetId="1" hidden="1">{"'CptDifn'!$AA$32:$AG$32"}</definedName>
    <definedName name="jtyutyjghjghhj" hidden="1">{"'CptDifn'!$AA$32:$AG$32"}</definedName>
    <definedName name="ju" localSheetId="1" hidden="1">{#N/A,#N/A,FALSE,"SITUAÇÃO DIÁRIA ";#N/A,#N/A,FALSE,"7 à 7"}</definedName>
    <definedName name="ju" hidden="1">{#N/A,#N/A,FALSE,"SITUAÇÃO DIÁRIA ";#N/A,#N/A,FALSE,"7 à 7"}</definedName>
    <definedName name="juca" localSheetId="1" hidden="1">{#N/A,#N/A,FALSE,"SS 1";#N/A,#N/A,FALSE,"TER 1 (A)";#N/A,#N/A,FALSE,"SS 2";#N/A,#N/A,FALSE,"TER 1 (B)";#N/A,#N/A,FALSE,"TER 1 (C)";#N/A,#N/A,FALSE,"TER 1 (D)";#N/A,#N/A,FALSE,"TER 1 (E)";#N/A,#N/A,FALSE,"TER 2 "}</definedName>
    <definedName name="juca" hidden="1">{#N/A,#N/A,FALSE,"SS 1";#N/A,#N/A,FALSE,"TER 1 (A)";#N/A,#N/A,FALSE,"SS 2";#N/A,#N/A,FALSE,"TER 1 (B)";#N/A,#N/A,FALSE,"TER 1 (C)";#N/A,#N/A,FALSE,"TER 1 (D)";#N/A,#N/A,FALSE,"TER 1 (E)";#N/A,#N/A,FALSE,"TER 2 "}</definedName>
    <definedName name="juhi" localSheetId="1" hidden="1">{#N/A,#N/A,FALSE,"PCOL"}</definedName>
    <definedName name="juhi" hidden="1">{#N/A,#N/A,FALSE,"PCOL"}</definedName>
    <definedName name="juin">#REF!</definedName>
    <definedName name="jujk" localSheetId="1" hidden="1">{#N/A,#N/A,FALSE,"PCOL"}</definedName>
    <definedName name="jujk" hidden="1">{#N/A,#N/A,FALSE,"PCOL"}</definedName>
    <definedName name="JULA">#REF!</definedName>
    <definedName name="JULA_1">#REF!</definedName>
    <definedName name="JULHO">#REF!</definedName>
    <definedName name="Juliano" localSheetId="1" hidden="1">{"'Quadro'!$A$4:$BG$78"}</definedName>
    <definedName name="Juliano" hidden="1">{"'Quadro'!$A$4:$BG$78"}</definedName>
    <definedName name="julio">#REF!</definedName>
    <definedName name="JUNA">#REF!</definedName>
    <definedName name="JUNA_1">#REF!</definedName>
    <definedName name="JUNHO">#REF!</definedName>
    <definedName name="Justificativas">#REF!</definedName>
    <definedName name="juy">#REF!</definedName>
    <definedName name="juyjuy">#REF!</definedName>
    <definedName name="juyu">#REF!</definedName>
    <definedName name="juyuuy">#REF!</definedName>
    <definedName name="jweiuiue">#REF!</definedName>
    <definedName name="jy">#REF!</definedName>
    <definedName name="jythjty"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jythjt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#REF!</definedName>
    <definedName name="KARINE" localSheetId="1" hidden="1">{"'gráf jan00'!$A$1:$AK$41"}</definedName>
    <definedName name="KARINE" hidden="1">{"'gráf jan00'!$A$1:$AK$41"}</definedName>
    <definedName name="Kd">#REF!</definedName>
    <definedName name="kdjfkdi" localSheetId="1" hidden="1">{"'gráf jan00'!$A$1:$AK$41"}</definedName>
    <definedName name="kdjfkdi" hidden="1">{"'gráf jan00'!$A$1:$AK$41"}</definedName>
    <definedName name="kdkdkdk" localSheetId="12"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kdkdkdk" localSheetId="1"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kdkdkdk"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kdksdkld">#REF!</definedName>
    <definedName name="kdlksdlk">#REF!</definedName>
    <definedName name="ke">#REF!</definedName>
    <definedName name="KERO1">#REF!</definedName>
    <definedName name="kf" localSheetId="12" hidden="1">{"VENTAS1",#N/A,FALSE,"VENTAS";"VENTAS2",#N/A,FALSE,"VENTAS";"VENTAS3",#N/A,FALSE,"VENTAS";"VENTAS4",#N/A,FALSE,"VENTAS";"VENTAS5",#N/A,FALSE,"VENTAS";"VENTAS6",#N/A,FALSE,"VENTAS";"VENTAS7",#N/A,FALSE,"VENTAS";"VENTAS8",#N/A,FALSE,"VENTAS"}</definedName>
    <definedName name="kf" localSheetId="1" hidden="1">{"VENTAS1",#N/A,FALSE,"VENTAS";"VENTAS2",#N/A,FALSE,"VENTAS";"VENTAS3",#N/A,FALSE,"VENTAS";"VENTAS4",#N/A,FALSE,"VENTAS";"VENTAS5",#N/A,FALSE,"VENTAS";"VENTAS6",#N/A,FALSE,"VENTAS";"VENTAS7",#N/A,FALSE,"VENTAS";"VENTAS8",#N/A,FALSE,"VENTAS"}</definedName>
    <definedName name="kf" hidden="1">{"VENTAS1",#N/A,FALSE,"VENTAS";"VENTAS2",#N/A,FALSE,"VENTAS";"VENTAS3",#N/A,FALSE,"VENTAS";"VENTAS4",#N/A,FALSE,"VENTAS";"VENTAS5",#N/A,FALSE,"VENTAS";"VENTAS6",#N/A,FALSE,"VENTAS";"VENTAS7",#N/A,FALSE,"VENTAS";"VENTAS8",#N/A,FALSE,"VENTAS"}</definedName>
    <definedName name="khtykfh"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htykf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hugf" localSheetId="1" hidden="1">{"'CptDifn'!$AA$32:$AG$32"}</definedName>
    <definedName name="khugf" hidden="1">{"'CptDifn'!$AA$32:$AG$32"}</definedName>
    <definedName name="kikik">#REF!</definedName>
    <definedName name="kiuy"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iu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jdkjsdj">#REF!</definedName>
    <definedName name="kjdkjsjkd">#REF!</definedName>
    <definedName name="kjhbghf" localSheetId="1" hidden="1">{"'CptDifn'!$AA$32:$AG$32"}</definedName>
    <definedName name="kjhbghf" hidden="1">{"'CptDifn'!$AA$32:$AG$32"}</definedName>
    <definedName name="kjhgjk" localSheetId="1" hidden="1">{"'gráf jan00'!$A$1:$AK$41"}</definedName>
    <definedName name="kjhgjk" hidden="1">{"'gráf jan00'!$A$1:$AK$41"}</definedName>
    <definedName name="kjhkgjg">#REF!</definedName>
    <definedName name="kjhkhjk" localSheetId="1" hidden="1">{#N/A,#N/A,FALSE,"PCOL"}</definedName>
    <definedName name="kjhkhjk" hidden="1">{#N/A,#N/A,FALSE,"PCOL"}</definedName>
    <definedName name="kjhkjlnnoj"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kjhkjlnnoj"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kjhkjlnnoj"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kjkhjkh"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kjkhjkh"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kjkhjkh"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kjkjkljg">#REF!</definedName>
    <definedName name="kjlkgj" localSheetId="1" hidden="1">{"'CptDifn'!$AA$32:$AG$32"}</definedName>
    <definedName name="kjlkgj" hidden="1">{"'CptDifn'!$AA$32:$AG$32"}</definedName>
    <definedName name="kk">#REF!</definedName>
    <definedName name="kkk">#REF!</definedName>
    <definedName name="kkkk" localSheetId="1" hidden="1">{#N/A,#N/A,FALSE,"PCOL"}</definedName>
    <definedName name="kkkk" hidden="1">{#N/A,#N/A,FALSE,"PCOL"}</definedName>
    <definedName name="KKKKK">#REF!</definedName>
    <definedName name="kkkkkk">#REF!</definedName>
    <definedName name="klçlç" localSheetId="1" hidden="1">{"'gráf jan00'!$A$1:$AK$41"}</definedName>
    <definedName name="klçlç" hidden="1">{"'gráf jan00'!$A$1:$AK$41"}</definedName>
    <definedName name="klklklkl" localSheetId="1" hidden="1">{#N/A,#N/A,FALSE,"MO (2)"}</definedName>
    <definedName name="klklklkl" hidden="1">{#N/A,#N/A,FALSE,"MO (2)"}</definedName>
    <definedName name="kloklk" localSheetId="12"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kloklk" localSheetId="1"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kloklk"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kmh" localSheetId="1" hidden="1">{#N/A,#N/A,TRUE,"Cover sheet";#N/A,#N/A,TRUE,"DCF analysis";#N/A,#N/A,TRUE,"WACC calculation"}</definedName>
    <definedName name="kmh" hidden="1">{#N/A,#N/A,TRUE,"Cover sheet";#N/A,#N/A,TRUE,"DCF analysis";#N/A,#N/A,TRUE,"WACC calculation"}</definedName>
    <definedName name="kndd">#REF!</definedName>
    <definedName name="ko" localSheetId="1" hidden="1">{#N/A,#N/A,FALSE,"PCOL"}</definedName>
    <definedName name="ko" hidden="1">{#N/A,#N/A,FALSE,"PCOL"}</definedName>
    <definedName name="koae">#REF!</definedName>
    <definedName name="kok">#N/A</definedName>
    <definedName name="kombi">#REF!</definedName>
    <definedName name="kpavi">#REF!</definedName>
    <definedName name="KQAXAKIZQT" hidden="1">#REF!</definedName>
    <definedName name="KrdxMPZnCd">#REF!</definedName>
    <definedName name="KrdxPigmCdYPlAl">#REF!</definedName>
    <definedName name="KrdxZnYAleac">#REF!</definedName>
    <definedName name="KSAB">#REF!</definedName>
    <definedName name="KSIURB">#REF!</definedName>
    <definedName name="KSSO">#REF!</definedName>
    <definedName name="kterra">#REF!</definedName>
    <definedName name="kyuy" localSheetId="1" hidden="1">{#N/A,#N/A,FALSE,"CUSCOL";#N/A,#N/A,FALSE,"CUSCOL1";#N/A,#N/A,FALSE,"CUSSIL";#N/A,#N/A,FALSE,"CUSSIL1";#N/A,#N/A,FALSE,"ACOMEN";#N/A,#N/A,FALSE,"ACOMEN1";#N/A,#N/A,FALSE,"FISILV";#N/A,#N/A,FALSE,"FISILVI1";#N/A,#N/A,FALSE,"RENSIL";#N/A,#N/A,FALSE,"RENSIL1";#N/A,#N/A,FALSE,"GASTOS";#N/A,#N/A,FALSE,"GASTOS1"}</definedName>
    <definedName name="kyuy" hidden="1">{#N/A,#N/A,FALSE,"CUSCOL";#N/A,#N/A,FALSE,"CUSCOL1";#N/A,#N/A,FALSE,"CUSSIL";#N/A,#N/A,FALSE,"CUSSIL1";#N/A,#N/A,FALSE,"ACOMEN";#N/A,#N/A,FALSE,"ACOMEN1";#N/A,#N/A,FALSE,"FISILV";#N/A,#N/A,FALSE,"FISILVI1";#N/A,#N/A,FALSE,"RENSIL";#N/A,#N/A,FALSE,"RENSIL1";#N/A,#N/A,FALSE,"GASTOS";#N/A,#N/A,FALSE,"GASTOS1"}</definedName>
    <definedName name="L_">#REF!</definedName>
    <definedName name="L_AREIA_AN">#REF!</definedName>
    <definedName name="L_AREIA_AT">#REF!</definedName>
    <definedName name="L_BRITA_AN">#REF!</definedName>
    <definedName name="L_BRITA_AT">#REF!</definedName>
    <definedName name="L_CASCALHO_AN">#REF!</definedName>
    <definedName name="L_CASCALHO_AT">#REF!</definedName>
    <definedName name="L_MARROADA_AN">#REF!</definedName>
    <definedName name="L_MARROADA_AT">#REF!</definedName>
    <definedName name="LA">#REF!</definedName>
    <definedName name="la_1" localSheetId="1" hidden="1">{#N/A,#N/A,FALSE,"MO (2)"}</definedName>
    <definedName name="la_1" hidden="1">{#N/A,#N/A,FALSE,"MO (2)"}</definedName>
    <definedName name="lab" localSheetId="1" hidden="1">{"'gráf jan00'!$A$1:$AK$41"}</definedName>
    <definedName name="lab" hidden="1">{"'gráf jan00'!$A$1:$AK$41"}</definedName>
    <definedName name="labb" localSheetId="1" hidden="1">{#N/A,#N/A,TRUE,"Serviços"}</definedName>
    <definedName name="labb" hidden="1">{#N/A,#N/A,TRUE,"Serviços"}</definedName>
    <definedName name="LABOUR">#REF!</definedName>
    <definedName name="LADO">#REF!</definedName>
    <definedName name="LAERCIO" localSheetId="3" hidden="1">FALSO</definedName>
    <definedName name="LAERCIO" localSheetId="4" hidden="1">FALSO</definedName>
    <definedName name="LAERCIO" localSheetId="5" hidden="1">FALSO</definedName>
    <definedName name="LAERCIO" localSheetId="6" hidden="1">FALSO</definedName>
    <definedName name="LAERCIO" localSheetId="7" hidden="1">FALSO</definedName>
    <definedName name="LAERCIO" localSheetId="8" hidden="1">FALSO</definedName>
    <definedName name="LAERCIO" localSheetId="1" hidden="1">FALSO</definedName>
    <definedName name="LAERCIO" hidden="1">FALSO</definedName>
    <definedName name="LAIR">#REF!</definedName>
    <definedName name="LAMA">#REF!</definedName>
    <definedName name="LAMAMA">#REF!</definedName>
    <definedName name="LAMATA">#REF!</definedName>
    <definedName name="lança">#REF!</definedName>
    <definedName name="LARANJEIRAS">#REF!</definedName>
    <definedName name="LARG">#REF!</definedName>
    <definedName name="LARG_ÁREA">#REF!</definedName>
    <definedName name="LARG_CALÇADA">#REF!</definedName>
    <definedName name="LARG_CANTEIRO">#REF!</definedName>
    <definedName name="LARG_COMPACTAÇÃO_PASSEIO">#REF!</definedName>
    <definedName name="LARG_LOTES">#REF!</definedName>
    <definedName name="LARG_PASSEIO">#REF!</definedName>
    <definedName name="LARG_REG_PASSEIO">#REF!</definedName>
    <definedName name="LarguraCanteiro">#REF!</definedName>
    <definedName name="last_expl_year">#REF!</definedName>
    <definedName name="LASTRO_AN">#REF!</definedName>
    <definedName name="LASTRO_AT">#REF!</definedName>
    <definedName name="LASTRO_CONC_BL">#REF!</definedName>
    <definedName name="LAT">#REF!</definedName>
    <definedName name="Lav" localSheetId="1">#REF!</definedName>
    <definedName name="Lav">#REF!</definedName>
    <definedName name="Lav_1" localSheetId="1">#REF!</definedName>
    <definedName name="Lav_1">#REF!</definedName>
    <definedName name="lav_altapressao">#REF!</definedName>
    <definedName name="lav_eq_pub">#REF!</definedName>
    <definedName name="lav_eq_pub1">#REF!</definedName>
    <definedName name="lav_eq_pub2">#REF!</definedName>
    <definedName name="lav_eq_pub3">#REF!</definedName>
    <definedName name="lav_eq_pub4">#REF!</definedName>
    <definedName name="lav_eq_pub5">#REF!</definedName>
    <definedName name="lav_eq_pub6">#REF!</definedName>
    <definedName name="lav_eq_pub7">#REF!</definedName>
    <definedName name="lav_eq_pub8">#REF!</definedName>
    <definedName name="lav_eq_pub9">#REF!</definedName>
    <definedName name="lav_escadarias">#REF!</definedName>
    <definedName name="lav_feira">#REF!</definedName>
    <definedName name="lav_feira1">#REF!</definedName>
    <definedName name="lav_feira2">#REF!</definedName>
    <definedName name="lav_feira3">#REF!</definedName>
    <definedName name="lav_feira4">#REF!</definedName>
    <definedName name="lav_feira5">#REF!</definedName>
    <definedName name="lav_feira6">#REF!</definedName>
    <definedName name="lav_feira7">#REF!</definedName>
    <definedName name="lav_feira8">#REF!</definedName>
    <definedName name="lav_feira9">#REF!</definedName>
    <definedName name="lav_mec_calç">#REF!</definedName>
    <definedName name="lavagem_calçadão">#REF!</definedName>
    <definedName name="lavagem_escadaria">#REF!</definedName>
    <definedName name="lavc">#REF!</definedName>
    <definedName name="lavs">#REF!</definedName>
    <definedName name="lavt">#REF!</definedName>
    <definedName name="LB">#REF!</definedName>
    <definedName name="lbla1" hidden="1">#REF!</definedName>
    <definedName name="lbla10" hidden="1">#REF!</definedName>
    <definedName name="lbla11" hidden="1">#REF!</definedName>
    <definedName name="lbla12" hidden="1">#REF!</definedName>
    <definedName name="lbla13" hidden="1">#REF!</definedName>
    <definedName name="lbla14" hidden="1">#REF!</definedName>
    <definedName name="lbla15" hidden="1">#REF!</definedName>
    <definedName name="lbla16" hidden="1">#REF!</definedName>
    <definedName name="lbla17" hidden="1">#REF!</definedName>
    <definedName name="lbla18" hidden="1">#REF!</definedName>
    <definedName name="lbla19" hidden="1">#REF!</definedName>
    <definedName name="lbla2" hidden="1">#REF!</definedName>
    <definedName name="lbla20" hidden="1">#REF!</definedName>
    <definedName name="lbla21" hidden="1">#REF!</definedName>
    <definedName name="lbla22" hidden="1">#REF!</definedName>
    <definedName name="lbla23" hidden="1">#REF!</definedName>
    <definedName name="lbla24" hidden="1">#REF!</definedName>
    <definedName name="lbla25" hidden="1">#REF!</definedName>
    <definedName name="lbla27" hidden="1">#REF!</definedName>
    <definedName name="lbla28" hidden="1">#REF!</definedName>
    <definedName name="LD">#REF!</definedName>
    <definedName name="LD_Aterro">#REF!</definedName>
    <definedName name="LD_C_Disp3a">#REF!</definedName>
    <definedName name="LD_CFA">#REF!</definedName>
    <definedName name="LD_Corte">#REF!</definedName>
    <definedName name="LD_SL">#REF!</definedName>
    <definedName name="LDI">#REF!</definedName>
    <definedName name="LE_Aterro">#REF!</definedName>
    <definedName name="LE_C_Disp3a">#REF!</definedName>
    <definedName name="LE_CFA">#REF!</definedName>
    <definedName name="LE_Corte">#REF!</definedName>
    <definedName name="LE_SL">#REF!</definedName>
    <definedName name="LeagueTrVal">#REF!</definedName>
    <definedName name="LEIS">#REF!</definedName>
    <definedName name="LEIS_36">#REF!</definedName>
    <definedName name="LEIS_4">#REF!</definedName>
    <definedName name="LEIS_5">#REF!</definedName>
    <definedName name="LEIS_6">#REF!</definedName>
    <definedName name="Leis_Sociais">#REF!</definedName>
    <definedName name="leis2">#REF!</definedName>
    <definedName name="LEO" localSheetId="1" hidden="1">{"'RELATÓRIO'!$A$1:$E$20","'RELATÓRIO'!$A$22:$D$34","'INTERNET'!$A$31:$G$58","'INTERNET'!$A$1:$G$28","'SÉRIE HISTÓRICA'!$A$167:$H$212","'SÉRIE HISTÓRICA'!$A$56:$H$101"}</definedName>
    <definedName name="LEO" hidden="1">{"'RELATÓRIO'!$A$1:$E$20","'RELATÓRIO'!$A$22:$D$34","'INTERNET'!$A$31:$G$58","'INTERNET'!$A$1:$G$28","'SÉRIE HISTÓRICA'!$A$167:$H$212","'SÉRIE HISTÓRICA'!$A$56:$H$101"}</definedName>
    <definedName name="leonardo" localSheetId="1" hidden="1">{"'gráf jan00'!$A$1:$AK$41"}</definedName>
    <definedName name="leonardo" hidden="1">{"'gráf jan00'!$A$1:$AK$41"}</definedName>
    <definedName name="lepo">#REF!</definedName>
    <definedName name="Leste"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este"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este"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et" hidden="1">"Quadro Logistico Maio"</definedName>
    <definedName name="LevantDrE2" hidden="1">#REF!</definedName>
    <definedName name="levguia">#REF!</definedName>
    <definedName name="levsarj">#REF!</definedName>
    <definedName name="LFCOJKTANP" hidden="1">#REF!</definedName>
    <definedName name="LG" localSheetId="1" hidden="1">{"'Quadro'!$A$4:$BG$78"}</definedName>
    <definedName name="LG" hidden="1">{"'Quadro'!$A$4:$BG$78"}</definedName>
    <definedName name="life">#REF!</definedName>
    <definedName name="LILASDRENA">#REF!</definedName>
    <definedName name="lilia">#REF!,#REF!,#REF!</definedName>
    <definedName name="lim_var">#REF!</definedName>
    <definedName name="lima">#REF!</definedName>
    <definedName name="LIMAT">#REF!</definedName>
    <definedName name="limcount" hidden="1">1</definedName>
    <definedName name="limite">#REF!</definedName>
    <definedName name="LIMP_DESCIDA">#REF!</definedName>
    <definedName name="linha">#REF!</definedName>
    <definedName name="LINHA_INÍCIO">#REF!</definedName>
    <definedName name="linha12">#REF!,#REF!,#REF!</definedName>
    <definedName name="LINHa13">#REF!,#REF!,#REF!</definedName>
    <definedName name="linha14">#REF!,#REF!,#REF!</definedName>
    <definedName name="linha15">#REF!,#REF!,#REF!</definedName>
    <definedName name="linha17">#REF!,#REF!,#REF!</definedName>
    <definedName name="linha18">#REF!,#REF!,#REF!</definedName>
    <definedName name="linha20">#REF!,#REF!,#REF!</definedName>
    <definedName name="linha22">#REF!,#REF!,#REF!</definedName>
    <definedName name="linha23">#REF!,#REF!,#REF!</definedName>
    <definedName name="linha24">#REF!,#REF!,#REF!</definedName>
    <definedName name="linha25">#REF!,#REF!,#REF!</definedName>
    <definedName name="linha26">#REF!,#REF!,#REF!</definedName>
    <definedName name="linha27">#REF!,#REF!,#REF!</definedName>
    <definedName name="linha29">#REF!,#REF!,#REF!</definedName>
    <definedName name="linha30">#REF!,#REF!,#REF!</definedName>
    <definedName name="linha31">#REF!,#REF!,#REF!</definedName>
    <definedName name="linha32">#REF!,#REF!,#REF!</definedName>
    <definedName name="linha34">#REF!,#REF!,#REF!</definedName>
    <definedName name="list" hidden="1">#REF!</definedName>
    <definedName name="lista">#REF!</definedName>
    <definedName name="LISTA_CÓD_MEDIÇÕES">#REF!</definedName>
    <definedName name="lista1">#REF!</definedName>
    <definedName name="LISTAA">#REF!</definedName>
    <definedName name="ListaAterro">#REF!</definedName>
    <definedName name="LISTAB">#REF!</definedName>
    <definedName name="listaCMAI">#REF!</definedName>
    <definedName name="ListaCorte">#REF!</definedName>
    <definedName name="listaCTEF">#REF!</definedName>
    <definedName name="LISTAEQ">#REF!</definedName>
    <definedName name="ListaFim">#REF!</definedName>
    <definedName name="ListaInvestimentos">#REF!</definedName>
    <definedName name="listalotes">#REF!</definedName>
    <definedName name="LISTAMO">#REF!</definedName>
    <definedName name="ListaParametros">#REF!</definedName>
    <definedName name="ListaPlaca">#REF!</definedName>
    <definedName name="listaPN">#REF!</definedName>
    <definedName name="ListaServ">#REF!</definedName>
    <definedName name="ljkhj" localSheetId="1" hidden="1">{"'gráf jan00'!$A$1:$AK$41"}</definedName>
    <definedName name="ljkhj" hidden="1">{"'gráf jan00'!$A$1:$AK$41"}</definedName>
    <definedName name="LJYKAWXPYY" hidden="1">#REF!</definedName>
    <definedName name="lk" localSheetId="1" hidden="1">{"'CptDifn'!$AA$32:$AG$32"}</definedName>
    <definedName name="lk" hidden="1">{"'CptDifn'!$AA$32:$AG$32"}</definedName>
    <definedName name="lkdlkslkd">#REF!</definedName>
    <definedName name="LKJ" localSheetId="1" hidden="1">{"'Quadro'!$A$4:$BG$78"}</definedName>
    <definedName name="LKJ" hidden="1">{"'Quadro'!$A$4:$BG$78"}</definedName>
    <definedName name="lkjh" localSheetId="1" hidden="1">{"'CptDifn'!$AA$32:$AG$32"}</definedName>
    <definedName name="lkjh" hidden="1">{"'CptDifn'!$AA$32:$AG$32"}</definedName>
    <definedName name="ll"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l" localSheetId="12" hidden="1">{#N/A,#N/A,FALSE,"BOQCIC";#N/A,#N/A,FALSE,"3Ds";#N/A,#N/A,FALSE,"COST DETAIL"}</definedName>
    <definedName name="lll" localSheetId="1" hidden="1">{#N/A,#N/A,FALSE,"BOQCIC";#N/A,#N/A,FALSE,"3Ds";#N/A,#N/A,FALSE,"COST DETAIL"}</definedName>
    <definedName name="lll" hidden="1">{#N/A,#N/A,FALSE,"BOQCIC";#N/A,#N/A,FALSE,"3Ds";#N/A,#N/A,FALSE,"COST DETAIL"}</definedName>
    <definedName name="LLL_1">#REF!</definedName>
    <definedName name="llll" localSheetId="1" hidden="1">{"'CptDifn'!$AA$32:$AG$32"}</definedName>
    <definedName name="llll" hidden="1">{"'CptDifn'!$AA$32:$AG$32"}</definedName>
    <definedName name="lllll" localSheetId="1" hidden="1">{"'gráf jan00'!$A$1:$AK$41"}</definedName>
    <definedName name="lllll" hidden="1">{"'gráf jan00'!$A$1:$AK$41"}</definedName>
    <definedName name="LNVEFANWHE" hidden="1">#REF!</definedName>
    <definedName name="loc">#REF!</definedName>
    <definedName name="LOCAÇÃO_AN">#REF!</definedName>
    <definedName name="LOCAÇÃO_AT">#REF!</definedName>
    <definedName name="Local">#REF!</definedName>
    <definedName name="LOCALIDADE">#REF!</definedName>
    <definedName name="LOKALJYUSQ" hidden="1">#REF!</definedName>
    <definedName name="lol">#REF!</definedName>
    <definedName name="lom">#REF!</definedName>
    <definedName name="Losses">#REF!</definedName>
    <definedName name="lot_bus">#REF!</definedName>
    <definedName name="lote">#REF!</definedName>
    <definedName name="LOTE_01_330">#REF!</definedName>
    <definedName name="LOTE_01_348">#REF!</definedName>
    <definedName name="LOTE_03_323">#REF!</definedName>
    <definedName name="LOTE_05_322">#REF!</definedName>
    <definedName name="LOTE_08_225">#REF!</definedName>
    <definedName name="LOTE_09_0">#REF!</definedName>
    <definedName name="LOTE_09_310">#REF!</definedName>
    <definedName name="LOTE_10_255">#REF!</definedName>
    <definedName name="LOTE_10_318">#REF!</definedName>
    <definedName name="LOTE_10_330">#REF!</definedName>
    <definedName name="LOTE_10_334">#REF!</definedName>
    <definedName name="LOTE_10_345">#REF!</definedName>
    <definedName name="LOTE_11_215">#REF!</definedName>
    <definedName name="LOTE_11_340">#REF!</definedName>
    <definedName name="LOTE_11_342">#REF!</definedName>
    <definedName name="LOTE_11_344">#REF!</definedName>
    <definedName name="LOTE_11_350">#REF!</definedName>
    <definedName name="LoteBonito2" localSheetId="1" hidden="1">{"'Resumo2'!$B$2:$J$23"}</definedName>
    <definedName name="LoteBonito2" hidden="1">{"'Resumo2'!$B$2:$J$23"}</definedName>
    <definedName name="Louças">#REF!</definedName>
    <definedName name="lpajoia" localSheetId="1" hidden="1">{"'gráf jan00'!$A$1:$AK$41"}</definedName>
    <definedName name="lpajoia" hidden="1">{"'gráf jan00'!$A$1:$AK$41"}</definedName>
    <definedName name="lpre12">#REF!</definedName>
    <definedName name="LRANJA">#REF!</definedName>
    <definedName name="LRVQUEMHEO" hidden="1">#REF!</definedName>
    <definedName name="LS">#REF!</definedName>
    <definedName name="lsea">#REF!</definedName>
    <definedName name="LSH">#REF!</definedName>
    <definedName name="LSM">#REF!</definedName>
    <definedName name="Lst.MatServ">#REF!</definedName>
    <definedName name="Lst.Position">#REF!</definedName>
    <definedName name="Lst.Tipo">#REF!</definedName>
    <definedName name="Lst.Top">#REF!</definedName>
    <definedName name="Lst.Top1">#REF!</definedName>
    <definedName name="LT">#REF!</definedName>
    <definedName name="LteSe" localSheetId="1" hidden="1">{"'CptDifn'!$AA$32:$AG$32"}</definedName>
    <definedName name="LteSe" hidden="1">{"'CptDifn'!$AA$32:$AG$32"}</definedName>
    <definedName name="ltre10">#REF!</definedName>
    <definedName name="ltre15">#REF!</definedName>
    <definedName name="ltre20">#REF!</definedName>
    <definedName name="ltre25">#REF!</definedName>
    <definedName name="ltre30">#REF!</definedName>
    <definedName name="LU">#REF!</definedName>
    <definedName name="luis" localSheetId="1" hidden="1">{"'Plan1 (2)'!$A$5:$F$63"}</definedName>
    <definedName name="luis" hidden="1">{"'Plan1 (2)'!$A$5:$F$63"}</definedName>
    <definedName name="M">#REF!</definedName>
    <definedName name="ma" hidden="1">#REF!</definedName>
    <definedName name="maac">#REF!</definedName>
    <definedName name="maal">#REF!</definedName>
    <definedName name="MACEQUI">#REF!</definedName>
    <definedName name="MACEQUI_15">#REF!</definedName>
    <definedName name="MACLIM">#REF!</definedName>
    <definedName name="MACLIM_15">#REF!</definedName>
    <definedName name="MACNIV">#REF!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S">#REF!</definedName>
    <definedName name="MACROS_5">#REF!</definedName>
    <definedName name="MACROS_6">#REF!</definedName>
    <definedName name="MACVEQ">#REF!</definedName>
    <definedName name="MACVEQ_15">#REF!</definedName>
    <definedName name="MACZEQ">#REF!</definedName>
    <definedName name="MACZEQ_15">#REF!</definedName>
    <definedName name="made10">#REF!</definedName>
    <definedName name="maep">#REF!</definedName>
    <definedName name="mafi">#REF!</definedName>
    <definedName name="mai">#REF!</definedName>
    <definedName name="MAIA">#REF!</definedName>
    <definedName name="MAIA_1">#REF!</definedName>
    <definedName name="main_model_title_columns">#REF!</definedName>
    <definedName name="main_model_title_rows">#REF!</definedName>
    <definedName name="MAIO">#REF!</definedName>
    <definedName name="mal" localSheetId="1" hidden="1">{"'Quadro'!$A$4:$BG$78"}</definedName>
    <definedName name="mal" hidden="1">{"'Quadro'!$A$4:$BG$78"}</definedName>
    <definedName name="man" localSheetId="1" hidden="1">{"'gráf jan00'!$A$1:$AK$41"}</definedName>
    <definedName name="man" hidden="1">{"'gráf jan00'!$A$1:$AK$41"}</definedName>
    <definedName name="MAN_BARRO_2_AN">#REF!</definedName>
    <definedName name="MAN_BARRO_2_AT">#REF!</definedName>
    <definedName name="MAN_BARRO_4_AN">#REF!</definedName>
    <definedName name="MAN_BARRO_4_AT">#REF!</definedName>
    <definedName name="MAN_CAMADAS_AN">#REF!</definedName>
    <definedName name="MAN_CAMADAS_AT">#REF!</definedName>
    <definedName name="MAN_CASCALHO_2_AN">#REF!</definedName>
    <definedName name="MAN_CASCALHO_2_AT">#REF!</definedName>
    <definedName name="MAN_CASCALHO_4_AN">#REF!</definedName>
    <definedName name="MAN_CASCALHO_4_AT">#REF!</definedName>
    <definedName name="MAN_COMPRESSOR_2_AN">#REF!</definedName>
    <definedName name="MAN_COMPRESSOR_2_AT">#REF!</definedName>
    <definedName name="MAN_COMPRESSOR_4_AN">#REF!</definedName>
    <definedName name="MAN_COMPRESSOR_4_AT">#REF!</definedName>
    <definedName name="man_ent_10km">#REF!</definedName>
    <definedName name="man_ent_10km1">#REF!</definedName>
    <definedName name="man_ent_10km2">#REF!</definedName>
    <definedName name="man_ent_10km3">#REF!</definedName>
    <definedName name="man_ent_10km4">#REF!</definedName>
    <definedName name="man_ent_10km5">#REF!</definedName>
    <definedName name="man_ent_10km6">#REF!</definedName>
    <definedName name="man_ent_10km7">#REF!</definedName>
    <definedName name="man_ent_10km8">#REF!</definedName>
    <definedName name="man_ent_10km9">#REF!</definedName>
    <definedName name="man_ent_ac_10km">#REF!</definedName>
    <definedName name="man_ent_ac_10km1">#REF!</definedName>
    <definedName name="man_ent_ac_10km2">#REF!</definedName>
    <definedName name="man_ent_ac_10km3">#REF!</definedName>
    <definedName name="man_ent_ac_10km4">#REF!</definedName>
    <definedName name="man_ent_ac_10km5">#REF!</definedName>
    <definedName name="man_ent_ac_10km6">#REF!</definedName>
    <definedName name="man_ent_ac_10km7">#REF!</definedName>
    <definedName name="man_ent_ac_10km8">#REF!</definedName>
    <definedName name="man_ent_ac_10km9">#REF!</definedName>
    <definedName name="MAN_EXPLOSIVO_2_AN">#REF!</definedName>
    <definedName name="MAN_EXPLOSIVO_2_AT">#REF!</definedName>
    <definedName name="MAN_EXPLOSIVO_4_AN">#REF!</definedName>
    <definedName name="MAN_EXPLOSIVO_4_AT">#REF!</definedName>
    <definedName name="MAN_GST_AN">#REF!</definedName>
    <definedName name="MAN_GST_AT">#REF!</definedName>
    <definedName name="MAN_MATACÃO_2_AN">#REF!</definedName>
    <definedName name="MAN_MATACÃO_2_AT">#REF!</definedName>
    <definedName name="MAN_MATACÃO_4_AN">#REF!</definedName>
    <definedName name="MAN_MATACÃO_4_AT">#REF!</definedName>
    <definedName name="MAN_SEM_AN">#REF!</definedName>
    <definedName name="MAN_SEM_AT">#REF!</definedName>
    <definedName name="MAN_TERRA_2_AN">#REF!</definedName>
    <definedName name="MAN_TERRA_2_AT">#REF!</definedName>
    <definedName name="MAN_TERRA_4_AN">#REF!</definedName>
    <definedName name="MAN_TERRA_4_AT">#REF!</definedName>
    <definedName name="Manoel" localSheetId="1" hidden="1">{"'Quadro'!$A$4:$BG$78"}</definedName>
    <definedName name="Manoel" hidden="1">{"'Quadro'!$A$4:$BG$78"}</definedName>
    <definedName name="MANU" localSheetId="1" hidden="1">{"'Placar Intranet'!$A$2:$K$24"}</definedName>
    <definedName name="MANU" hidden="1">{"'Placar Intranet'!$A$2:$K$24"}</definedName>
    <definedName name="manut" localSheetId="1" hidden="1">{"'gráf jan00'!$A$1:$AK$41"}</definedName>
    <definedName name="manut" hidden="1">{"'gráf jan00'!$A$1:$AK$41"}</definedName>
    <definedName name="MAO010201_36">#REF!</definedName>
    <definedName name="MAO010201_4">#REF!</definedName>
    <definedName name="MAO010201_5">#REF!</definedName>
    <definedName name="MAO010201_6">#REF!</definedName>
    <definedName name="MAO010202_36">#REF!</definedName>
    <definedName name="MAO010202_4">#REF!</definedName>
    <definedName name="MAO010202_5">#REF!</definedName>
    <definedName name="MAO010202_6">#REF!</definedName>
    <definedName name="MAO010205_36">#REF!</definedName>
    <definedName name="MAO010205_4">#REF!</definedName>
    <definedName name="MAO010205_5">#REF!</definedName>
    <definedName name="MAO010205_6">#REF!</definedName>
    <definedName name="MAO010206_36">#REF!</definedName>
    <definedName name="MAO010206_4">#REF!</definedName>
    <definedName name="MAO010206_5">#REF!</definedName>
    <definedName name="MAO010206_6">#REF!</definedName>
    <definedName name="MAO010210_36">#REF!</definedName>
    <definedName name="MAO010210_4">#REF!</definedName>
    <definedName name="MAO010210_5">#REF!</definedName>
    <definedName name="MAO010210_6">#REF!</definedName>
    <definedName name="MAO010401_36">#REF!</definedName>
    <definedName name="MAO010401_4">#REF!</definedName>
    <definedName name="MAO010401_5">#REF!</definedName>
    <definedName name="MAO010401_6">#REF!</definedName>
    <definedName name="MAO010402_36">#REF!</definedName>
    <definedName name="MAO010402_4">#REF!</definedName>
    <definedName name="MAO010402_5">#REF!</definedName>
    <definedName name="MAO010402_6">#REF!</definedName>
    <definedName name="MAO010407_36">#REF!</definedName>
    <definedName name="MAO010407_4">#REF!</definedName>
    <definedName name="MAO010407_5">#REF!</definedName>
    <definedName name="MAO010407_6">#REF!</definedName>
    <definedName name="MAO010413_36">#REF!</definedName>
    <definedName name="MAO010413_4">#REF!</definedName>
    <definedName name="MAO010413_5">#REF!</definedName>
    <definedName name="MAO010413_6">#REF!</definedName>
    <definedName name="MAO010501_36">#REF!</definedName>
    <definedName name="MAO010501_4">#REF!</definedName>
    <definedName name="MAO010501_5">#REF!</definedName>
    <definedName name="MAO010501_6">#REF!</definedName>
    <definedName name="MAO010503_36">#REF!</definedName>
    <definedName name="MAO010503_4">#REF!</definedName>
    <definedName name="MAO010503_5">#REF!</definedName>
    <definedName name="MAO010503_6">#REF!</definedName>
    <definedName name="MAO010505_36">#REF!</definedName>
    <definedName name="MAO010505_4">#REF!</definedName>
    <definedName name="MAO010505_5">#REF!</definedName>
    <definedName name="MAO010505_6">#REF!</definedName>
    <definedName name="MAO010509_36">#REF!</definedName>
    <definedName name="MAO010509_4">#REF!</definedName>
    <definedName name="MAO010509_5">#REF!</definedName>
    <definedName name="MAO010509_6">#REF!</definedName>
    <definedName name="MAO010512_36">#REF!</definedName>
    <definedName name="MAO010512_4">#REF!</definedName>
    <definedName name="MAO010512_5">#REF!</definedName>
    <definedName name="MAO010512_6">#REF!</definedName>
    <definedName name="MAO010518_36">#REF!</definedName>
    <definedName name="MAO010518_4">#REF!</definedName>
    <definedName name="MAO010518_5">#REF!</definedName>
    <definedName name="MAO010518_6">#REF!</definedName>
    <definedName name="MAO010519_36">#REF!</definedName>
    <definedName name="MAO010519_4">#REF!</definedName>
    <definedName name="MAO010519_5">#REF!</definedName>
    <definedName name="MAO010519_6">#REF!</definedName>
    <definedName name="MAO010521_36">#REF!</definedName>
    <definedName name="MAO010521_4">#REF!</definedName>
    <definedName name="MAO010521_5">#REF!</definedName>
    <definedName name="MAO010521_6">#REF!</definedName>
    <definedName name="MAO010523_36">#REF!</definedName>
    <definedName name="MAO010523_4">#REF!</definedName>
    <definedName name="MAO010523_5">#REF!</definedName>
    <definedName name="MAO010523_6">#REF!</definedName>
    <definedName name="MAO010532_36">#REF!</definedName>
    <definedName name="MAO010532_4">#REF!</definedName>
    <definedName name="MAO010532_5">#REF!</definedName>
    <definedName name="MAO010532_6">#REF!</definedName>
    <definedName name="MAO010533_36">#REF!</definedName>
    <definedName name="MAO010533_4">#REF!</definedName>
    <definedName name="MAO010533_5">#REF!</definedName>
    <definedName name="MAO010533_6">#REF!</definedName>
    <definedName name="MAO010536_36">#REF!</definedName>
    <definedName name="MAO010536_4">#REF!</definedName>
    <definedName name="MAO010536_5">#REF!</definedName>
    <definedName name="MAO010536_6">#REF!</definedName>
    <definedName name="MAO010701_36">#REF!</definedName>
    <definedName name="MAO010701_4">#REF!</definedName>
    <definedName name="MAO010701_5">#REF!</definedName>
    <definedName name="MAO010701_6">#REF!</definedName>
    <definedName name="MAO010703_36">#REF!</definedName>
    <definedName name="MAO010703_4">#REF!</definedName>
    <definedName name="MAO010703_5">#REF!</definedName>
    <definedName name="MAO010703_6">#REF!</definedName>
    <definedName name="MAO010705_36">#REF!</definedName>
    <definedName name="MAO010705_4">#REF!</definedName>
    <definedName name="MAO010705_5">#REF!</definedName>
    <definedName name="MAO010705_6">#REF!</definedName>
    <definedName name="MAO010708_36">#REF!</definedName>
    <definedName name="MAO010708_4">#REF!</definedName>
    <definedName name="MAO010708_5">#REF!</definedName>
    <definedName name="MAO010708_6">#REF!</definedName>
    <definedName name="MAO010710_36">#REF!</definedName>
    <definedName name="MAO010710_4">#REF!</definedName>
    <definedName name="MAO010710_5">#REF!</definedName>
    <definedName name="MAO010710_6">#REF!</definedName>
    <definedName name="MAO010712_36">#REF!</definedName>
    <definedName name="MAO010712_4">#REF!</definedName>
    <definedName name="MAO010712_5">#REF!</definedName>
    <definedName name="MAO010712_6">#REF!</definedName>
    <definedName name="MAO010717_36">#REF!</definedName>
    <definedName name="MAO010717_4">#REF!</definedName>
    <definedName name="MAO010717_5">#REF!</definedName>
    <definedName name="MAO010717_6">#REF!</definedName>
    <definedName name="MAO020201_36">#REF!</definedName>
    <definedName name="MAO020201_4">#REF!</definedName>
    <definedName name="MAO020201_5">#REF!</definedName>
    <definedName name="MAO020201_6">#REF!</definedName>
    <definedName name="MAO020205_36">#REF!</definedName>
    <definedName name="MAO020205_4">#REF!</definedName>
    <definedName name="MAO020205_5">#REF!</definedName>
    <definedName name="MAO020205_6">#REF!</definedName>
    <definedName name="MAO020211_36">#REF!</definedName>
    <definedName name="MAO020211_4">#REF!</definedName>
    <definedName name="MAO020211_5">#REF!</definedName>
    <definedName name="MAO020211_6">#REF!</definedName>
    <definedName name="MAO020217_36">#REF!</definedName>
    <definedName name="MAO020217_4">#REF!</definedName>
    <definedName name="MAO020217_5">#REF!</definedName>
    <definedName name="MAO020217_6">#REF!</definedName>
    <definedName name="MAO030102_36">#REF!</definedName>
    <definedName name="MAO030102_4">#REF!</definedName>
    <definedName name="MAO030102_5">#REF!</definedName>
    <definedName name="MAO030102_6">#REF!</definedName>
    <definedName name="MAO030201_36">#REF!</definedName>
    <definedName name="MAO030201_4">#REF!</definedName>
    <definedName name="MAO030201_5">#REF!</definedName>
    <definedName name="MAO030201_6">#REF!</definedName>
    <definedName name="MAO030303_36">#REF!</definedName>
    <definedName name="MAO030303_4">#REF!</definedName>
    <definedName name="MAO030303_5">#REF!</definedName>
    <definedName name="MAO030303_6">#REF!</definedName>
    <definedName name="MAO030317_36">#REF!</definedName>
    <definedName name="MAO030317_4">#REF!</definedName>
    <definedName name="MAO030317_5">#REF!</definedName>
    <definedName name="MAO030317_6">#REF!</definedName>
    <definedName name="MAO040101_36">#REF!</definedName>
    <definedName name="MAO040101_4">#REF!</definedName>
    <definedName name="MAO040101_5">#REF!</definedName>
    <definedName name="MAO040101_6">#REF!</definedName>
    <definedName name="MAO040202_36">#REF!</definedName>
    <definedName name="MAO040202_4">#REF!</definedName>
    <definedName name="MAO040202_5">#REF!</definedName>
    <definedName name="MAO040202_6">#REF!</definedName>
    <definedName name="MAO050103_36">#REF!</definedName>
    <definedName name="MAO050103_4">#REF!</definedName>
    <definedName name="MAO050103_5">#REF!</definedName>
    <definedName name="MAO050103_6">#REF!</definedName>
    <definedName name="MAO050207_36">#REF!</definedName>
    <definedName name="MAO050207_4">#REF!</definedName>
    <definedName name="MAO050207_5">#REF!</definedName>
    <definedName name="MAO050207_6">#REF!</definedName>
    <definedName name="MAO060101_36">#REF!</definedName>
    <definedName name="MAO060101_4">#REF!</definedName>
    <definedName name="MAO060101_5">#REF!</definedName>
    <definedName name="MAO060101_6">#REF!</definedName>
    <definedName name="MAO080310_36">#REF!</definedName>
    <definedName name="MAO080310_4">#REF!</definedName>
    <definedName name="MAO080310_5">#REF!</definedName>
    <definedName name="MAO080310_6">#REF!</definedName>
    <definedName name="MAO090101_36">#REF!</definedName>
    <definedName name="MAO090101_4">#REF!</definedName>
    <definedName name="MAO090101_5">#REF!</definedName>
    <definedName name="MAO090101_6">#REF!</definedName>
    <definedName name="MAO110101_36">#REF!</definedName>
    <definedName name="MAO110101_4">#REF!</definedName>
    <definedName name="MAO110101_5">#REF!</definedName>
    <definedName name="MAO110101_6">#REF!</definedName>
    <definedName name="MAO110104_36">#REF!</definedName>
    <definedName name="MAO110104_4">#REF!</definedName>
    <definedName name="MAO110104_5">#REF!</definedName>
    <definedName name="MAO110104_6">#REF!</definedName>
    <definedName name="MAO110107_36">#REF!</definedName>
    <definedName name="MAO110107_4">#REF!</definedName>
    <definedName name="MAO110107_5">#REF!</definedName>
    <definedName name="MAO110107_6">#REF!</definedName>
    <definedName name="MAO120101_36">#REF!</definedName>
    <definedName name="MAO120101_4">#REF!</definedName>
    <definedName name="MAO120101_5">#REF!</definedName>
    <definedName name="MAO120101_6">#REF!</definedName>
    <definedName name="MAO120105_36">#REF!</definedName>
    <definedName name="MAO120105_4">#REF!</definedName>
    <definedName name="MAO120105_5">#REF!</definedName>
    <definedName name="MAO120105_6">#REF!</definedName>
    <definedName name="MAO120106_36">#REF!</definedName>
    <definedName name="MAO120106_4">#REF!</definedName>
    <definedName name="MAO120106_5">#REF!</definedName>
    <definedName name="MAO120106_6">#REF!</definedName>
    <definedName name="MAO120107_36">#REF!</definedName>
    <definedName name="MAO120107_4">#REF!</definedName>
    <definedName name="MAO120107_5">#REF!</definedName>
    <definedName name="MAO120107_6">#REF!</definedName>
    <definedName name="MAO120110_36">#REF!</definedName>
    <definedName name="MAO120110_4">#REF!</definedName>
    <definedName name="MAO120110_5">#REF!</definedName>
    <definedName name="MAO120110_6">#REF!</definedName>
    <definedName name="MAO120150_36">#REF!</definedName>
    <definedName name="MAO120150_4">#REF!</definedName>
    <definedName name="MAO120150_5">#REF!</definedName>
    <definedName name="MAO120150_6">#REF!</definedName>
    <definedName name="MAO130101_36">#REF!</definedName>
    <definedName name="MAO130101_4">#REF!</definedName>
    <definedName name="MAO130101_5">#REF!</definedName>
    <definedName name="MAO130101_6">#REF!</definedName>
    <definedName name="MAO130103_36">#REF!</definedName>
    <definedName name="MAO130103_4">#REF!</definedName>
    <definedName name="MAO130103_5">#REF!</definedName>
    <definedName name="MAO130103_6">#REF!</definedName>
    <definedName name="MAO130304_36">#REF!</definedName>
    <definedName name="MAO130304_4">#REF!</definedName>
    <definedName name="MAO130304_5">#REF!</definedName>
    <definedName name="MAO130304_6">#REF!</definedName>
    <definedName name="MAO130401_36">#REF!</definedName>
    <definedName name="MAO130401_4">#REF!</definedName>
    <definedName name="MAO130401_5">#REF!</definedName>
    <definedName name="MAO130401_6">#REF!</definedName>
    <definedName name="MAO140102_36">#REF!</definedName>
    <definedName name="MAO140102_4">#REF!</definedName>
    <definedName name="MAO140102_5">#REF!</definedName>
    <definedName name="MAO140102_6">#REF!</definedName>
    <definedName name="MAO140109_36">#REF!</definedName>
    <definedName name="MAO140109_4">#REF!</definedName>
    <definedName name="MAO140109_5">#REF!</definedName>
    <definedName name="MAO140109_6">#REF!</definedName>
    <definedName name="MAO140113_36">#REF!</definedName>
    <definedName name="MAO140113_4">#REF!</definedName>
    <definedName name="MAO140113_5">#REF!</definedName>
    <definedName name="MAO140113_6">#REF!</definedName>
    <definedName name="MAO140122_36">#REF!</definedName>
    <definedName name="MAO140122_4">#REF!</definedName>
    <definedName name="MAO140122_5">#REF!</definedName>
    <definedName name="MAO140122_6">#REF!</definedName>
    <definedName name="MAO140126_36">#REF!</definedName>
    <definedName name="MAO140126_4">#REF!</definedName>
    <definedName name="MAO140126_5">#REF!</definedName>
    <definedName name="MAO140126_6">#REF!</definedName>
    <definedName name="MAO140129_36">#REF!</definedName>
    <definedName name="MAO140129_4">#REF!</definedName>
    <definedName name="MAO140129_5">#REF!</definedName>
    <definedName name="MAO140129_6">#REF!</definedName>
    <definedName name="MAO140135_36">#REF!</definedName>
    <definedName name="MAO140135_4">#REF!</definedName>
    <definedName name="MAO140135_5">#REF!</definedName>
    <definedName name="MAO140135_6">#REF!</definedName>
    <definedName name="MAO140143_36">#REF!</definedName>
    <definedName name="MAO140143_4">#REF!</definedName>
    <definedName name="MAO140143_5">#REF!</definedName>
    <definedName name="MAO140143_6">#REF!</definedName>
    <definedName name="MAO140145_36">#REF!</definedName>
    <definedName name="MAO140145_4">#REF!</definedName>
    <definedName name="MAO140145_5">#REF!</definedName>
    <definedName name="MAO140145_6">#REF!</definedName>
    <definedName name="MaoDeObra">#REF!</definedName>
    <definedName name="maol">#REF!</definedName>
    <definedName name="MAPA" localSheetId="1" hidden="1">#REF!</definedName>
    <definedName name="MAPA" hidden="1">#REF!</definedName>
    <definedName name="mapa_cod">#REF!</definedName>
    <definedName name="mapa_val">#REF!</definedName>
    <definedName name="Mapoteca" localSheetId="1" hidden="1">{"'RR'!$A$2:$E$81"}</definedName>
    <definedName name="Mapoteca" hidden="1">{"'RR'!$A$2:$E$81"}</definedName>
    <definedName name="mapv">#REF!</definedName>
    <definedName name="mar">#REF!</definedName>
    <definedName name="MARA">#REF!</definedName>
    <definedName name="MARA_1">#REF!</definedName>
    <definedName name="MARCAESPECIAL">#REF!</definedName>
    <definedName name="marcelo" localSheetId="1" hidden="1">{"'RELATÓRIO'!$A$1:$E$20","'RELATÓRIO'!$A$22:$D$34","'INTERNET'!$A$31:$G$58","'INTERNET'!$A$1:$G$28","'SÉRIE HISTÓRICA'!$A$167:$H$212","'SÉRIE HISTÓRICA'!$A$56:$H$101"}</definedName>
    <definedName name="marcelo" hidden="1">{"'RELATÓRIO'!$A$1:$E$20","'RELATÓRIO'!$A$22:$D$34","'INTERNET'!$A$31:$G$58","'INTERNET'!$A$1:$G$28","'SÉRIE HISTÓRICA'!$A$167:$H$212","'SÉRIE HISTÓRICA'!$A$56:$H$101"}</definedName>
    <definedName name="MARCELO2" localSheetId="1" hidden="1">{"'RELATÓRIO'!$A$1:$E$20","'RELATÓRIO'!$A$22:$D$34","'INTERNET'!$A$31:$G$58","'INTERNET'!$A$1:$G$28","'SÉRIE HISTÓRICA'!$A$167:$H$212","'SÉRIE HISTÓRICA'!$A$56:$H$101"}</definedName>
    <definedName name="MARCELO2" hidden="1">{"'RELATÓRIO'!$A$1:$E$20","'RELATÓRIO'!$A$22:$D$34","'INTERNET'!$A$31:$G$58","'INTERNET'!$A$1:$G$28","'SÉRIE HISTÓRICA'!$A$167:$H$212","'SÉRIE HISTÓRICA'!$A$56:$H$101"}</definedName>
    <definedName name="marcelolopes" localSheetId="1" hidden="1">{"'RELATÓRIO'!$A$1:$E$20","'RELATÓRIO'!$A$22:$D$34","'INTERNET'!$A$31:$G$58","'INTERNET'!$A$1:$G$28","'SÉRIE HISTÓRICA'!$A$167:$H$212","'SÉRIE HISTÓRICA'!$A$56:$H$101"}</definedName>
    <definedName name="marcelolopes" hidden="1">{"'RELATÓRIO'!$A$1:$E$20","'RELATÓRIO'!$A$22:$D$34","'INTERNET'!$A$31:$G$58","'INTERNET'!$A$1:$G$28","'SÉRIE HISTÓRICA'!$A$167:$H$212","'SÉRIE HISTÓRICA'!$A$56:$H$101"}</definedName>
    <definedName name="marcelopoe" localSheetId="1" hidden="1">{"'RELATÓRIO'!$A$1:$E$20","'RELATÓRIO'!$A$22:$D$34","'INTERNET'!$A$31:$G$58","'INTERNET'!$A$1:$G$28","'SÉRIE HISTÓRICA'!$A$167:$H$212","'SÉRIE HISTÓRICA'!$A$56:$H$101"}</definedName>
    <definedName name="marcelopoe" hidden="1">{"'RELATÓRIO'!$A$1:$E$20","'RELATÓRIO'!$A$22:$D$34","'INTERNET'!$A$31:$G$58","'INTERNET'!$A$1:$G$28","'SÉRIE HISTÓRICA'!$A$167:$H$212","'SÉRIE HISTÓRICA'!$A$56:$H$101"}</definedName>
    <definedName name="MARCO">#REF!</definedName>
    <definedName name="marcos" localSheetId="1" hidden="1">{"'RELATÓRIO'!$A$1:$E$20","'RELATÓRIO'!$A$22:$D$34","'INTERNET'!$A$31:$G$58","'INTERNET'!$A$1:$G$28","'SÉRIE HISTÓRICA'!$A$167:$H$212","'SÉRIE HISTÓRICA'!$A$56:$H$101"}</definedName>
    <definedName name="marcos" hidden="1">{"'RELATÓRIO'!$A$1:$E$20","'RELATÓRIO'!$A$22:$D$34","'INTERNET'!$A$31:$G$58","'INTERNET'!$A$1:$G$28","'SÉRIE HISTÓRICA'!$A$167:$H$212","'SÉRIE HISTÓRICA'!$A$56:$H$101"}</definedName>
    <definedName name="Marg_Bruta_Cliente">#REF!</definedName>
    <definedName name="margem">#REF!</definedName>
    <definedName name="MARGEM1">#REF!</definedName>
    <definedName name="MARGEM10">#REF!</definedName>
    <definedName name="MARGEM11">#REF!</definedName>
    <definedName name="MARGEM12">#REF!</definedName>
    <definedName name="MARGEM13">#REF!</definedName>
    <definedName name="MARGEM14">#REF!</definedName>
    <definedName name="MARGEM15">#REF!</definedName>
    <definedName name="MARGEM16">#REF!</definedName>
    <definedName name="MARGEM17">#REF!</definedName>
    <definedName name="MARGEM18">#REF!</definedName>
    <definedName name="MARGEM19">#REF!</definedName>
    <definedName name="MARGEM2">#REF!</definedName>
    <definedName name="MARGEM20">#REF!</definedName>
    <definedName name="MARGEM21">#REF!</definedName>
    <definedName name="MARGEM22">#REF!</definedName>
    <definedName name="MARGEM23">#REF!</definedName>
    <definedName name="MARGEM24">#REF!</definedName>
    <definedName name="MARGEM25">#REF!</definedName>
    <definedName name="MARGEM26">#REF!</definedName>
    <definedName name="MARGEM27">#REF!</definedName>
    <definedName name="MARGEM28">#REF!</definedName>
    <definedName name="MARGEM29">#REF!</definedName>
    <definedName name="MARGEM3">#REF!</definedName>
    <definedName name="MARGEM30">#REF!</definedName>
    <definedName name="MARGEM31">#REF!</definedName>
    <definedName name="MARGEM32">#REF!</definedName>
    <definedName name="MARGEM33">#REF!</definedName>
    <definedName name="MARGEM34">#REF!</definedName>
    <definedName name="MARGEM35">#REF!</definedName>
    <definedName name="MARGEM36">#REF!</definedName>
    <definedName name="MARGEM37">#REF!</definedName>
    <definedName name="MARGEM38">#REF!</definedName>
    <definedName name="MARGEM39">#REF!</definedName>
    <definedName name="MARGEM4">#REF!</definedName>
    <definedName name="MARGEM40">#REF!</definedName>
    <definedName name="MARGEM5">#REF!</definedName>
    <definedName name="MARGEM6">#REF!</definedName>
    <definedName name="MARGEM7">#REF!</definedName>
    <definedName name="MARGEM8">#REF!</definedName>
    <definedName name="MARGEM9">#REF!</definedName>
    <definedName name="MARIA" localSheetId="1" hidden="1">{"'gráf jan00'!$A$1:$AK$41"}</definedName>
    <definedName name="MARIA" hidden="1">{"'gráf jan00'!$A$1:$AK$41"}</definedName>
    <definedName name="mariela" hidden="1">14</definedName>
    <definedName name="Mario" localSheetId="1" hidden="1">{#N/A,#N/A,FALSE,"SITUAÇÃO DIÁRIA ";#N/A,#N/A,FALSE,"7 à 7"}</definedName>
    <definedName name="Mario" hidden="1">{#N/A,#N/A,FALSE,"SITUAÇÃO DIÁRIA ";#N/A,#N/A,FALSE,"7 à 7"}</definedName>
    <definedName name="Markup_estagiario">#REF!</definedName>
    <definedName name="Markup_PJ">#REF!</definedName>
    <definedName name="MARO">#REF!</definedName>
    <definedName name="MARQUISE">#REF!</definedName>
    <definedName name="mart">#REF!</definedName>
    <definedName name="maso">#REF!</definedName>
    <definedName name="MASSAFRIO">#REF!</definedName>
    <definedName name="MASSAQUENTE">#REF!</definedName>
    <definedName name="MAT" localSheetId="1">#REF!</definedName>
    <definedName name="MAT">#REF!</definedName>
    <definedName name="MAT.">#REF!</definedName>
    <definedName name="MAT.ASFALT.">#REF!</definedName>
    <definedName name="MAT.ASFALTICOS">#REF!</definedName>
    <definedName name="MAT.ASFÁLTICOS">#REF!</definedName>
    <definedName name="MAT_10">#N/A</definedName>
    <definedName name="MAT_11">#N/A</definedName>
    <definedName name="MAT_12">#N/A</definedName>
    <definedName name="MAT_13">#N/A</definedName>
    <definedName name="MAT_14">#N/A</definedName>
    <definedName name="MAT_15">#REF!</definedName>
    <definedName name="MAT_16">#REF!</definedName>
    <definedName name="MAT_17">#REF!</definedName>
    <definedName name="MAT_18">#REF!</definedName>
    <definedName name="MAT_19">#REF!</definedName>
    <definedName name="MAT_2">#REF!</definedName>
    <definedName name="MAT_20">#REF!</definedName>
    <definedName name="MAT_21">#REF!</definedName>
    <definedName name="MAT_22">#REF!</definedName>
    <definedName name="MAT_23">#REF!</definedName>
    <definedName name="MAT_24">#REF!</definedName>
    <definedName name="MAT_25">#REF!</definedName>
    <definedName name="MAT_26">#REF!</definedName>
    <definedName name="MAT_27">#REF!</definedName>
    <definedName name="MAT_28">#REF!</definedName>
    <definedName name="MAT_29">#REF!</definedName>
    <definedName name="MAT_3">#REF!</definedName>
    <definedName name="MAT_30">#REF!</definedName>
    <definedName name="MAT_31">#REF!</definedName>
    <definedName name="MAT_32">#REF!</definedName>
    <definedName name="MAT_33">#REF!</definedName>
    <definedName name="MAT_34">#REF!</definedName>
    <definedName name="MAT_35">#REF!</definedName>
    <definedName name="MAT_36">#REF!</definedName>
    <definedName name="MAT_37">#N/A</definedName>
    <definedName name="MAT_38">#REF!</definedName>
    <definedName name="MAT_39">#N/A</definedName>
    <definedName name="MAT_4">#REF!</definedName>
    <definedName name="MAT_40">#N/A</definedName>
    <definedName name="MAT_41">#N/A</definedName>
    <definedName name="MAT_42">#N/A</definedName>
    <definedName name="MAT_43">#N/A</definedName>
    <definedName name="MAT_44">#N/A</definedName>
    <definedName name="MAT_45">#N/A</definedName>
    <definedName name="MAT_46">#N/A</definedName>
    <definedName name="MAT_47">#N/A</definedName>
    <definedName name="MAT_48">#N/A</definedName>
    <definedName name="MAT_49">#N/A</definedName>
    <definedName name="MAT_5">#REF!</definedName>
    <definedName name="MAT_50">#N/A</definedName>
    <definedName name="MAT_51">#N/A</definedName>
    <definedName name="MAT_52">#N/A</definedName>
    <definedName name="MAT_53">#N/A</definedName>
    <definedName name="MAT_54">#N/A</definedName>
    <definedName name="MAT_55">#N/A</definedName>
    <definedName name="MAT_56">#N/A</definedName>
    <definedName name="MAT_57">#N/A</definedName>
    <definedName name="MAT_58">#N/A</definedName>
    <definedName name="MAT_6">#REF!</definedName>
    <definedName name="MAT_60">#N/A</definedName>
    <definedName name="MAT_61">#N/A</definedName>
    <definedName name="MAT_62">#N/A</definedName>
    <definedName name="MAT_63">#N/A</definedName>
    <definedName name="MAT_64">#N/A</definedName>
    <definedName name="MAT_65">#N/A</definedName>
    <definedName name="MAT_66">#N/A</definedName>
    <definedName name="MAT_67">#N/A</definedName>
    <definedName name="MAT_68">#N/A</definedName>
    <definedName name="MAT_69">#N/A</definedName>
    <definedName name="MAT_7">#N/A</definedName>
    <definedName name="MAT_70">#N/A</definedName>
    <definedName name="MAT_71">#N/A</definedName>
    <definedName name="MAT_72">#N/A</definedName>
    <definedName name="MAT_73">#N/A</definedName>
    <definedName name="MAT_74">#N/A</definedName>
    <definedName name="MAT_75">#N/A</definedName>
    <definedName name="MAT_76">#N/A</definedName>
    <definedName name="MAT_77">#N/A</definedName>
    <definedName name="MAT_78">#N/A</definedName>
    <definedName name="MAT_79">#N/A</definedName>
    <definedName name="MAT_8">#N/A</definedName>
    <definedName name="MAT_80">#N/A</definedName>
    <definedName name="MAT_81">#N/A</definedName>
    <definedName name="MAT_82">#N/A</definedName>
    <definedName name="MAT_83">#N/A</definedName>
    <definedName name="MAT_84">#N/A</definedName>
    <definedName name="MAT_85">#N/A</definedName>
    <definedName name="MAT_86">#N/A</definedName>
    <definedName name="MAT_87">#N/A</definedName>
    <definedName name="MAT_88">#N/A</definedName>
    <definedName name="MAT_9">#N/A</definedName>
    <definedName name="MAT_92">#N/A</definedName>
    <definedName name="MAT_95">#N/A</definedName>
    <definedName name="MAT_96">#N/A</definedName>
    <definedName name="MAT_97">#N/A</definedName>
    <definedName name="MAT_BÁSICO_M2_CALÇADA">#REF!</definedName>
    <definedName name="Mat_Fator">#REF!</definedName>
    <definedName name="mat_imp">#REF!</definedName>
    <definedName name="mat_imp_cs_asahi">#REF!</definedName>
    <definedName name="mat_imp_dce">#REF!</definedName>
    <definedName name="mat_nac">#REF!</definedName>
    <definedName name="mat_nac_cs_asahi">#REF!</definedName>
    <definedName name="mat_nac_dce">#REF!</definedName>
    <definedName name="Mat_Requerido">#REF!</definedName>
    <definedName name="MAT010301_36">#REF!</definedName>
    <definedName name="MAT010301_4">#REF!</definedName>
    <definedName name="MAT010301_5">#REF!</definedName>
    <definedName name="MAT010301_6">#REF!</definedName>
    <definedName name="MAT010401_36">#REF!</definedName>
    <definedName name="MAT010401_4">#REF!</definedName>
    <definedName name="MAT010401_5">#REF!</definedName>
    <definedName name="MAT010401_6">#REF!</definedName>
    <definedName name="MAT010402_36">#REF!</definedName>
    <definedName name="MAT010402_4">#REF!</definedName>
    <definedName name="MAT010402_5">#REF!</definedName>
    <definedName name="MAT010402_6">#REF!</definedName>
    <definedName name="MAT010407_36">#REF!</definedName>
    <definedName name="MAT010407_4">#REF!</definedName>
    <definedName name="MAT010407_5">#REF!</definedName>
    <definedName name="MAT010407_6">#REF!</definedName>
    <definedName name="MAT010413_36">#REF!</definedName>
    <definedName name="MAT010413_4">#REF!</definedName>
    <definedName name="MAT010413_5">#REF!</definedName>
    <definedName name="MAT010413_6">#REF!</definedName>
    <definedName name="MAT010536_36">#REF!</definedName>
    <definedName name="MAT010536_4">#REF!</definedName>
    <definedName name="MAT010536_5">#REF!</definedName>
    <definedName name="MAT010536_6">#REF!</definedName>
    <definedName name="MAT010703_36">#REF!</definedName>
    <definedName name="MAT010703_4">#REF!</definedName>
    <definedName name="MAT010703_5">#REF!</definedName>
    <definedName name="MAT010703_6">#REF!</definedName>
    <definedName name="MAT010708_36">#REF!</definedName>
    <definedName name="MAT010708_4">#REF!</definedName>
    <definedName name="MAT010708_5">#REF!</definedName>
    <definedName name="MAT010708_6">#REF!</definedName>
    <definedName name="MAT010710_36">#REF!</definedName>
    <definedName name="MAT010710_4">#REF!</definedName>
    <definedName name="MAT010710_5">#REF!</definedName>
    <definedName name="MAT010710_6">#REF!</definedName>
    <definedName name="MAT010718_36">#REF!</definedName>
    <definedName name="MAT010718_4">#REF!</definedName>
    <definedName name="MAT010718_5">#REF!</definedName>
    <definedName name="MAT010718_6">#REF!</definedName>
    <definedName name="MAT020201_36">#REF!</definedName>
    <definedName name="MAT020201_4">#REF!</definedName>
    <definedName name="MAT020201_5">#REF!</definedName>
    <definedName name="MAT020201_6">#REF!</definedName>
    <definedName name="MAT020205_36">#REF!</definedName>
    <definedName name="MAT020205_4">#REF!</definedName>
    <definedName name="MAT020205_5">#REF!</definedName>
    <definedName name="MAT020205_6">#REF!</definedName>
    <definedName name="MAT020211_36">#REF!</definedName>
    <definedName name="MAT020211_4">#REF!</definedName>
    <definedName name="MAT020211_5">#REF!</definedName>
    <definedName name="MAT020211_6">#REF!</definedName>
    <definedName name="MAT030102_36">#REF!</definedName>
    <definedName name="MAT030102_4">#REF!</definedName>
    <definedName name="MAT030102_5">#REF!</definedName>
    <definedName name="MAT030102_6">#REF!</definedName>
    <definedName name="MAT030201_36">#REF!</definedName>
    <definedName name="MAT030201_4">#REF!</definedName>
    <definedName name="MAT030201_5">#REF!</definedName>
    <definedName name="MAT030201_6">#REF!</definedName>
    <definedName name="MAT030303_36">#REF!</definedName>
    <definedName name="MAT030303_4">#REF!</definedName>
    <definedName name="MAT030303_5">#REF!</definedName>
    <definedName name="MAT030303_6">#REF!</definedName>
    <definedName name="MAT030317_36">#REF!</definedName>
    <definedName name="MAT030317_4">#REF!</definedName>
    <definedName name="MAT030317_5">#REF!</definedName>
    <definedName name="MAT030317_6">#REF!</definedName>
    <definedName name="MAT040101_36">#REF!</definedName>
    <definedName name="MAT040101_4">#REF!</definedName>
    <definedName name="MAT040101_5">#REF!</definedName>
    <definedName name="MAT040101_6">#REF!</definedName>
    <definedName name="MAT040202_36">#REF!</definedName>
    <definedName name="MAT040202_4">#REF!</definedName>
    <definedName name="MAT040202_5">#REF!</definedName>
    <definedName name="MAT040202_6">#REF!</definedName>
    <definedName name="MAT050103_36">#REF!</definedName>
    <definedName name="MAT050103_4">#REF!</definedName>
    <definedName name="MAT050103_5">#REF!</definedName>
    <definedName name="MAT050103_6">#REF!</definedName>
    <definedName name="MAT050207_36">#REF!</definedName>
    <definedName name="MAT050207_4">#REF!</definedName>
    <definedName name="MAT050207_5">#REF!</definedName>
    <definedName name="MAT050207_6">#REF!</definedName>
    <definedName name="MAT060101_36">#REF!</definedName>
    <definedName name="MAT060101_4">#REF!</definedName>
    <definedName name="MAT060101_5">#REF!</definedName>
    <definedName name="MAT060101_6">#REF!</definedName>
    <definedName name="MAT080101_36">#REF!</definedName>
    <definedName name="MAT080101_4">#REF!</definedName>
    <definedName name="MAT080101_5">#REF!</definedName>
    <definedName name="MAT080101_6">#REF!</definedName>
    <definedName name="MAT080310_36">#REF!</definedName>
    <definedName name="MAT080310_4">#REF!</definedName>
    <definedName name="MAT080310_5">#REF!</definedName>
    <definedName name="MAT080310_6">#REF!</definedName>
    <definedName name="MAT090101_36">#REF!</definedName>
    <definedName name="MAT090101_4">#REF!</definedName>
    <definedName name="MAT090101_5">#REF!</definedName>
    <definedName name="MAT090101_6">#REF!</definedName>
    <definedName name="MAT100302_36">#REF!</definedName>
    <definedName name="MAT100302_4">#REF!</definedName>
    <definedName name="MAT100302_5">#REF!</definedName>
    <definedName name="MAT100302_6">#REF!</definedName>
    <definedName name="MAT110101_36">#REF!</definedName>
    <definedName name="MAT110101_4">#REF!</definedName>
    <definedName name="MAT110101_5">#REF!</definedName>
    <definedName name="MAT110101_6">#REF!</definedName>
    <definedName name="MAT110104_36">#REF!</definedName>
    <definedName name="MAT110104_4">#REF!</definedName>
    <definedName name="MAT110104_5">#REF!</definedName>
    <definedName name="MAT110104_6">#REF!</definedName>
    <definedName name="MAT110107_36">#REF!</definedName>
    <definedName name="MAT110107_4">#REF!</definedName>
    <definedName name="MAT110107_5">#REF!</definedName>
    <definedName name="MAT110107_6">#REF!</definedName>
    <definedName name="MAT120101_36">#REF!</definedName>
    <definedName name="MAT120101_4">#REF!</definedName>
    <definedName name="MAT120101_5">#REF!</definedName>
    <definedName name="MAT120101_6">#REF!</definedName>
    <definedName name="MAT120105_36">#REF!</definedName>
    <definedName name="MAT120105_4">#REF!</definedName>
    <definedName name="MAT120105_5">#REF!</definedName>
    <definedName name="MAT120105_6">#REF!</definedName>
    <definedName name="MAT120106_36">#REF!</definedName>
    <definedName name="MAT120106_4">#REF!</definedName>
    <definedName name="MAT120106_5">#REF!</definedName>
    <definedName name="MAT120106_6">#REF!</definedName>
    <definedName name="MAT120107_36">#REF!</definedName>
    <definedName name="MAT120107_4">#REF!</definedName>
    <definedName name="MAT120107_5">#REF!</definedName>
    <definedName name="MAT120107_6">#REF!</definedName>
    <definedName name="MAT120110_36">#REF!</definedName>
    <definedName name="MAT120110_4">#REF!</definedName>
    <definedName name="MAT120110_5">#REF!</definedName>
    <definedName name="MAT120110_6">#REF!</definedName>
    <definedName name="MAT120150_36">#REF!</definedName>
    <definedName name="MAT120150_4">#REF!</definedName>
    <definedName name="MAT120150_5">#REF!</definedName>
    <definedName name="MAT120150_6">#REF!</definedName>
    <definedName name="MAT130101_36">#REF!</definedName>
    <definedName name="MAT130101_4">#REF!</definedName>
    <definedName name="MAT130101_5">#REF!</definedName>
    <definedName name="MAT130101_6">#REF!</definedName>
    <definedName name="MAT130103_36">#REF!</definedName>
    <definedName name="MAT130103_4">#REF!</definedName>
    <definedName name="MAT130103_5">#REF!</definedName>
    <definedName name="MAT130103_6">#REF!</definedName>
    <definedName name="MAT130304_36">#REF!</definedName>
    <definedName name="MAT130304_4">#REF!</definedName>
    <definedName name="MAT130304_5">#REF!</definedName>
    <definedName name="MAT130304_6">#REF!</definedName>
    <definedName name="MAT130401_36">#REF!</definedName>
    <definedName name="MAT130401_4">#REF!</definedName>
    <definedName name="MAT130401_5">#REF!</definedName>
    <definedName name="MAT130401_6">#REF!</definedName>
    <definedName name="MAT140102_36">#REF!</definedName>
    <definedName name="MAT140102_4">#REF!</definedName>
    <definedName name="MAT140102_5">#REF!</definedName>
    <definedName name="MAT140102_6">#REF!</definedName>
    <definedName name="MAT140109_36">#REF!</definedName>
    <definedName name="MAT140109_4">#REF!</definedName>
    <definedName name="MAT140109_5">#REF!</definedName>
    <definedName name="MAT140109_6">#REF!</definedName>
    <definedName name="MAT140113_36">#REF!</definedName>
    <definedName name="MAT140113_4">#REF!</definedName>
    <definedName name="MAT140113_5">#REF!</definedName>
    <definedName name="MAT140113_6">#REF!</definedName>
    <definedName name="MAT140122_36">#REF!</definedName>
    <definedName name="MAT140122_4">#REF!</definedName>
    <definedName name="MAT140122_5">#REF!</definedName>
    <definedName name="MAT140122_6">#REF!</definedName>
    <definedName name="MAT140126_36">#REF!</definedName>
    <definedName name="MAT140126_4">#REF!</definedName>
    <definedName name="MAT140126_5">#REF!</definedName>
    <definedName name="MAT140126_6">#REF!</definedName>
    <definedName name="MAT140129_36">#REF!</definedName>
    <definedName name="MAT140129_4">#REF!</definedName>
    <definedName name="MAT140129_5">#REF!</definedName>
    <definedName name="MAT140129_6">#REF!</definedName>
    <definedName name="MAT140135_36">#REF!</definedName>
    <definedName name="MAT140135_4">#REF!</definedName>
    <definedName name="MAT140135_5">#REF!</definedName>
    <definedName name="MAT140135_6">#REF!</definedName>
    <definedName name="MAT140143_36">#REF!</definedName>
    <definedName name="MAT140143_4">#REF!</definedName>
    <definedName name="MAT140143_5">#REF!</definedName>
    <definedName name="MAT140143_6">#REF!</definedName>
    <definedName name="MAT140145_36">#REF!</definedName>
    <definedName name="MAT140145_4">#REF!</definedName>
    <definedName name="MAT140145_5">#REF!</definedName>
    <definedName name="MAT140145_6">#REF!</definedName>
    <definedName name="MAT150130_36">#REF!</definedName>
    <definedName name="MAT150130_4">#REF!</definedName>
    <definedName name="MAT150130_5">#REF!</definedName>
    <definedName name="MAT150130_6">#REF!</definedName>
    <definedName name="MAT170101_36">#REF!</definedName>
    <definedName name="MAT170101_4">#REF!</definedName>
    <definedName name="MAT170101_5">#REF!</definedName>
    <definedName name="MAT170101_6">#REF!</definedName>
    <definedName name="MAT170102_36">#REF!</definedName>
    <definedName name="MAT170102_4">#REF!</definedName>
    <definedName name="MAT170102_5">#REF!</definedName>
    <definedName name="MAT170102_6">#REF!</definedName>
    <definedName name="MAT170103_36">#REF!</definedName>
    <definedName name="MAT170103_4">#REF!</definedName>
    <definedName name="MAT170103_5">#REF!</definedName>
    <definedName name="MAT170103_6">#REF!</definedName>
    <definedName name="MATCONS">#REF!</definedName>
    <definedName name="Materiais">#REF!</definedName>
    <definedName name="MATRIZ">#REF!</definedName>
    <definedName name="MATRIZ_DE_RESPONSABILIDADE">#REF!</definedName>
    <definedName name="mattubcust" localSheetId="1" hidden="1">{#N/A,#N/A,FALSE,"GERAL";#N/A,#N/A,FALSE,"012-96";#N/A,#N/A,FALSE,"018-96";#N/A,#N/A,FALSE,"027-96";#N/A,#N/A,FALSE,"059-96";#N/A,#N/A,FALSE,"076-96";#N/A,#N/A,FALSE,"019-97";#N/A,#N/A,FALSE,"021-97";#N/A,#N/A,FALSE,"022-97";#N/A,#N/A,FALSE,"028-97"}</definedName>
    <definedName name="mattubcust" hidden="1">{#N/A,#N/A,FALSE,"GERAL";#N/A,#N/A,FALSE,"012-96";#N/A,#N/A,FALSE,"018-96";#N/A,#N/A,FALSE,"027-96";#N/A,#N/A,FALSE,"059-96";#N/A,#N/A,FALSE,"076-96";#N/A,#N/A,FALSE,"019-97";#N/A,#N/A,FALSE,"021-97";#N/A,#N/A,FALSE,"022-97";#N/A,#N/A,FALSE,"028-97"}</definedName>
    <definedName name="Max" hidden="1">COUNTIF(#REF!,"&lt;&gt;0")+3</definedName>
    <definedName name="Máximo" localSheetId="1" hidden="1">{"'Índice'!$A$1:$K$49"}</definedName>
    <definedName name="Máximo" hidden="1">{"'Índice'!$A$1:$K$49"}</definedName>
    <definedName name="MBV_150_AN">#REF!</definedName>
    <definedName name="MBV_150_AT">#REF!</definedName>
    <definedName name="MBV_200_AN">#REF!</definedName>
    <definedName name="MBV_200_AT">#REF!</definedName>
    <definedName name="MBV_250_AN">#REF!</definedName>
    <definedName name="MBV_250_AT">#REF!</definedName>
    <definedName name="MBV_300_AN">#REF!</definedName>
    <definedName name="MBV_300_AT">#REF!</definedName>
    <definedName name="MBV_350_AN">#REF!</definedName>
    <definedName name="MBV_350_AT">#REF!</definedName>
    <definedName name="MBV_375_AN">#REF!</definedName>
    <definedName name="MBV_375_AT">#REF!</definedName>
    <definedName name="MBV_400_AN">#REF!</definedName>
    <definedName name="MBV_400_AT">#REF!</definedName>
    <definedName name="MC_COMISSÃO">#REF!</definedName>
    <definedName name="MC_Desconto">#REF!</definedName>
    <definedName name="MC_Desconto_META">#REF!</definedName>
    <definedName name="MC_FatorFrete">#REF!</definedName>
    <definedName name="MC_FatorImpostos">#REF!</definedName>
    <definedName name="MC_GPeças">#REF!</definedName>
    <definedName name="MC_IPI">#REF!</definedName>
    <definedName name="MC_PesoUnitarioFinal">#REF!</definedName>
    <definedName name="MC_PorcentCustoFinanceiro">#REF!</definedName>
    <definedName name="MC_Preço_META">#REF!</definedName>
    <definedName name="MC_PRU">#REF!</definedName>
    <definedName name="MC_RBC_META">#REF!</definedName>
    <definedName name="MC_TipoPeçaFrete">#REF!</definedName>
    <definedName name="MC_VNDcDesconto">#REF!</definedName>
    <definedName name="MC_VNDCheio">#REF!</definedName>
    <definedName name="mcf">#REF!</definedName>
    <definedName name="mcknfr">#REF!</definedName>
    <definedName name="mclwk">#REF!</definedName>
    <definedName name="me">#REF!</definedName>
    <definedName name="Mec" localSheetId="1">#REF!</definedName>
    <definedName name="Mec">#REF!</definedName>
    <definedName name="Mec_1" localSheetId="1">#REF!</definedName>
    <definedName name="Mec_1">#REF!</definedName>
    <definedName name="mec_10km">#REF!</definedName>
    <definedName name="mec_10km1">#REF!</definedName>
    <definedName name="mec_10km2">#REF!</definedName>
    <definedName name="mec_10km3">#REF!</definedName>
    <definedName name="mec_10km4">#REF!</definedName>
    <definedName name="mec_10km5">#REF!</definedName>
    <definedName name="mec_10km6">#REF!</definedName>
    <definedName name="mec_10km7">#REF!</definedName>
    <definedName name="mec_10km8">#REF!</definedName>
    <definedName name="mec_10km9">#REF!</definedName>
    <definedName name="mec_ac_10km">#REF!</definedName>
    <definedName name="mec_ac_10km1">#REF!</definedName>
    <definedName name="mec_ac_10km2">#REF!</definedName>
    <definedName name="mec_ac_10km3">#REF!</definedName>
    <definedName name="mec_ac_10km4">#REF!</definedName>
    <definedName name="mec_ac_10km5">#REF!</definedName>
    <definedName name="mec_ac_10km6">#REF!</definedName>
    <definedName name="mec_ac_10km7">#REF!</definedName>
    <definedName name="mec_ac_10km8">#REF!</definedName>
    <definedName name="mec_ac_10km9">#REF!</definedName>
    <definedName name="MEC_BARRO_2_AN">#REF!</definedName>
    <definedName name="MEC_BARRO_2_AT">#REF!</definedName>
    <definedName name="MEC_BARRO_4_AN">#REF!</definedName>
    <definedName name="MEC_BARRO_4_AT">#REF!</definedName>
    <definedName name="MEC_BARRO_6_AN">#REF!</definedName>
    <definedName name="MEC_BARRO_6_AT">#REF!</definedName>
    <definedName name="MEC_CAMADAS_AN">#REF!</definedName>
    <definedName name="MEC_CAMADAS_AT">#REF!</definedName>
    <definedName name="MEC_GST_AN">#REF!</definedName>
    <definedName name="MEC_GST_AT">#REF!</definedName>
    <definedName name="MEC_MATACÃO_2_AN">#REF!</definedName>
    <definedName name="MEC_MATACÃO_2_AT">#REF!</definedName>
    <definedName name="MEC_MATACÃO_4_AN">#REF!</definedName>
    <definedName name="MEC_MATACÃO_4_AT">#REF!</definedName>
    <definedName name="MEC_MATACÃO_6_AN">#REF!</definedName>
    <definedName name="MEC_MATACÃO_6_AT">#REF!</definedName>
    <definedName name="MEC_SEM_AN">#REF!</definedName>
    <definedName name="MEC_SEM_AT">#REF!</definedName>
    <definedName name="MEC_TERRA_2_AN">#REF!</definedName>
    <definedName name="MEC_TERRA_2_AT">#REF!</definedName>
    <definedName name="MEC_TERRA_4_AN">#REF!</definedName>
    <definedName name="MEC_TERRA_4_AT">#REF!</definedName>
    <definedName name="MEC_TERRA_6_AN">#REF!</definedName>
    <definedName name="MEC_TERRA_6_AT">#REF!</definedName>
    <definedName name="MecP" localSheetId="1">#REF!</definedName>
    <definedName name="MecP">#REF!</definedName>
    <definedName name="MecP_1" localSheetId="1">#REF!</definedName>
    <definedName name="MecP_1">#REF!</definedName>
    <definedName name="MED">#REF!</definedName>
    <definedName name="MED_BACIA">IF(OR(#REF!=8,#REF!=""),1,0)</definedName>
    <definedName name="Média_km_diária_Cam_Comp" localSheetId="1">'[20]4. Coleta'!#REF!</definedName>
    <definedName name="Média_km_diária_Cam_Comp">'[20]4. Coleta'!#REF!</definedName>
    <definedName name="Média_km_diária_veículo_leve" localSheetId="1">'[20]4. Coleta'!#REF!</definedName>
    <definedName name="Média_km_diária_veículo_leve">'[20]4. Coleta'!#REF!</definedName>
    <definedName name="Medição">#REF!</definedName>
    <definedName name="Medição1ª">#REF!</definedName>
    <definedName name="MEDIÇÕES">#REF!</definedName>
    <definedName name="medida">#REF!</definedName>
    <definedName name="MEDIR_IRRIGAÇÃO_ÁRV">#REF!="S"</definedName>
    <definedName name="MEDPER1">#REF!</definedName>
    <definedName name="MEIO_FIO">#REF!</definedName>
    <definedName name="meiof">#REF!</definedName>
    <definedName name="melhoria" localSheetId="1" hidden="1">{#N/A,#N/A,FALSE,"Plan1"}</definedName>
    <definedName name="melhoria" hidden="1">{#N/A,#N/A,FALSE,"Plan1"}</definedName>
    <definedName name="Mem.01" localSheetId="1" hidden="1">{"'Plan1 (2)'!$A$5:$F$63"}</definedName>
    <definedName name="Mem.01" hidden="1">{"'Plan1 (2)'!$A$5:$F$63"}</definedName>
    <definedName name="MEMÓRIA">#REF!</definedName>
    <definedName name="memória2">#REF!</definedName>
    <definedName name="MemoriaGACCG" localSheetId="1" hidden="1">{"'Quadro'!$A$4:$BG$78"}</definedName>
    <definedName name="MemoriaGACCG" hidden="1">{"'Quadro'!$A$4:$BG$78"}</definedName>
    <definedName name="mene">#REF!,#REF!</definedName>
    <definedName name="MENSAGEM">#REF!</definedName>
    <definedName name="mensais_curta">#REF!</definedName>
    <definedName name="MENSAL">#REF!</definedName>
    <definedName name="MENU">#REF!</definedName>
    <definedName name="MENU1">#REF!</definedName>
    <definedName name="MENU2">#REF!</definedName>
    <definedName name="MENU3">#REF!</definedName>
    <definedName name="MENU4">#REF!</definedName>
    <definedName name="MENU5">#REF!</definedName>
    <definedName name="MENU6">#REF!</definedName>
    <definedName name="MENUSALVA">#REF!</definedName>
    <definedName name="MERC">"Texto 14"</definedName>
    <definedName name="mercados">#REF!</definedName>
    <definedName name="mercia" localSheetId="1" hidden="1">{"'REL CUSTODIF'!$B$1:$H$72"}</definedName>
    <definedName name="mercia" hidden="1">{"'REL CUSTODIF'!$B$1:$H$72"}</definedName>
    <definedName name="merito"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erito1" hidden="1">#REF!</definedName>
    <definedName name="mês">#REF!</definedName>
    <definedName name="mes_dissidio">#REF!</definedName>
    <definedName name="meses">#REF!</definedName>
    <definedName name="meses_ano">#REF!</definedName>
    <definedName name="mesrev">#REF!</definedName>
    <definedName name="METAIS">#REF!</definedName>
    <definedName name="METÁLICO_AN">#REF!</definedName>
    <definedName name="METÁLICO_AT">#REF!</definedName>
    <definedName name="metasantigas" localSheetId="1" hidden="1">{"'gráf jan00'!$A$1:$AK$41"}</definedName>
    <definedName name="metasantigas" hidden="1">{"'gráf jan00'!$A$1:$AK$41"}</definedName>
    <definedName name="MetaTir" localSheetId="1">#REF!</definedName>
    <definedName name="MetaTir">'[31]TABELA RESUMO'!$I$5</definedName>
    <definedName name="Metragem">#REF!</definedName>
    <definedName name="MetragemTFL">#REF!</definedName>
    <definedName name="MetragemTFLarred">#REF!</definedName>
    <definedName name="MetragemTFLarredprel">#REF!</definedName>
    <definedName name="Mext">#REF!</definedName>
    <definedName name="MG" localSheetId="1">#REF!</definedName>
    <definedName name="MG">#REF!</definedName>
    <definedName name="MG_1">#REF!</definedName>
    <definedName name="MIC" localSheetId="1" hidden="1">{"'RR'!$A$2:$E$81"}</definedName>
    <definedName name="MIC" hidden="1">{"'RR'!$A$2:$E$81"}</definedName>
    <definedName name="MICRO">#REF!</definedName>
    <definedName name="MICROMA">#REF!</definedName>
    <definedName name="MICROTA">#REF!</definedName>
    <definedName name="mii">#REF!</definedName>
    <definedName name="miimi">#REF!</definedName>
    <definedName name="min">#REF!</definedName>
    <definedName name="mine_inf_sens">#REF!</definedName>
    <definedName name="mínimo">[32]Fev03!$C$9</definedName>
    <definedName name="MINPGPELE">#REF!</definedName>
    <definedName name="MINPGPMEC">#REF!</definedName>
    <definedName name="Misc_Assumptions">#REF!</definedName>
    <definedName name="mj">#N/A</definedName>
    <definedName name="MktCom_Orc">#REF!</definedName>
    <definedName name="MktCom_Proj_Gfa">#REF!</definedName>
    <definedName name="MktCom_Proj_Gfa_Go">#REF!</definedName>
    <definedName name="MktCom_Proj_Plj">#REF!</definedName>
    <definedName name="MktCom_Proj_Plj_Go">#REF!</definedName>
    <definedName name="MktCom_Real">#REF!</definedName>
    <definedName name="mktvalv">#REF!</definedName>
    <definedName name="Mkup_Ind_Orc">#REF!</definedName>
    <definedName name="Mkup_Ind_Proj">#REF!</definedName>
    <definedName name="ml_ft3">#REF!</definedName>
    <definedName name="ml_gal">#REF!</definedName>
    <definedName name="ml_yd3">#REF!</definedName>
    <definedName name="MLH0">#REF!</definedName>
    <definedName name="mlsantos" localSheetId="1" hidden="1">{"'RELATÓRIO'!$A$1:$E$20","'RELATÓRIO'!$A$22:$D$34","'INTERNET'!$A$31:$G$58","'INTERNET'!$A$1:$G$28","'SÉRIE HISTÓRICA'!$A$167:$H$212","'SÉRIE HISTÓRICA'!$A$56:$H$101"}</definedName>
    <definedName name="mlsantos" hidden="1">{"'RELATÓRIO'!$A$1:$E$20","'RELATÓRIO'!$A$22:$D$34","'INTERNET'!$A$31:$G$58","'INTERNET'!$A$1:$G$28","'SÉRIE HISTÓRICA'!$A$167:$H$212","'SÉRIE HISTÓRICA'!$A$56:$H$101"}</definedName>
    <definedName name="mm" localSheetId="12" hidden="1">{"'CONS'!$A$10:$N$62"}</definedName>
    <definedName name="mm" localSheetId="1" hidden="1">{"'CONS'!$A$10:$N$62"}</definedName>
    <definedName name="mm" hidden="1">{"'CONS'!$A$10:$N$62"}</definedName>
    <definedName name="MmExcelLinker_4E7BD31E_65F0_440C_A162_0361D739B0FD" localSheetId="3">[0]!ANEXO IVA #REF! #REF! #REF!</definedName>
    <definedName name="MmExcelLinker_4E7BD31E_65F0_440C_A162_0361D739B0FD" localSheetId="4">[0]!ANEXO IVA #REF! #REF! #REF!</definedName>
    <definedName name="MmExcelLinker_4E7BD31E_65F0_440C_A162_0361D739B0FD" localSheetId="5">[0]!ANEXO IVA #REF! #REF! #REF!</definedName>
    <definedName name="MmExcelLinker_4E7BD31E_65F0_440C_A162_0361D739B0FD" localSheetId="6">[0]!ANEXO IVA #REF! #REF! #REF!</definedName>
    <definedName name="MmExcelLinker_4E7BD31E_65F0_440C_A162_0361D739B0FD" localSheetId="7">[0]!ANEXO IVA #REF! #REF! #REF!</definedName>
    <definedName name="MmExcelLinker_4E7BD31E_65F0_440C_A162_0361D739B0FD" localSheetId="8">[0]!ANEXO IVA #REF! #REF! #REF!</definedName>
    <definedName name="MmExcelLinker_4E7BD31E_65F0_440C_A162_0361D739B0FD" localSheetId="1">[0]!ANEXO IVA #REF! #REF! #REF!</definedName>
    <definedName name="MmExcelLinker_4E7BD31E_65F0_440C_A162_0361D739B0FD">ANEXO IVA #REF! #REF! #REF!</definedName>
    <definedName name="MmExcelLinker_CEBCD257_25B5_4641_8DAA_F3FAF54D171B">#REF!</definedName>
    <definedName name="mmmm" localSheetId="1" hidden="1">{"'CptDifn'!$AA$32:$AG$32"}</definedName>
    <definedName name="mmmm" hidden="1">{"'CptDifn'!$AA$32:$AG$32"}</definedName>
    <definedName name="mmmmm"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M" localSheetId="1" hidden="1">{"'gráf jan00'!$A$1:$AK$41"}</definedName>
    <definedName name="MMMMMM" hidden="1">{"'gráf jan00'!$A$1:$AK$41"}</definedName>
    <definedName name="mmmmmmm" localSheetId="1" hidden="1">{#N/A,#N/A,FALSE,"QD_F1 Invest Detalhado";#N/A,#N/A,FALSE,"QD_F3 Invest_Comparado";#N/A,#N/A,FALSE,"QD_B Trafego";#N/A,#N/A,FALSE,"QD_D0 Custos Operacionais";#N/A,#N/A,FALSE,"QD_C Receita";#N/A,#N/A,FALSE,"QD_D Custos";#N/A,#N/A,FALSE,"QD_E Resultado";#N/A,#N/A,FALSE,"QD_G Fluxo Caixa"}</definedName>
    <definedName name="mmmmmmm" hidden="1">{#N/A,#N/A,FALSE,"QD_F1 Invest Detalhado";#N/A,#N/A,FALSE,"QD_F3 Invest_Comparado";#N/A,#N/A,FALSE,"QD_B Trafego";#N/A,#N/A,FALSE,"QD_D0 Custos Operacionais";#N/A,#N/A,FALSE,"QD_C Receita";#N/A,#N/A,FALSE,"QD_D Custos";#N/A,#N/A,FALSE,"QD_E Resultado";#N/A,#N/A,FALSE,"QD_G Fluxo Caixa"}</definedName>
    <definedName name="mmmmmmm_1" localSheetId="1" hidden="1">{#N/A,#N/A,FALSE,"QD_F1 Invest Detalhado";#N/A,#N/A,FALSE,"QD_F3 Invest_Comparado";#N/A,#N/A,FALSE,"QD_B Trafego";#N/A,#N/A,FALSE,"QD_D0 Custos Operacionais";#N/A,#N/A,FALSE,"QD_C Receita";#N/A,#N/A,FALSE,"QD_D Custos";#N/A,#N/A,FALSE,"QD_E Resultado";#N/A,#N/A,FALSE,"QD_G Fluxo Caixa"}</definedName>
    <definedName name="mmmmmmm_1" hidden="1">{#N/A,#N/A,FALSE,"QD_F1 Invest Detalhado";#N/A,#N/A,FALSE,"QD_F3 Invest_Comparado";#N/A,#N/A,FALSE,"QD_B Trafego";#N/A,#N/A,FALSE,"QD_D0 Custos Operacionais";#N/A,#N/A,FALSE,"QD_C Receita";#N/A,#N/A,FALSE,"QD_D Custos";#N/A,#N/A,FALSE,"QD_E Resultado";#N/A,#N/A,FALSE,"QD_G Fluxo Caixa"}</definedName>
    <definedName name="mmmmmmm_2" localSheetId="1" hidden="1">{#N/A,#N/A,FALSE,"QD_F1 Invest Detalhado";#N/A,#N/A,FALSE,"QD_F3 Invest_Comparado";#N/A,#N/A,FALSE,"QD_B Trafego";#N/A,#N/A,FALSE,"QD_D0 Custos Operacionais";#N/A,#N/A,FALSE,"QD_C Receita";#N/A,#N/A,FALSE,"QD_D Custos";#N/A,#N/A,FALSE,"QD_E Resultado";#N/A,#N/A,FALSE,"QD_G Fluxo Caixa"}</definedName>
    <definedName name="mmmmmmm_2" hidden="1">{#N/A,#N/A,FALSE,"QD_F1 Invest Detalhado";#N/A,#N/A,FALSE,"QD_F3 Invest_Comparado";#N/A,#N/A,FALSE,"QD_B Trafego";#N/A,#N/A,FALSE,"QD_D0 Custos Operacionais";#N/A,#N/A,FALSE,"QD_C Receita";#N/A,#N/A,FALSE,"QD_D Custos";#N/A,#N/A,FALSE,"QD_E Resultado";#N/A,#N/A,FALSE,"QD_G Fluxo Caixa"}</definedName>
    <definedName name="MO" localSheetId="1">#REF!</definedName>
    <definedName name="MO">#REF!</definedName>
    <definedName name="MO_10">#N/A</definedName>
    <definedName name="MO_11">#N/A</definedName>
    <definedName name="MO_12">#N/A</definedName>
    <definedName name="MO_13">#N/A</definedName>
    <definedName name="MO_14">#N/A</definedName>
    <definedName name="MO_15">#REF!</definedName>
    <definedName name="MO_16">#REF!</definedName>
    <definedName name="MO_17">#REF!</definedName>
    <definedName name="MO_18">#REF!</definedName>
    <definedName name="MO_19">#REF!</definedName>
    <definedName name="MO_2">#REF!</definedName>
    <definedName name="MO_20">#REF!</definedName>
    <definedName name="MO_21">#REF!</definedName>
    <definedName name="MO_22">#REF!</definedName>
    <definedName name="MO_23">#REF!</definedName>
    <definedName name="MO_24">#REF!</definedName>
    <definedName name="MO_25">#REF!</definedName>
    <definedName name="MO_26">#REF!</definedName>
    <definedName name="MO_27">#REF!</definedName>
    <definedName name="MO_28">#REF!</definedName>
    <definedName name="MO_29">#REF!</definedName>
    <definedName name="MO_3">#REF!</definedName>
    <definedName name="MO_30">#REF!</definedName>
    <definedName name="MO_31">#REF!</definedName>
    <definedName name="MO_32">#REF!</definedName>
    <definedName name="MO_33">#REF!</definedName>
    <definedName name="MO_34">#REF!</definedName>
    <definedName name="MO_35">#REF!</definedName>
    <definedName name="MO_36">#REF!</definedName>
    <definedName name="MO_37">#N/A</definedName>
    <definedName name="MO_38">#REF!</definedName>
    <definedName name="MO_39">#N/A</definedName>
    <definedName name="MO_4">#REF!</definedName>
    <definedName name="MO_40">#N/A</definedName>
    <definedName name="MO_41">#N/A</definedName>
    <definedName name="MO_42">#N/A</definedName>
    <definedName name="MO_43">#N/A</definedName>
    <definedName name="MO_44">#N/A</definedName>
    <definedName name="MO_45">#N/A</definedName>
    <definedName name="MO_46">#N/A</definedName>
    <definedName name="MO_47">#N/A</definedName>
    <definedName name="MO_48">#N/A</definedName>
    <definedName name="MO_49">#N/A</definedName>
    <definedName name="MO_5">#REF!</definedName>
    <definedName name="MO_50">#N/A</definedName>
    <definedName name="MO_51">#N/A</definedName>
    <definedName name="MO_52">#N/A</definedName>
    <definedName name="MO_53">#N/A</definedName>
    <definedName name="MO_54">#N/A</definedName>
    <definedName name="MO_55">#N/A</definedName>
    <definedName name="MO_56">#N/A</definedName>
    <definedName name="MO_57">#N/A</definedName>
    <definedName name="MO_58">#N/A</definedName>
    <definedName name="MO_6">#REF!</definedName>
    <definedName name="MO_60">#N/A</definedName>
    <definedName name="MO_61">#N/A</definedName>
    <definedName name="MO_62">#N/A</definedName>
    <definedName name="MO_63">#N/A</definedName>
    <definedName name="MO_64">#N/A</definedName>
    <definedName name="MO_65">#N/A</definedName>
    <definedName name="MO_66">#N/A</definedName>
    <definedName name="MO_67">#N/A</definedName>
    <definedName name="MO_68">#N/A</definedName>
    <definedName name="MO_69">#N/A</definedName>
    <definedName name="MO_7">#N/A</definedName>
    <definedName name="MO_70">#N/A</definedName>
    <definedName name="MO_71">#N/A</definedName>
    <definedName name="MO_72">#N/A</definedName>
    <definedName name="MO_73">#N/A</definedName>
    <definedName name="MO_74">#N/A</definedName>
    <definedName name="MO_75">#N/A</definedName>
    <definedName name="MO_76">#N/A</definedName>
    <definedName name="MO_77">#N/A</definedName>
    <definedName name="MO_78">#N/A</definedName>
    <definedName name="MO_79">#N/A</definedName>
    <definedName name="MO_8">#N/A</definedName>
    <definedName name="MO_80">#N/A</definedName>
    <definedName name="MO_81">#N/A</definedName>
    <definedName name="MO_82">#N/A</definedName>
    <definedName name="MO_83">#N/A</definedName>
    <definedName name="MO_84">#N/A</definedName>
    <definedName name="MO_85">#N/A</definedName>
    <definedName name="MO_86">#N/A</definedName>
    <definedName name="MO_87">#N/A</definedName>
    <definedName name="MO_88">#N/A</definedName>
    <definedName name="MO_9">#N/A</definedName>
    <definedName name="MO_92">#N/A</definedName>
    <definedName name="MO_95">#N/A</definedName>
    <definedName name="MO_96">#N/A</definedName>
    <definedName name="MO_97">#N/A</definedName>
    <definedName name="mo_base">#REF!</definedName>
    <definedName name="mo_sub_base">#REF!</definedName>
    <definedName name="MOA" localSheetId="1" hidden="1">{#N/A,#N/A,FALSE,"DEF1";#N/A,#N/A,FALSE,"DEF2";#N/A,#N/A,FALSE,"DEF3"}</definedName>
    <definedName name="MOA" hidden="1">{#N/A,#N/A,FALSE,"DEF1";#N/A,#N/A,FALSE,"DEF2";#N/A,#N/A,FALSE,"DEF3"}</definedName>
    <definedName name="Mob">#REF!</definedName>
    <definedName name="mobi">#REF!</definedName>
    <definedName name="MOBIL">#REF!</definedName>
    <definedName name="MOBILIZAÇÃO" localSheetId="12" hidden="1">{#N/A,#N/A,FALSE,"Cronograma";#N/A,#N/A,FALSE,"Cronogr. 2"}</definedName>
    <definedName name="MOBILIZAÇÃO" localSheetId="1" hidden="1">{#N/A,#N/A,FALSE,"Cronograma";#N/A,#N/A,FALSE,"Cronogr. 2"}</definedName>
    <definedName name="MOBILIZAÇÃO" hidden="1">{#N/A,#N/A,FALSE,"Cronograma";#N/A,#N/A,FALSE,"Cronogr. 2"}</definedName>
    <definedName name="MOBILMA">#REF!</definedName>
    <definedName name="MOBILTA">#REF!</definedName>
    <definedName name="MObr" localSheetId="1">#REF!</definedName>
    <definedName name="MObr">#REF!</definedName>
    <definedName name="MObr_1" localSheetId="1">#REF!</definedName>
    <definedName name="MObr_1">#REF!</definedName>
    <definedName name="MOcabucu">#REF!</definedName>
    <definedName name="Mod">#REF!</definedName>
    <definedName name="Mod_1">#REF!</definedName>
    <definedName name="Modalidade">#REF!</definedName>
    <definedName name="Modelo" hidden="1">#REF!</definedName>
    <definedName name="Modelo1" localSheetId="1" hidden="1">{"'CptDifn'!$AA$32:$AG$32"}</definedName>
    <definedName name="Modelo1" hidden="1">{"'CptDifn'!$AA$32:$AG$32"}</definedName>
    <definedName name="Modelos">#REF!</definedName>
    <definedName name="MOdir">#REF!</definedName>
    <definedName name="modo_cobranca">#REF!</definedName>
    <definedName name="modo_sens">#REF!</definedName>
    <definedName name="modo_trib">#REF!</definedName>
    <definedName name="ModTrib">#REF!</definedName>
    <definedName name="módulo1.Extenso">#REF!</definedName>
    <definedName name="Módulo1.Macro1">#REF!</definedName>
    <definedName name="Módulo2.Macro9">#REF!</definedName>
    <definedName name="MOE">#REF!</definedName>
    <definedName name="MOE_36">#REF!</definedName>
    <definedName name="MOE_4">#REF!</definedName>
    <definedName name="MOE_5">#REF!</definedName>
    <definedName name="MOE_6">#REF!</definedName>
    <definedName name="moeda">#REF!</definedName>
    <definedName name="MOEDAAT">#REF!</definedName>
    <definedName name="MOEDAEP">#REF!</definedName>
    <definedName name="MOengordador">#REF!</definedName>
    <definedName name="MOH">#REF!</definedName>
    <definedName name="MOH_36">#REF!</definedName>
    <definedName name="MOH_4">#REF!</definedName>
    <definedName name="MOH_5">#REF!</definedName>
    <definedName name="MOH_6">#REF!</definedName>
    <definedName name="MOIND">#REF!</definedName>
    <definedName name="MOIS">#REF!</definedName>
    <definedName name="mola">#REF!</definedName>
    <definedName name="Monitoramento_de_OAC_Caixas_de_ligação_Reg_I_Lista">#REF!</definedName>
    <definedName name="monumentos">#REF!</definedName>
    <definedName name="monumentos1">#REF!</definedName>
    <definedName name="monumentos2">#REF!</definedName>
    <definedName name="monumentos3">#REF!</definedName>
    <definedName name="monumentos4">#REF!</definedName>
    <definedName name="monumentos5">#REF!</definedName>
    <definedName name="monumentos6">#REF!</definedName>
    <definedName name="monumentos7">#REF!</definedName>
    <definedName name="monumentos8">#REF!</definedName>
    <definedName name="monumentos9">#REF!</definedName>
    <definedName name="MOPG">#REF!</definedName>
    <definedName name="Motorista_diu_cap_mec" localSheetId="1">#REF!</definedName>
    <definedName name="Motorista_diu_cap_mec">#REF!</definedName>
    <definedName name="Motorista_diu_cap_mec_res" localSheetId="1">#REF!</definedName>
    <definedName name="Motorista_diu_cap_mec_res">#REF!</definedName>
    <definedName name="Motorista_diu_col_dom">'[20]4. Coleta'!#REF!</definedName>
    <definedName name="Motorista_diu_col_dom_res">'[20]4. Coleta'!#REF!</definedName>
    <definedName name="Motorista_diu_col_hosp" localSheetId="1">#REF!</definedName>
    <definedName name="Motorista_diu_col_hosp">#REF!</definedName>
    <definedName name="Motorista_diu_col_hosp_res" localSheetId="1">#REF!</definedName>
    <definedName name="Motorista_diu_col_hosp_res">#REF!</definedName>
    <definedName name="Motorista_diu_col_sel" localSheetId="1">#REF!</definedName>
    <definedName name="Motorista_diu_col_sel">#REF!</definedName>
    <definedName name="Motorista_diu_eq_padrão" localSheetId="1">#REF!</definedName>
    <definedName name="Motorista_diu_eq_padrão">#REF!</definedName>
    <definedName name="Motorista_diu_eq_padrão_res" localSheetId="1">#REF!</definedName>
    <definedName name="Motorista_diu_eq_padrão_res">#REF!</definedName>
    <definedName name="Motorista_diu_lav_vias" localSheetId="1">#REF!</definedName>
    <definedName name="Motorista_diu_lav_vias">#REF!</definedName>
    <definedName name="Motorista_diu_lav_vias_res" localSheetId="1">#REF!</definedName>
    <definedName name="Motorista_diu_lav_vias_res">#REF!</definedName>
    <definedName name="Motorista_diu_loc_cam_bas" localSheetId="1">#REF!</definedName>
    <definedName name="Motorista_diu_loc_cam_bas">#REF!</definedName>
    <definedName name="Motorista_diu_loc_cam_bas_res" localSheetId="1">#REF!</definedName>
    <definedName name="Motorista_diu_loc_cam_bas_res">#REF!</definedName>
    <definedName name="Motorista_diu_op_aterro" localSheetId="1">#REF!</definedName>
    <definedName name="Motorista_diu_op_aterro">#REF!</definedName>
    <definedName name="Motorista_diu_op_aterro_res" localSheetId="1">#REF!</definedName>
    <definedName name="Motorista_diu_op_aterro_res">#REF!</definedName>
    <definedName name="Motorista_not_cap_mec" localSheetId="1">#REF!</definedName>
    <definedName name="Motorista_not_cap_mec">#REF!</definedName>
    <definedName name="Motorista_not_cap_mec_res" localSheetId="1">#REF!</definedName>
    <definedName name="Motorista_not_cap_mec_res">#REF!</definedName>
    <definedName name="Motorista_not_col_dom">'[20]4. Coleta'!#REF!</definedName>
    <definedName name="Motorista_not_col_dom_res">'[20]4. Coleta'!#REF!</definedName>
    <definedName name="Motorista_not_col_hosp" localSheetId="1">#REF!</definedName>
    <definedName name="Motorista_not_col_hosp">#REF!</definedName>
    <definedName name="Motorista_not_col_hosp_res" localSheetId="1">#REF!</definedName>
    <definedName name="Motorista_not_col_hosp_res">#REF!</definedName>
    <definedName name="Motorista_not_col_sel" localSheetId="1">#REF!</definedName>
    <definedName name="Motorista_not_col_sel">#REF!</definedName>
    <definedName name="Motorista_not_col_sel_res" localSheetId="1">#REF!</definedName>
    <definedName name="Motorista_not_col_sel_res">#REF!</definedName>
    <definedName name="Motorista_not_eq_padrão" localSheetId="1">#REF!</definedName>
    <definedName name="Motorista_not_eq_padrão">#REF!</definedName>
    <definedName name="Motorista_not_eq_padrão_res" localSheetId="1">#REF!</definedName>
    <definedName name="Motorista_not_eq_padrão_res">#REF!</definedName>
    <definedName name="Motorista_not_lav_vias" localSheetId="1">#REF!</definedName>
    <definedName name="Motorista_not_lav_vias">#REF!</definedName>
    <definedName name="Motorista_not_lav_vias_res" localSheetId="1">#REF!</definedName>
    <definedName name="Motorista_not_lav_vias_res">#REF!</definedName>
    <definedName name="Motorista_not_loc_cam_bas" localSheetId="1">#REF!</definedName>
    <definedName name="Motorista_not_loc_cam_bas">#REF!</definedName>
    <definedName name="Motorista_not_loc_cam_bas_res" localSheetId="1">#REF!</definedName>
    <definedName name="Motorista_not_loc_cam_bas_res">#REF!</definedName>
    <definedName name="Motorista_not_op_aterro" localSheetId="1">#REF!</definedName>
    <definedName name="Motorista_not_op_aterro">#REF!</definedName>
    <definedName name="Motorista_not_op_aterro_res" localSheetId="1">#REF!</definedName>
    <definedName name="Motorista_not_op_aterro_res">#REF!</definedName>
    <definedName name="Motorita_diu_col_sel_res" localSheetId="1">#REF!</definedName>
    <definedName name="Motorita_diu_col_sel_res">#REF!</definedName>
    <definedName name="mour">#REF!</definedName>
    <definedName name="MOV.000.C.0.00.0000.00.00.24401010001">615712.52999973</definedName>
    <definedName name="MOV.000.C.0.00.0000.00.00.24401010002">61571.25</definedName>
    <definedName name="MOV.000.C.0.00.0000.00.00.D1074">3439383.08001709</definedName>
    <definedName name="MOV.000.C.0.00.0000.00.00.D1075">84926.49000001</definedName>
    <definedName name="MOV.000.C.0.00.2000.00.00.24401010001">615712.52999973</definedName>
    <definedName name="MOV.000.C.0.00.2000.00.00.24401010002">61571.25</definedName>
    <definedName name="MOV.000.C.0.01.0000.00.00.D1074">3439383.08001709</definedName>
    <definedName name="MOV.000.C.0.01.0000.00.00.D1075">84926.49000001</definedName>
    <definedName name="MOV.000.C.0.01.0000.00.01.D1074">3439</definedName>
    <definedName name="MOV.000.C.0.01.0000.00.01.D1075">85</definedName>
    <definedName name="MOV.000.C.0.01.0000.00.01.D1076">1646</definedName>
    <definedName name="MOV.000.C.0.01.0000.00.01.D997">5051</definedName>
    <definedName name="MOV.000.C.0.01.2001.00.01.44101010019">-326</definedName>
    <definedName name="MOV.000.C.0.01.2001.00.01.44101020008">-1321</definedName>
    <definedName name="MOV.000.C.0.02.0000.00.01.D1074">-3473</definedName>
    <definedName name="MOV.000.C.0.02.0000.00.01.D1075">-269</definedName>
    <definedName name="MOV.000.C.0.02.0000.00.01.D1076">6523</definedName>
    <definedName name="MOV.000.C.0.02.0000.00.01.D997">5030</definedName>
    <definedName name="MOV.000.C.0.02.2001.00.01.44101010019">-289</definedName>
    <definedName name="MOV.000.C.0.02.2001.00.01.44101020008">-6234</definedName>
    <definedName name="MOV.000.C.0.03.0000.00.01.D1074">-5358</definedName>
    <definedName name="MOV.000.C.0.03.0000.00.01.D1075">-2243</definedName>
    <definedName name="MOV.000.C.0.03.0000.00.01.D1076">9160</definedName>
    <definedName name="MOV.000.C.0.03.0000.00.01.D997">5019</definedName>
    <definedName name="MOV.000.C.0.03.2001.00.01.44101010019">-313</definedName>
    <definedName name="MOV.000.C.0.03.2001.00.01.44101020008">-8847</definedName>
    <definedName name="MOV.000.C.0.04.0000.00.01.D1074">412</definedName>
    <definedName name="MOV.000.C.0.04.0000.00.01.D1075">183</definedName>
    <definedName name="MOV.000.C.0.04.0000.00.01.D1076">2008</definedName>
    <definedName name="MOV.000.C.0.04.0000.00.01.D997">5002</definedName>
    <definedName name="MOV.000.C.0.04.2001.00.01.44101010019">-299</definedName>
    <definedName name="MOV.000.C.0.04.2001.00.01.44101020008">-1708</definedName>
    <definedName name="MOV.000.C.0.05.0000.00.01.D1074">-9275</definedName>
    <definedName name="MOV.000.C.0.05.0000.00.01.D1075">-4627</definedName>
    <definedName name="MOV.000.C.0.05.0000.00.01.D1076">13237</definedName>
    <definedName name="MOV.000.C.0.05.0000.00.01.D997">5009</definedName>
    <definedName name="MOV.000.C.0.05.2001.00.01.44101010019">-304</definedName>
    <definedName name="MOV.000.C.0.05.2001.00.01.44101020008">-12933</definedName>
    <definedName name="MOV.000.C.0.06.0000.00.01.D1074">4258</definedName>
    <definedName name="MOV.000.C.0.06.0000.00.01.D1075">2228</definedName>
    <definedName name="MOV.000.C.0.06.0000.00.01.D1076">-3697</definedName>
    <definedName name="MOV.000.C.0.06.0000.00.01.D997">5017</definedName>
    <definedName name="MOV.000.C.0.06.2001.00.01.44101010019">-289</definedName>
    <definedName name="MOV.000.C.0.06.2001.00.01.44101020008">3985</definedName>
    <definedName name="MOV.000.C.0.07.0000.00.01.D1074">-6585</definedName>
    <definedName name="MOV.000.C.0.07.0000.00.01.D1075">-3379</definedName>
    <definedName name="MOV.000.C.0.07.0000.00.01.D1076">9458</definedName>
    <definedName name="MOV.000.C.0.07.0000.00.01.D997">5013</definedName>
    <definedName name="MOV.000.C.0.07.2001.00.01.44101010019">-315</definedName>
    <definedName name="MOV.000.C.0.07.2001.00.01.44101020008">-9142</definedName>
    <definedName name="MOV.000.C.0.08.0000.00.01.D1074">-4925</definedName>
    <definedName name="MOV.000.C.0.08.0000.00.01.D1075">-2364</definedName>
    <definedName name="MOV.000.C.0.08.0000.00.01.D1076">9018</definedName>
    <definedName name="MOV.000.C.0.08.0000.00.01.D997">4562</definedName>
    <definedName name="MOV.000.C.0.08.2001.00.01.44101010019">-309</definedName>
    <definedName name="MOV.000.C.0.08.2001.00.01.44101020008">-8708</definedName>
    <definedName name="MOV.000.C.0.09.0000.00.00.D997">4972951.86000061</definedName>
    <definedName name="MOV.000.C.0.09.0000.00.01.D1074">-1945</definedName>
    <definedName name="MOV.000.C.0.09.0000.00.01.D1075">-972</definedName>
    <definedName name="MOV.000.C.0.09.0000.00.01.D1076">2262</definedName>
    <definedName name="MOV.000.C.0.09.0000.00.01.D997">4549</definedName>
    <definedName name="MOV.000.C.0.09.2001.00.01.44101010019">-295</definedName>
    <definedName name="MOV.000.C.0.09.2001.00.01.44101020008">-9024</definedName>
    <definedName name="MOV.000.C.0.09.2001.00.01.D1074">-1945</definedName>
    <definedName name="MOV.000.C.0.09.2001.00.01.D1075">-972</definedName>
    <definedName name="MOV.000.C.0.09.2001.00.01.D997">4549</definedName>
    <definedName name="MOV.000.C.0.10.0000.00.01.D1074">581</definedName>
    <definedName name="MOV.000.C.0.10.0000.00.01.D1075">508</definedName>
    <definedName name="MOV.000.C.0.10.0000.00.01.D1076">5991</definedName>
    <definedName name="MOV.000.C.0.10.0000.00.01.D997">4973</definedName>
    <definedName name="MOV.000.C.0.10.2001.00.01.44101010019">-340</definedName>
    <definedName name="MOV.000.C.0.10.2001.00.01.44101020008">-2225</definedName>
    <definedName name="MOV.000.C.0.10.2001.00.01.D1074">4474</definedName>
    <definedName name="MOV.000.C.0.10.2001.00.01.D1075">2317</definedName>
    <definedName name="MOV.000.C.0.10.2001.00.01.D997">4559</definedName>
    <definedName name="MOV.000.C.0.11.0000.00.01.D1074">-413</definedName>
    <definedName name="MOV.000.C.0.11.0000.00.01.D1075">-142</definedName>
    <definedName name="MOV.000.C.0.11.0000.00.01.D1076">4680</definedName>
    <definedName name="MOV.000.C.0.11.0000.00.01.D997">5095</definedName>
    <definedName name="MOV.000.C.0.11.2001.00.01.22201010001">297</definedName>
    <definedName name="MOV.000.C.0.11.2001.00.01.44101010019">-324</definedName>
    <definedName name="MOV.000.C.0.11.2001.00.01.44101020008">11071</definedName>
    <definedName name="MOV.000.C.0.11.2001.00.01.D1074">14782</definedName>
    <definedName name="MOV.000.C.0.11.2001.00.01.D1075">7744</definedName>
    <definedName name="MOV.000.C.0.11.2001.00.01.D997">4584</definedName>
    <definedName name="MOV.000.C.0.12.0000.00.01.D1074">0</definedName>
    <definedName name="MOV.000.C.0.12.0000.00.01.D1075">0</definedName>
    <definedName name="MOV.000.C.0.12.0000.00.01.D1076">0</definedName>
    <definedName name="MOV.000.C.0.12.0000.00.01.D997">0</definedName>
    <definedName name="MOV.000.C.0.12.2000.00.00.24401010001">615712.52999973</definedName>
    <definedName name="MOV.000.C.0.12.2000.00.00.24401010002">61571.25</definedName>
    <definedName name="MOV.000.C.0.12.2000.00.01.24401010001">1123</definedName>
    <definedName name="MOV.000.C.0.12.2000.00.01.24401010002">112</definedName>
    <definedName name="MOV.000.C.0.12.2001.00.01.22201010001">312</definedName>
    <definedName name="MOV.000.C.0.12.2001.00.01.44101010019">-329</definedName>
    <definedName name="MOV.000.C.0.12.2001.00.01.44101020008">12608</definedName>
    <definedName name="MOV.000.C.0.12.2001.00.01.D1074">9154</definedName>
    <definedName name="MOV.000.C.0.12.2001.00.01.D1075">1912</definedName>
    <definedName name="MOV.000.C.0.12.2001.00.01.D997">4621</definedName>
    <definedName name="MOV.087.C.0.01.0000.00.01.D1035">6124</definedName>
    <definedName name="MOV.087.C.0.02.0000.00.01.D1035">7771</definedName>
    <definedName name="MOV.087.C.0.02.2001.00.01.34">1008</definedName>
    <definedName name="MOV.087.C.0.02.2001.00.01.44">-11828</definedName>
    <definedName name="MOV.087.C.0.02.2001.00.01.D997">5030</definedName>
    <definedName name="MOV.087.C.0.03.0000.00.01.D1035">7609</definedName>
    <definedName name="MOV.087.C.0.03.2001.00.01.34">432</definedName>
    <definedName name="MOV.087.C.0.03.2001.00.01.44">-16259</definedName>
    <definedName name="MOV.087.C.0.03.2001.00.01.D997">5019</definedName>
    <definedName name="MOV.087.C.0.04.0000.00.01.D1035">7609</definedName>
    <definedName name="MOV.087.C.0.05.0000.00.01.D1035">7609</definedName>
    <definedName name="MOV.087.C.0.06.0000.00.01.D1035">7609</definedName>
    <definedName name="MOV.087.C.0.07.0000.00.01.D1035">7609</definedName>
    <definedName name="MOV.087.C.0.07.2001.00.01.D1035">7609</definedName>
    <definedName name="MOV.087.C.0.08.2000.00.01.D1035">7659</definedName>
    <definedName name="MOV.087.C.0.08.2001.00.01.D1035">8902</definedName>
    <definedName name="MOV.087.C.0.09.2000.00.01.41102010014">-7771</definedName>
    <definedName name="MOV.087.C.0.09.2000.00.01.D1035">7771</definedName>
    <definedName name="MOV.087.C.0.09.2001.00.01.D1035">8962</definedName>
    <definedName name="MOV.087.C.0.10.2000.00.01.D1035">7771</definedName>
    <definedName name="MOV.087.C.0.10.2001.00.01.D1035">8756</definedName>
    <definedName name="MOV.087.C.0.11.2000.00.01.D1035">7771</definedName>
    <definedName name="MOV.087.C.0.11.2001.00.01.D1035">8359</definedName>
    <definedName name="MOV.087.C.0.12.0000.00.01.D1035">0</definedName>
    <definedName name="MOV.087.C.0.12.2000.00.01.D1035">7771</definedName>
    <definedName name="MOV.087.C.0.12.2001.00.01.D1035">8558</definedName>
    <definedName name="Mov_Imobilizado">#REF!</definedName>
    <definedName name="MOVIMENTAÇÃO_BUTADIEN0_ESTIRENO">#REF!</definedName>
    <definedName name="Movimentação_Imobilizado">#REF!,#REF!</definedName>
    <definedName name="Movimentações">#REF!</definedName>
    <definedName name="Movimento">#REF!</definedName>
    <definedName name="MP">#REF!</definedName>
    <definedName name="MPA">#REF!</definedName>
    <definedName name="MPAMA">#REF!</definedName>
    <definedName name="MPATA">#REF!</definedName>
    <definedName name="Mproj">#REF!</definedName>
    <definedName name="Mreal">#REF!</definedName>
    <definedName name="Mrg_Bruta_Orc">#REF!</definedName>
    <definedName name="MTV1_DIAM">#REF!</definedName>
    <definedName name="MTV1_VALV">#REF!</definedName>
    <definedName name="MTV2_DIAM">#REF!</definedName>
    <definedName name="MTV2_VALV">#REF!</definedName>
    <definedName name="MTV3_DIAM">#REF!</definedName>
    <definedName name="MTV3_VALV">#REF!</definedName>
    <definedName name="MTV4_DIAM">#REF!</definedName>
    <definedName name="MTV4_VALV">#REF!</definedName>
    <definedName name="MTV5_DIAM">#REF!</definedName>
    <definedName name="MTV5_VALV">#REF!</definedName>
    <definedName name="MUDAR">#REF!</definedName>
    <definedName name="MULHRT" localSheetId="1" hidden="1">{"'gráf jan00'!$A$1:$AK$41"}</definedName>
    <definedName name="MULHRT" hidden="1">{"'gráf jan00'!$A$1:$AK$41"}</definedName>
    <definedName name="MULT">#REF!</definedName>
    <definedName name="mult_sen">#REF!</definedName>
    <definedName name="multi">#REF!</definedName>
    <definedName name="Multi_Plate___MP100___Espessura___2_7___Ø___1_2___Revest.___Concreto">#REF!</definedName>
    <definedName name="MULTIPLICADOR">#REF!</definedName>
    <definedName name="MUN_LITO">#N/A</definedName>
    <definedName name="Munk" localSheetId="1">#REF!</definedName>
    <definedName name="Munk">#REF!</definedName>
    <definedName name="MUNK_01">#REF!</definedName>
    <definedName name="Munk_1" localSheetId="1">#REF!</definedName>
    <definedName name="Munk_1">#REF!</definedName>
    <definedName name="munk2">#REF!</definedName>
    <definedName name="munke">#REF!</definedName>
    <definedName name="MUro">#REF!</definedName>
    <definedName name="MVHMNH" localSheetId="1" hidden="1">{"'gráf jan00'!$A$1:$AK$41"}</definedName>
    <definedName name="MVHMNH" hidden="1">{"'gráf jan00'!$A$1:$AK$41"}</definedName>
    <definedName name="mymymy">#N/A</definedName>
    <definedName name="myr">#REF!</definedName>
    <definedName name="n">#REF!</definedName>
    <definedName name="N.">#REF!</definedName>
    <definedName name="N.Ferrosos" localSheetId="1" hidden="1">{"'CptDifn'!$AA$32:$AG$32"}</definedName>
    <definedName name="N.Ferrosos" hidden="1">{"'CptDifn'!$AA$32:$AG$32"}</definedName>
    <definedName name="N_Cont">#REF!</definedName>
    <definedName name="N_de_caminhões_coletores">'[20]4. Coleta'!#REF!</definedName>
    <definedName name="n_de_feriados" localSheetId="1">#REF!</definedName>
    <definedName name="n_de_feriados">#REF!</definedName>
    <definedName name="n_de_meses_no_ano" localSheetId="1">#REF!</definedName>
    <definedName name="n_de_meses_no_ano">#REF!</definedName>
    <definedName name="N_de_passagens" localSheetId="1">#REF!</definedName>
    <definedName name="N_de_passagens">#REF!</definedName>
    <definedName name="n_horas_diárias" localSheetId="1">#REF!</definedName>
    <definedName name="n_horas_diárias">#REF!</definedName>
    <definedName name="N_INSUMOS">#REF!</definedName>
    <definedName name="N_LOCAL">#N/A</definedName>
    <definedName name="N_med">#REF!</definedName>
    <definedName name="N_veículos_leves">'[20]4. Coleta'!#REF!</definedName>
    <definedName name="N0p">#REF!</definedName>
    <definedName name="NANDO" localSheetId="1" hidden="1">{"'RELATÓRIO'!$A$1:$E$20","'RELATÓRIO'!$A$22:$D$34","'INTERNET'!$A$31:$G$58","'INTERNET'!$A$1:$G$28","'SÉRIE HISTÓRICA'!$A$167:$H$212","'SÉRIE HISTÓRICA'!$A$56:$H$101"}</definedName>
    <definedName name="NANDO" hidden="1">{"'RELATÓRIO'!$A$1:$E$20","'RELATÓRIO'!$A$22:$D$34","'INTERNET'!$A$31:$G$58","'INTERNET'!$A$1:$G$28","'SÉRIE HISTÓRICA'!$A$167:$H$212","'SÉRIE HISTÓRICA'!$A$56:$H$101"}</definedName>
    <definedName name="não">#REF!</definedName>
    <definedName name="NAPHTHAUS">#REF!</definedName>
    <definedName name="NARCISO">#REF!</definedName>
    <definedName name="ncdnsmd">#REF!</definedName>
    <definedName name="NCOMPOSICOES">15</definedName>
    <definedName name="NCOTACOES">15</definedName>
    <definedName name="ncwd">#REF!</definedName>
    <definedName name="NDIASMES">#REF!</definedName>
    <definedName name="necessidade">OFFSET(#REF!,0,0,1,COUNTA(#REF!))</definedName>
    <definedName name="NEGATIVO">#REF!</definedName>
    <definedName name="Negócio">#REF!</definedName>
    <definedName name="NEMPALMOX">#REF!</definedName>
    <definedName name="NEMPRESAS">9</definedName>
    <definedName name="neut">#REF!</definedName>
    <definedName name="NEW" localSheetId="12" hidden="1">{"'RATEIO RECEITA BRUTA'!$B$77:$C$106"}</definedName>
    <definedName name="NEW" localSheetId="1" hidden="1">{"'RATEIO RECEITA BRUTA'!$B$77:$C$106"}</definedName>
    <definedName name="NEW" hidden="1">{"'RATEIO RECEITA BRUTA'!$B$77:$C$106"}</definedName>
    <definedName name="newDC" localSheetId="1" hidden="1">{#N/A,#N/A,TRUE,"Cover sheet";#N/A,#N/A,TRUE,"DCF analysis";#N/A,#N/A,TRUE,"WACC calculation"}</definedName>
    <definedName name="newDC" hidden="1">{#N/A,#N/A,TRUE,"Cover sheet";#N/A,#N/A,TRUE,"DCF analysis";#N/A,#N/A,TRUE,"WACC calculation"}</definedName>
    <definedName name="NewMatrix">#REF!</definedName>
    <definedName name="ng" localSheetId="1" hidden="1">{"'gráf jan00'!$A$1:$AK$41"}</definedName>
    <definedName name="ng" hidden="1">{"'gráf jan00'!$A$1:$AK$41"}</definedName>
    <definedName name="ngf" localSheetId="1" hidden="1">{"'gráf jan00'!$A$1:$AK$41"}</definedName>
    <definedName name="ngf" hidden="1">{"'gráf jan00'!$A$1:$AK$41"}</definedName>
    <definedName name="ngn" localSheetId="1" hidden="1">{"'gráf jan00'!$A$1:$AK$41"}</definedName>
    <definedName name="ngn" hidden="1">{"'gráf jan00'!$A$1:$AK$41"}</definedName>
    <definedName name="NHORASMES">#REF!</definedName>
    <definedName name="NINDICES">2</definedName>
    <definedName name="NJ">#REF!</definedName>
    <definedName name="njh">#REF!</definedName>
    <definedName name="NLEq" hidden="1">4</definedName>
    <definedName name="NLMo" hidden="1">6</definedName>
    <definedName name="NLMp" hidden="1">5</definedName>
    <definedName name="NLTr" hidden="1">3</definedName>
    <definedName name="NM">#REF!</definedName>
    <definedName name="nmjhm">#REF!</definedName>
    <definedName name="nn" localSheetId="1" hidden="1">{"'CptDifn'!$AA$32:$AG$32"}</definedName>
    <definedName name="nn" hidden="1">{"'CptDifn'!$AA$32:$AG$32"}</definedName>
    <definedName name="nnn" localSheetId="1" hidden="1">{#N/A,#N/A,FALSE,"PCOL"}</definedName>
    <definedName name="nnn" hidden="1">{#N/A,#N/A,FALSE,"PCOL"}</definedName>
    <definedName name="nnnn" localSheetId="1" hidden="1">{"'CptDifn'!$AA$32:$AG$32"}</definedName>
    <definedName name="nnnn" hidden="1">{"'CptDifn'!$AA$32:$AG$32"}</definedName>
    <definedName name="nnnnn" hidden="1">#REF!</definedName>
    <definedName name="no_mois_liste">#REF!</definedName>
    <definedName name="no_référence">#REF!</definedName>
    <definedName name="no_référence_liste">#REF!</definedName>
    <definedName name="no_société">#REF!</definedName>
    <definedName name="NODO">#REF!</definedName>
    <definedName name="nome">#REF!</definedName>
    <definedName name="NOME2"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DOPROJETO">#REF!</definedName>
    <definedName name="NOMES">#REF!</definedName>
    <definedName name="NOMLIC">#REF!</definedName>
    <definedName name="NOp">#REF!</definedName>
    <definedName name="NORMAL">#REF!</definedName>
    <definedName name="nov" localSheetId="12" hidden="1">{#N/A,#N/A,FALSE,"OUT";#N/A,#N/A,FALSE,"NOV"}</definedName>
    <definedName name="nov" localSheetId="1" hidden="1">{#N/A,#N/A,FALSE,"OUT";#N/A,#N/A,FALSE,"NOV"}</definedName>
    <definedName name="nov" hidden="1">{#N/A,#N/A,FALSE,"OUT";#N/A,#N/A,FALSE,"NOV"}</definedName>
    <definedName name="NOVA">#REF!</definedName>
    <definedName name="NOVA_1">#REF!</definedName>
    <definedName name="NOVEMBRO">#REF!</definedName>
    <definedName name="noventa_e_nove">#REF!</definedName>
    <definedName name="NOVO" localSheetId="12" hidden="1">{#N/A,#N/A,FALSE,"BOQCIC";#N/A,#N/A,FALSE,"3Ds";#N/A,#N/A,FALSE,"COST DETAIL"}</definedName>
    <definedName name="NOVO" localSheetId="1" hidden="1">{#N/A,#N/A,FALSE,"BOQCIC";#N/A,#N/A,FALSE,"3Ds";#N/A,#N/A,FALSE,"COST DETAIL"}</definedName>
    <definedName name="NOVO" hidden="1">{#N/A,#N/A,FALSE,"BOQCIC";#N/A,#N/A,FALSE,"3Ds";#N/A,#N/A,FALSE,"COST DETAIL"}</definedName>
    <definedName name="novos">#REF!</definedName>
    <definedName name="Novos_Investimentos">#REF!</definedName>
    <definedName name="nproposta">#REF!</definedName>
    <definedName name="NRELATORIOS">COUNTA(#REF!)-2</definedName>
    <definedName name="NTEI">#REF!</definedName>
    <definedName name="NUEVE">#REF!</definedName>
    <definedName name="nujnu">#REF!</definedName>
    <definedName name="num_linhas">#REF!</definedName>
    <definedName name="num_linhas_36">#REF!</definedName>
    <definedName name="num_linhas_5">#REF!</definedName>
    <definedName name="num_linhas_6">#REF!</definedName>
    <definedName name="NUME">#REF!</definedName>
    <definedName name="NumEdital">#REF!</definedName>
    <definedName name="numerar">#REF!</definedName>
    <definedName name="NumerEmpresa">9</definedName>
    <definedName name="NumerIndice">2</definedName>
    <definedName name="Numeros">#REF!</definedName>
    <definedName name="NumofGrpAccts" hidden="1">2</definedName>
    <definedName name="NUN_FRON">#N/A</definedName>
    <definedName name="nwr" localSheetId="1" hidden="1">{#N/A,#N/A,FALSE,"GERAL";#N/A,#N/A,FALSE,"012-96";#N/A,#N/A,FALSE,"018-96";#N/A,#N/A,FALSE,"027-96";#N/A,#N/A,FALSE,"059-96";#N/A,#N/A,FALSE,"076-96";#N/A,#N/A,FALSE,"019-97";#N/A,#N/A,FALSE,"021-97";#N/A,#N/A,FALSE,"022-97";#N/A,#N/A,FALSE,"028-97"}</definedName>
    <definedName name="nwr" hidden="1">{#N/A,#N/A,FALSE,"GERAL";#N/A,#N/A,FALSE,"012-96";#N/A,#N/A,FALSE,"018-96";#N/A,#N/A,FALSE,"027-96";#N/A,#N/A,FALSE,"059-96";#N/A,#N/A,FALSE,"076-96";#N/A,#N/A,FALSE,"019-97";#N/A,#N/A,FALSE,"021-97";#N/A,#N/A,FALSE,"022-97";#N/A,#N/A,FALSE,"028-97"}</definedName>
    <definedName name="o" localSheetId="2" hidden="1">#REF!</definedName>
    <definedName name="o" localSheetId="13" hidden="1">#REF!</definedName>
    <definedName name="o" localSheetId="14" hidden="1">#REF!</definedName>
    <definedName name="o" localSheetId="3" hidden="1">#REF!</definedName>
    <definedName name="o" localSheetId="4" hidden="1">#REF!</definedName>
    <definedName name="o" localSheetId="5" hidden="1">#REF!</definedName>
    <definedName name="o" localSheetId="6" hidden="1">#REF!</definedName>
    <definedName name="o" localSheetId="7" hidden="1">#REF!</definedName>
    <definedName name="o" localSheetId="8" hidden="1">#REF!</definedName>
    <definedName name="o" localSheetId="10" hidden="1">#REF!</definedName>
    <definedName name="o" localSheetId="9" hidden="1">#REF!</definedName>
    <definedName name="o" localSheetId="1" hidden="1">#REF!</definedName>
    <definedName name="o" hidden="1">#REF!</definedName>
    <definedName name="O_A_REF">#N/A</definedName>
    <definedName name="O_C_REF">#N/A</definedName>
    <definedName name="o1o3">#REF!,#REF!,#REF!</definedName>
    <definedName name="OA"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A"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A"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ac">#REF!</definedName>
    <definedName name="OACD">#REF!</definedName>
    <definedName name="OAE">#REF!</definedName>
    <definedName name="oaeaa">#REF!</definedName>
    <definedName name="OBJ">#REF!</definedName>
    <definedName name="Objeto">#REF!</definedName>
    <definedName name="OBJETOS">"$#REF!.$#REF!$#REF!:$#REF!$#REF!"</definedName>
    <definedName name="OBJETOS_1">#REF!</definedName>
    <definedName name="OBJETOS_10">"$#REF!.$#REF!$#REF!:$#REF!$#REF!"</definedName>
    <definedName name="OBJETOS_11">"$#REF!.$#REF!$#REF!:$#REF!$#REF!"</definedName>
    <definedName name="OBJETOS_3">#REF!</definedName>
    <definedName name="OBJETOS_5">"$#REF!.$#REF!$#REF!:$#REF!$#REF!"</definedName>
    <definedName name="OBJETOS_6">"$#REF!.$#REF!$#REF!:$#REF!$#REF!"</definedName>
    <definedName name="obra">#REF!</definedName>
    <definedName name="Obra102">#REF!</definedName>
    <definedName name="obras_de_arte_corrente_e_drenagem">#REF!</definedName>
    <definedName name="obras_de_arte_especiais">#REF!</definedName>
    <definedName name="obras_de_contenção_geotécnica">#REF!</definedName>
    <definedName name="OBSERV_2">#REF!</definedName>
    <definedName name="OBSERVACAO">#REF!</definedName>
    <definedName name="OCHO">#REF!</definedName>
    <definedName name="ocom">#REF!</definedName>
    <definedName name="Ocorrencias" localSheetId="1" hidden="1">{"'gráf jan00'!$A$1:$AK$41"}</definedName>
    <definedName name="Ocorrencias" hidden="1">{"'gráf jan00'!$A$1:$AK$41"}</definedName>
    <definedName name="OCTANEUS">#REF!</definedName>
    <definedName name="OD">#REF!</definedName>
    <definedName name="of">#REF!</definedName>
    <definedName name="ofic">#REF!</definedName>
    <definedName name="OFPro_Orc">#REF!</definedName>
    <definedName name="OFPro_Proj_Gfa">#REF!</definedName>
    <definedName name="OFPro_Proj_Gfa_Go">#REF!</definedName>
    <definedName name="OFPro_Proj_Plj">#REF!</definedName>
    <definedName name="OFPro_Proj_Plj_Go">#REF!</definedName>
    <definedName name="OFPro_Real">#REF!</definedName>
    <definedName name="oi">#N/A</definedName>
    <definedName name="oii" localSheetId="1" hidden="1">{#N/A,#N/A,FALSE,"PCOL"}</definedName>
    <definedName name="oii" hidden="1">{#N/A,#N/A,FALSE,"PCOL"}</definedName>
    <definedName name="OILB">#REF!</definedName>
    <definedName name="OILB91">#REF!</definedName>
    <definedName name="OILH">#REF!</definedName>
    <definedName name="OILH91">#REF!</definedName>
    <definedName name="OILL">#REF!</definedName>
    <definedName name="OILL91">#REF!</definedName>
    <definedName name="ok">#REF!</definedName>
    <definedName name="oleorab">#REF!</definedName>
    <definedName name="ONCE">#REF!</definedName>
    <definedName name="OnOff" hidden="1">"ON"</definedName>
    <definedName name="oo">#N/A</definedName>
    <definedName name="oooo">#N/A</definedName>
    <definedName name="oooooo">#N/A</definedName>
    <definedName name="op">#REF!</definedName>
    <definedName name="Op_balança_diu_op_aterro" localSheetId="1">#REF!</definedName>
    <definedName name="Op_balança_diu_op_aterro">#REF!</definedName>
    <definedName name="Op_balança_diu_op_aterro_res" localSheetId="1">#REF!</definedName>
    <definedName name="Op_balança_diu_op_aterro_res">#REF!</definedName>
    <definedName name="Op_balança_not_op_aterro" localSheetId="1">#REF!</definedName>
    <definedName name="Op_balança_not_op_aterro">#REF!</definedName>
    <definedName name="Op_balança_not_op_aterro_res" localSheetId="1">#REF!</definedName>
    <definedName name="Op_balança_not_op_aterro_res">#REF!</definedName>
    <definedName name="Op_diu_usi_rec_comp" localSheetId="1">#REF!</definedName>
    <definedName name="Op_diu_usi_rec_comp">#REF!</definedName>
    <definedName name="Op_diu_usi_rec_comp_res" localSheetId="1">#REF!</definedName>
    <definedName name="Op_diu_usi_rec_comp_res">#REF!</definedName>
    <definedName name="Op_diu_usi_tra_RSSS" localSheetId="1">#REF!</definedName>
    <definedName name="Op_diu_usi_tra_RSSS">#REF!</definedName>
    <definedName name="Op_diu_usi_tra_RSSS_res" localSheetId="1">#REF!</definedName>
    <definedName name="Op_diu_usi_tra_RSSS_res">#REF!</definedName>
    <definedName name="Op_maq_diu_cap_mec" localSheetId="1">#REF!</definedName>
    <definedName name="Op_maq_diu_cap_mec">#REF!</definedName>
    <definedName name="Op_maq_diu_cap_mec_res" localSheetId="1">#REF!</definedName>
    <definedName name="Op_maq_diu_cap_mec_res">#REF!</definedName>
    <definedName name="Op_máq_diu_op_aterro" localSheetId="1">#REF!</definedName>
    <definedName name="Op_máq_diu_op_aterro">#REF!</definedName>
    <definedName name="Op_máq_diu_op_aterro_res" localSheetId="1">#REF!</definedName>
    <definedName name="Op_máq_diu_op_aterro_res">#REF!</definedName>
    <definedName name="Op_maq_not_cap_mec" localSheetId="1">#REF!</definedName>
    <definedName name="Op_maq_not_cap_mec">#REF!</definedName>
    <definedName name="Op_maq_not_cap_mec_res" localSheetId="1">#REF!</definedName>
    <definedName name="Op_maq_not_cap_mec_res">#REF!</definedName>
    <definedName name="Op_máq_not_op_aterro" localSheetId="1">#REF!</definedName>
    <definedName name="Op_máq_not_op_aterro">#REF!</definedName>
    <definedName name="Op_máq_not_op_aterro_res" localSheetId="1">#REF!</definedName>
    <definedName name="Op_máq_not_op_aterro_res">#REF!</definedName>
    <definedName name="Op_not_usi_rec_comp" localSheetId="1">#REF!</definedName>
    <definedName name="Op_not_usi_rec_comp">#REF!</definedName>
    <definedName name="Op_not_usi_rec_comp_res" localSheetId="1">#REF!</definedName>
    <definedName name="Op_not_usi_rec_comp_res">#REF!</definedName>
    <definedName name="Op_not_usi_tra_RSSS" localSheetId="1">#REF!</definedName>
    <definedName name="Op_not_usi_tra_RSSS">#REF!</definedName>
    <definedName name="Op_not_usi_tra_RSSS_res" localSheetId="1">#REF!</definedName>
    <definedName name="Op_not_usi_tra_RSSS_res">#REF!</definedName>
    <definedName name="Op_pá_diu_eq_padrão" localSheetId="1">#REF!</definedName>
    <definedName name="Op_pá_diu_eq_padrão">#REF!</definedName>
    <definedName name="Op_pá_diu_eq_padrão_res" localSheetId="1">#REF!</definedName>
    <definedName name="Op_pá_diu_eq_padrão_res">#REF!</definedName>
    <definedName name="Op_pá_diu_loc_pá" localSheetId="1">#REF!</definedName>
    <definedName name="Op_pá_diu_loc_pá">#REF!</definedName>
    <definedName name="Op_pá_diu_loc_pá_res" localSheetId="1">#REF!</definedName>
    <definedName name="Op_pá_diu_loc_pá_res">#REF!</definedName>
    <definedName name="Op_pá_not_eq_padrão" localSheetId="1">#REF!</definedName>
    <definedName name="Op_pá_not_eq_padrão">#REF!</definedName>
    <definedName name="Op_pá_not_eq_padrão_res" localSheetId="1">#REF!</definedName>
    <definedName name="Op_pá_not_eq_padrão_res">#REF!</definedName>
    <definedName name="Op_pá_not_loc_pá" localSheetId="1">#REF!</definedName>
    <definedName name="Op_pá_not_loc_pá">#REF!</definedName>
    <definedName name="Op_pá_not_loc_pá_res" localSheetId="1">#REF!</definedName>
    <definedName name="Op_pá_not_loc_pá_res">#REF!</definedName>
    <definedName name="Op_roç_diu_eq_padrão" localSheetId="1">#REF!</definedName>
    <definedName name="Op_roç_diu_eq_padrão">#REF!</definedName>
    <definedName name="Op_roç_diu_eq_padrão_res" localSheetId="1">#REF!</definedName>
    <definedName name="Op_roç_diu_eq_padrão_res">#REF!</definedName>
    <definedName name="Op_roç_not_eq_padrão" localSheetId="1">#REF!</definedName>
    <definedName name="Op_roç_not_eq_padrão">#REF!</definedName>
    <definedName name="Op_roç_not_eq_padrão_res" localSheetId="1">#REF!</definedName>
    <definedName name="Op_roç_not_eq_padrão_res">#REF!</definedName>
    <definedName name="OPA">#REF!</definedName>
    <definedName name="OPAG">"Texto 5"</definedName>
    <definedName name="OPCAO">#REF!</definedName>
    <definedName name="opçao">#REF!</definedName>
    <definedName name="Opção_Tributária">#REF!</definedName>
    <definedName name="Opçãoespecial">#REF!</definedName>
    <definedName name="Opções">#REF!</definedName>
    <definedName name="Oper_scenario">#REF!</definedName>
    <definedName name="Operacional">#REF!</definedName>
    <definedName name="opesc">#REF!</definedName>
    <definedName name="OPIOKKL" localSheetId="1" hidden="1">{#N/A,#N/A,FALSE,"Suprimentos";#N/A,#N/A,FALSE,"Medicina e Segurança";#N/A,#N/A,FALSE,"Administração";#N/A,#N/A,FALSE,"Meio Ambiente";#N/A,#N/A,FALSE,"Operação (Mina)";#N/A,#N/A,FALSE,"Operação (Porto)"}</definedName>
    <definedName name="OPIOKKL" hidden="1">{#N/A,#N/A,FALSE,"Suprimentos";#N/A,#N/A,FALSE,"Medicina e Segurança";#N/A,#N/A,FALSE,"Administração";#N/A,#N/A,FALSE,"Meio Ambiente";#N/A,#N/A,FALSE,"Operação (Mina)";#N/A,#N/A,FALSE,"Operação (Porto)"}</definedName>
    <definedName name="opklçlçkklk" localSheetId="1" hidden="1">{"'Quadro'!$A$4:$BG$78"}</definedName>
    <definedName name="opklçlçkklk" hidden="1">{"'Quadro'!$A$4:$BG$78"}</definedName>
    <definedName name="Optico" localSheetId="1">OFFSET(Lst.Top,#REF!,-1,1,1)</definedName>
    <definedName name="Optico">OFFSET(Lst.Top,#REF!,-1,1,1)</definedName>
    <definedName name="opwqopo">#REF!</definedName>
    <definedName name="ORACLE">#REF!</definedName>
    <definedName name="Orç" localSheetId="1">#REF!</definedName>
    <definedName name="Orç">#REF!</definedName>
    <definedName name="Orç_1" localSheetId="1">#REF!</definedName>
    <definedName name="Orç_1">#REF!</definedName>
    <definedName name="ORC_COND2">#REF!</definedName>
    <definedName name="Orç1" localSheetId="1">#REF!</definedName>
    <definedName name="Orç1">#REF!</definedName>
    <definedName name="Orç1_1" localSheetId="1">#REF!</definedName>
    <definedName name="Orç1_1">#REF!</definedName>
    <definedName name="ORCAMENTO" localSheetId="1">#REF!</definedName>
    <definedName name="ORCAMENTO">#REF!</definedName>
    <definedName name="orçamento">#REF!</definedName>
    <definedName name="ORÇAMENTO.BancoRef" hidden="1">#REF!</definedName>
    <definedName name="ORÇAMENTO.CodBarra" localSheetId="1" hidden="1">IF(ORÇAMENTO.Fonte="Sinapi",SUBSTITUTE(SUBSTITUTE(ORÇAMENTO.Codigo,"/00","/"),"/0","/"),ORÇAMENTO.Codigo)</definedName>
    <definedName name="ORÇAMENTO.CodBarra" hidden="1">IF(ORÇAMENTO.Fonte="Sinapi",SUBSTITUTE(SUBSTITUTE(ORÇAMENTO.Codigo,"/00","/"),"/0","/"),ORÇAMENTO.Codigo)</definedName>
    <definedName name="ORÇAMENTO.Codigo" hidden="1">#REF!</definedName>
    <definedName name="ORÇAMENTO.CustoUnitario" hidden="1">ROUND(#REF!,15-13*#REF!)</definedName>
    <definedName name="ORÇAMENTO.Fonte" hidden="1">#REF!</definedName>
    <definedName name="ORCAMENTO_1" localSheetId="1">#REF!</definedName>
    <definedName name="ORCAMENTO_1">#REF!</definedName>
    <definedName name="ORCAMENTO_10">"$#REF!.$Z$144:$AM$200"</definedName>
    <definedName name="ORCAMENTO_11">"$#REF!.$Z$144:$AM$200"</definedName>
    <definedName name="ORCAMENTO_3">#REF!</definedName>
    <definedName name="ORCAMENTO_5">"$#REF!.$Z$144:$AM$200"</definedName>
    <definedName name="ORCAMENTO_6">"$#REF!.$Z$144:$AM$200"</definedName>
    <definedName name="orçamrest" localSheetId="1" hidden="1">{#N/A,#N/A,TRUE,"Serviços"}</definedName>
    <definedName name="orçamrest" hidden="1">{#N/A,#N/A,TRUE,"Serviços"}</definedName>
    <definedName name="orçamrestt" localSheetId="1" hidden="1">{#N/A,#N/A,TRUE,"Serviços"}</definedName>
    <definedName name="orçamrestt" hidden="1">{#N/A,#N/A,TRUE,"Serviços"}</definedName>
    <definedName name="Ordem" hidden="1">#REF!</definedName>
    <definedName name="ordplan">#REF!</definedName>
    <definedName name="ORGADM">"Texto 4"</definedName>
    <definedName name="OrgaoGestor">#REF!</definedName>
    <definedName name="Origem" hidden="1">#REF!</definedName>
    <definedName name="origen"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rigen"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rige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rigin">#REF!</definedName>
    <definedName name="ososososo" localSheetId="1" hidden="1">{#N/A,#N/A,FALSE,"QD_F1 Invest Detalhado";#N/A,#N/A,FALSE,"QD_F3 Invest_Comparado";#N/A,#N/A,FALSE,"QD_B Trafego";#N/A,#N/A,FALSE,"QD_D0 Custos Operacionais";#N/A,#N/A,FALSE,"QD_C Receita";#N/A,#N/A,FALSE,"QD_D Custos";#N/A,#N/A,FALSE,"QD_E Resultado";#N/A,#N/A,FALSE,"QD_G Fluxo Caixa"}</definedName>
    <definedName name="ososososo" hidden="1">{#N/A,#N/A,FALSE,"QD_F1 Invest Detalhado";#N/A,#N/A,FALSE,"QD_F3 Invest_Comparado";#N/A,#N/A,FALSE,"QD_B Trafego";#N/A,#N/A,FALSE,"QD_D0 Custos Operacionais";#N/A,#N/A,FALSE,"QD_C Receita";#N/A,#N/A,FALSE,"QD_D Custos";#N/A,#N/A,FALSE,"QD_E Resultado";#N/A,#N/A,FALSE,"QD_G Fluxo Caixa"}</definedName>
    <definedName name="OT">#REF!</definedName>
    <definedName name="Other">#REF!</definedName>
    <definedName name="OtherRank">#REF!</definedName>
    <definedName name="OUBGFINWQT" hidden="1">#REF!</definedName>
    <definedName name="OUCTASLP">#REF!</definedName>
    <definedName name="OUTA">#REF!</definedName>
    <definedName name="OUTA_1">#REF!</definedName>
    <definedName name="OUTCON">"Texto 15"</definedName>
    <definedName name="outorga">#REF!</definedName>
    <definedName name="OUTRASRECEBER">#REF!</definedName>
    <definedName name="Outros" localSheetId="1">#REF!</definedName>
    <definedName name="Outros">'[31]TABELA RESUMO'!$I$21</definedName>
    <definedName name="OUTROS2">#REF!</definedName>
    <definedName name="OUTROS3">#REF!</definedName>
    <definedName name="OUTROS4">#REF!</definedName>
    <definedName name="OUTROSIMOBIL">#REF!</definedName>
    <definedName name="OUTROSLP">#REF!</definedName>
    <definedName name="OutrosPisos">#REF!</definedName>
    <definedName name="OUTUBRO">#REF!</definedName>
    <definedName name="ouyo" localSheetId="1" hidden="1">{"'CptDifn'!$AA$32:$AG$32"}</definedName>
    <definedName name="ouyo" hidden="1">{"'CptDifn'!$AA$32:$AG$32"}</definedName>
    <definedName name="oxid">#REF!</definedName>
    <definedName name="oyuoy" localSheetId="1" hidden="1">{"'CptDifn'!$AA$32:$AG$32"}</definedName>
    <definedName name="oyuoy" hidden="1">{"'CptDifn'!$AA$32:$AG$32"}</definedName>
    <definedName name="oyuoyu" localSheetId="1" hidden="1">{"'CptDifn'!$AA$32:$AG$32"}</definedName>
    <definedName name="oyuoyu" hidden="1">{"'CptDifn'!$AA$32:$AG$32"}</definedName>
    <definedName name="p" localSheetId="12" hidden="1">{"VENTAS1",#N/A,FALSE,"VENTAS";"VENTAS2",#N/A,FALSE,"VENTAS";"VENTAS3",#N/A,FALSE,"VENTAS";"VENTAS4",#N/A,FALSE,"VENTAS";"VENTAS5",#N/A,FALSE,"VENTAS";"VENTAS6",#N/A,FALSE,"VENTAS";"VENTAS7",#N/A,FALSE,"VENTAS";"VENTAS8",#N/A,FALSE,"VENTAS"}</definedName>
    <definedName name="p" localSheetId="1" hidden="1">{"VENTAS1",#N/A,FALSE,"VENTAS";"VENTAS2",#N/A,FALSE,"VENTAS";"VENTAS3",#N/A,FALSE,"VENTAS";"VENTAS4",#N/A,FALSE,"VENTAS";"VENTAS5",#N/A,FALSE,"VENTAS";"VENTAS6",#N/A,FALSE,"VENTAS";"VENTAS7",#N/A,FALSE,"VENTAS";"VENTAS8",#N/A,FALSE,"VENTAS"}</definedName>
    <definedName name="p" hidden="1">{"VENTAS1",#N/A,FALSE,"VENTAS";"VENTAS2",#N/A,FALSE,"VENTAS";"VENTAS3",#N/A,FALSE,"VENTAS";"VENTAS4",#N/A,FALSE,"VENTAS";"VENTAS5",#N/A,FALSE,"VENTAS";"VENTAS6",#N/A,FALSE,"VENTAS";"VENTAS7",#N/A,FALSE,"VENTAS";"VENTAS8",#N/A,FALSE,"VENTAS"}</definedName>
    <definedName name="P.Aparente">#REF!</definedName>
    <definedName name="P.Reatia">#REF!</definedName>
    <definedName name="P_SUCATA">#REF!</definedName>
    <definedName name="P03X">#REF!</definedName>
    <definedName name="P1Q2">#REF!</definedName>
    <definedName name="P7." hidden="1">#REF!</definedName>
    <definedName name="PA">#REF!</definedName>
    <definedName name="PaCar" localSheetId="1">#REF!</definedName>
    <definedName name="PaCar">#REF!</definedName>
    <definedName name="PaCar_1" localSheetId="1">#REF!</definedName>
    <definedName name="PaCar_1">#REF!</definedName>
    <definedName name="Pacotes_HSBC">#REF!</definedName>
    <definedName name="PAG_AUX_FINAL">#REF!</definedName>
    <definedName name="PAG_AUX_INICIAL">#REF!</definedName>
    <definedName name="Pagamento">#REF!</definedName>
    <definedName name="Página_13">#REF!</definedName>
    <definedName name="Página_14">#REF!</definedName>
    <definedName name="Painéis">#REF!</definedName>
    <definedName name="pakr">#REF!</definedName>
    <definedName name="PAMA">#REF!</definedName>
    <definedName name="papa" localSheetId="1" hidden="1">#REF!</definedName>
    <definedName name="papa" hidden="1">#REF!</definedName>
    <definedName name="para">#REF!</definedName>
    <definedName name="parada" localSheetId="1" hidden="1">{"'gráf jan00'!$A$1:$AK$41"}</definedName>
    <definedName name="parada" hidden="1">{"'gráf jan00'!$A$1:$AK$41"}</definedName>
    <definedName name="parametros">#REF!</definedName>
    <definedName name="PAREDE_AREA2">#REF!</definedName>
    <definedName name="PARETOATIV" localSheetId="1" hidden="1">{#N/A,#N/A,FALSE,"CPV";#N/A,#N/A,FALSE,"Pareto";#N/A,#N/A,FALSE,"Gráficos"}</definedName>
    <definedName name="PARETOATIV" hidden="1">{#N/A,#N/A,FALSE,"CPV";#N/A,#N/A,FALSE,"Pareto";#N/A,#N/A,FALSE,"Gráficos"}</definedName>
    <definedName name="PART.PLAN">#REF!</definedName>
    <definedName name="PART_MP_CUSTO_VARIAVEL">#REF!</definedName>
    <definedName name="partbudget99">#REF!</definedName>
    <definedName name="Pasfalto">#REF!</definedName>
    <definedName name="pass">#REF!</definedName>
    <definedName name="PassaExtenso">#REF!</definedName>
    <definedName name="PassaExtenso1" localSheetId="1">[0]!AGRUPAMENTO_II</definedName>
    <definedName name="PassaExtenso1">[0]!AGRUPAMENTO_II</definedName>
    <definedName name="PASSIVO">#REF!</definedName>
    <definedName name="pasta1">#REF!</definedName>
    <definedName name="paste1">#REF!</definedName>
    <definedName name="paste2">#REF!</definedName>
    <definedName name="paste3">#REF!</definedName>
    <definedName name="paste4">#REF!</definedName>
    <definedName name="PasteArea">#REF!</definedName>
    <definedName name="pata" localSheetId="1" hidden="1">{#N/A,#N/A,FALSE,"SITUAÇÃO DIÁRIA ";#N/A,#N/A,FALSE,"7 à 7"}</definedName>
    <definedName name="pata" hidden="1">{#N/A,#N/A,FALSE,"SITUAÇÃO DIÁRIA ";#N/A,#N/A,FALSE,"7 à 7"}</definedName>
    <definedName name="pativar">#REF!</definedName>
    <definedName name="pato">#REF!</definedName>
    <definedName name="pATR">#REF!</definedName>
    <definedName name="PATRI" localSheetId="1">#REF!</definedName>
    <definedName name="PATRI">#REF!</definedName>
    <definedName name="Patrim_Orc">#REF!</definedName>
    <definedName name="Patrim_Proj_Gfa">#REF!</definedName>
    <definedName name="Patrim_Proj_Gfa_Go">#REF!</definedName>
    <definedName name="Patrim_Proj_Plj">#REF!</definedName>
    <definedName name="Patrim_Proj_Plj_Go">#REF!</definedName>
    <definedName name="Patrim_Real">#REF!</definedName>
    <definedName name="PATROL">#REF!</definedName>
    <definedName name="Paula" localSheetId="1" hidden="1">{"'Quadro'!$A$4:$BG$78"}</definedName>
    <definedName name="Paula" hidden="1">{"'Quadro'!$A$4:$BG$78"}</definedName>
    <definedName name="paulo">#REF!</definedName>
    <definedName name="PAUSETIMER">#REF!</definedName>
    <definedName name="Pautaextra" localSheetId="1" hidden="1">{"'Quadro'!$A$4:$BG$78"}</definedName>
    <definedName name="Pautaextra" hidden="1">{"'Quadro'!$A$4:$BG$78"}</definedName>
    <definedName name="PAUX">#REF!</definedName>
    <definedName name="PAV">#REF!</definedName>
    <definedName name="Pav_preços">#REF!</definedName>
    <definedName name="pavaa">#REF!</definedName>
    <definedName name="pavi">#REF!</definedName>
    <definedName name="pavi2">#REF!</definedName>
    <definedName name="pavi3">#REF!</definedName>
    <definedName name="pavimentação">#REF!</definedName>
    <definedName name="payback_10">#REF!</definedName>
    <definedName name="payback_15">#REF!</definedName>
    <definedName name="payback_20">#REF!</definedName>
    <definedName name="Payment_Needed">"Pagamento necessário"</definedName>
    <definedName name="PAZ" localSheetId="1" hidden="1">{"'Quadro'!$A$4:$BG$78"}</definedName>
    <definedName name="PAZ" hidden="1">{"'Quadro'!$A$4:$BG$78"}</definedName>
    <definedName name="PAZ.COM.N" localSheetId="1" hidden="1">{"'TelRDAV'!$A$1:$T$20"}</definedName>
    <definedName name="PAZ.COM.N" hidden="1">{"'TelRDAV'!$A$1:$T$20"}</definedName>
    <definedName name="PbsPbd">#REF!</definedName>
    <definedName name="PC">#REF!</definedName>
    <definedName name="pcfp90">#REF!</definedName>
    <definedName name="Pcimentado">#REF!</definedName>
    <definedName name="PCS1FASE">#REF!</definedName>
    <definedName name="PCS2FASE">#REF!</definedName>
    <definedName name="PCT">#REF!</definedName>
    <definedName name="PDCA" localSheetId="1" hidden="1">{"'RR'!$A$2:$E$81"}</definedName>
    <definedName name="PDCA" hidden="1">{"'RR'!$A$2:$E$81"}</definedName>
    <definedName name="PDRPKEQXBO" hidden="1">#REF!</definedName>
    <definedName name="PE">#REF!</definedName>
    <definedName name="PE05798REPLAN" localSheetId="12" hidden="1">{#N/A,#N/A,FALSE,"Cronograma";#N/A,#N/A,FALSE,"Cronogr. 2"}</definedName>
    <definedName name="PE05798REPLAN" localSheetId="1" hidden="1">{#N/A,#N/A,FALSE,"Cronograma";#N/A,#N/A,FALSE,"Cronogr. 2"}</definedName>
    <definedName name="PE05798REPLAN" hidden="1">{#N/A,#N/A,FALSE,"Cronograma";#N/A,#N/A,FALSE,"Cronogr. 2"}</definedName>
    <definedName name="PEBA01">#REF!</definedName>
    <definedName name="PEBA02">#REF!</definedName>
    <definedName name="PEBA03">#REF!</definedName>
    <definedName name="PEBA04">#REF!</definedName>
    <definedName name="PEBA05">#REF!</definedName>
    <definedName name="PEBA06">#REF!</definedName>
    <definedName name="peba07">#REF!</definedName>
    <definedName name="peças">#REF!</definedName>
    <definedName name="pedagio">#REF!</definedName>
    <definedName name="pedagio_arrecadador">#REF!</definedName>
    <definedName name="pedagio_aux_financ">#REF!</definedName>
    <definedName name="pedagio_aux_pista">#REF!</definedName>
    <definedName name="pedagio_cont_pça">#REF!</definedName>
    <definedName name="pedagio_coordenador">#REF!</definedName>
    <definedName name="pedagio_enc_arrec">#REF!</definedName>
    <definedName name="pedagio_servente">#REF!</definedName>
    <definedName name="pedagio_supervisor">#REF!</definedName>
    <definedName name="pedagio_vigilante">#REF!</definedName>
    <definedName name="PEDESTAIS" localSheetId="1" hidden="1">{"'RELATÓRIO'!$A$1:$E$20","'RELATÓRIO'!$A$22:$D$34","'INTERNET'!$A$31:$G$58","'INTERNET'!$A$1:$G$28","'SÉRIE HISTÓRICA'!$A$167:$H$212","'SÉRIE HISTÓRICA'!$A$56:$H$101"}</definedName>
    <definedName name="PEDESTAIS" hidden="1">{"'RELATÓRIO'!$A$1:$E$20","'RELATÓRIO'!$A$22:$D$34","'INTERNET'!$A$31:$G$58","'INTERNET'!$A$1:$G$28","'SÉRIE HISTÓRICA'!$A$167:$H$212","'SÉRIE HISTÓRICA'!$A$56:$H$101"}</definedName>
    <definedName name="pedr">#REF!</definedName>
    <definedName name="PEDREIRA">#REF!</definedName>
    <definedName name="pedro" localSheetId="1" hidden="1">{"'RELATÓRIO'!$A$1:$E$20","'RELATÓRIO'!$A$22:$D$34","'INTERNET'!$A$31:$G$58","'INTERNET'!$A$1:$G$28","'SÉRIE HISTÓRICA'!$A$167:$H$212","'SÉRIE HISTÓRICA'!$A$56:$H$101"}</definedName>
    <definedName name="pedro" hidden="1">{"'RELATÓRIO'!$A$1:$E$20","'RELATÓRIO'!$A$22:$D$34","'INTERNET'!$A$31:$G$58","'INTERNET'!$A$1:$G$28","'SÉRIE HISTÓRICA'!$A$167:$H$212","'SÉRIE HISTÓRICA'!$A$56:$H$101"}</definedName>
    <definedName name="pendencias2" localSheetId="1" hidden="1">{#N/A,#N/A,FALSE,"GERAL";#N/A,#N/A,FALSE,"012-96";#N/A,#N/A,FALSE,"018-96";#N/A,#N/A,FALSE,"027-96";#N/A,#N/A,FALSE,"059-96";#N/A,#N/A,FALSE,"076-96";#N/A,#N/A,FALSE,"019-97";#N/A,#N/A,FALSE,"021-97";#N/A,#N/A,FALSE,"022-97";#N/A,#N/A,FALSE,"028-97"}</definedName>
    <definedName name="pendencias2" hidden="1">{#N/A,#N/A,FALSE,"GERAL";#N/A,#N/A,FALSE,"012-96";#N/A,#N/A,FALSE,"018-96";#N/A,#N/A,FALSE,"027-96";#N/A,#N/A,FALSE,"059-96";#N/A,#N/A,FALSE,"076-96";#N/A,#N/A,FALSE,"019-97";#N/A,#N/A,FALSE,"021-97";#N/A,#N/A,FALSE,"022-97";#N/A,#N/A,FALSE,"028-97"}</definedName>
    <definedName name="pendencias3" localSheetId="1" hidden="1">{#N/A,#N/A,FALSE,"GERAL";#N/A,#N/A,FALSE,"012-96";#N/A,#N/A,FALSE,"018-96";#N/A,#N/A,FALSE,"027-96";#N/A,#N/A,FALSE,"059-96";#N/A,#N/A,FALSE,"076-96";#N/A,#N/A,FALSE,"019-97";#N/A,#N/A,FALSE,"021-97";#N/A,#N/A,FALSE,"022-97";#N/A,#N/A,FALSE,"028-97"}</definedName>
    <definedName name="pendencias3" hidden="1">{#N/A,#N/A,FALSE,"GERAL";#N/A,#N/A,FALSE,"012-96";#N/A,#N/A,FALSE,"018-96";#N/A,#N/A,FALSE,"027-96";#N/A,#N/A,FALSE,"059-96";#N/A,#N/A,FALSE,"076-96";#N/A,#N/A,FALSE,"019-97";#N/A,#N/A,FALSE,"021-97";#N/A,#N/A,FALSE,"022-97";#N/A,#N/A,FALSE,"028-97"}</definedName>
    <definedName name="per">#REF!</definedName>
    <definedName name="pER.">#REF!</definedName>
    <definedName name="Per..">#REF!</definedName>
    <definedName name="Per...">#REF!</definedName>
    <definedName name="per_dias">#REF!</definedName>
    <definedName name="PERC_ATERRO_EMPRÉSTIMO">#REF!</definedName>
    <definedName name="PERC_ATERRO_MANUAL">#REF!</definedName>
    <definedName name="PERC_BL_ENTRADA_LATERAL">#REF!</definedName>
    <definedName name="PERC_BL_LASTRO_CONC">#REF!</definedName>
    <definedName name="PERC_BL_SIMPES">#REF!</definedName>
    <definedName name="PERC_BL_TRIPLA">#REF!</definedName>
    <definedName name="PERC_BLOKRET_REPOSTO">#REF!</definedName>
    <definedName name="PERC_CALÇADA">#REF!</definedName>
    <definedName name="PERC_CALÇADA_CAPINA">#REF!</definedName>
    <definedName name="PERC_CALÇADA_CASCALHO">#REF!</definedName>
    <definedName name="PERC_CALÇADA_ESCAVAÇÃO">#REF!</definedName>
    <definedName name="PERC_CALÇADA_RASPAGEM">#REF!</definedName>
    <definedName name="PERC_CALÇADA_REPOSTA">#REF!</definedName>
    <definedName name="PERC_COLCHÃO_AREIA">#REF!</definedName>
    <definedName name="perc_contingencia">#REF!</definedName>
    <definedName name="PERC_CORTE_ÁRV">#REF!</definedName>
    <definedName name="PERC_DRENO_POROSO">#REF!</definedName>
    <definedName name="perc_edificacao">#REF!</definedName>
    <definedName name="PERC_EMPOLAMENTO">#REF!</definedName>
    <definedName name="Perc_est_consorcio">#REF!</definedName>
    <definedName name="PERC_EXAMES_PERIÓDICOS">#REF!</definedName>
    <definedName name="PERC_GABIÃO_0_5">#REF!</definedName>
    <definedName name="PERC_GABIÃO_RENO">#REF!</definedName>
    <definedName name="PERC_GRAMA">#REF!</definedName>
    <definedName name="PERC_JANTAS">#REF!</definedName>
    <definedName name="PERC_LIMP_MF">#REF!</definedName>
    <definedName name="perc_manut">#REF!</definedName>
    <definedName name="PERC_MANUT_LEVES">#REF!</definedName>
    <definedName name="PERC_MANUT_PESADOS">#REF!</definedName>
    <definedName name="perc_mat_EPC">#REF!</definedName>
    <definedName name="PERC_MF_CAL">#REF!</definedName>
    <definedName name="perc_montagem">#REF!</definedName>
    <definedName name="perc_org_e_adm">#REF!</definedName>
    <definedName name="PERC_PISTA_DUPLA">#REF!</definedName>
    <definedName name="perc_pre_oper">#REF!</definedName>
    <definedName name="PERC_RAMAIS_DOMICILIARES">#REF!</definedName>
    <definedName name="PERC_REDE_ÁGUA">#REF!</definedName>
    <definedName name="PERC_REDE_ESGOTO">#REF!</definedName>
    <definedName name="perc_seg">#REF!</definedName>
    <definedName name="PERC_SUMIDOURO_CONSTRUÇÃO">#REF!</definedName>
    <definedName name="PERC_SUMIDOURO_ENTUPIMENTO">#REF!</definedName>
    <definedName name="PERC_SUMIDOURO_ESGOTAMENTO">#REF!</definedName>
    <definedName name="PERC_TRANSP_DT_PEQUENO">#REF!</definedName>
    <definedName name="PERC_VALETA_PROT">#REF!</definedName>
    <definedName name="PERC_VALETA_SAÍDA">#REF!</definedName>
    <definedName name="Percentual_Ato1">#REF!</definedName>
    <definedName name="Percentual_Mensais">#REF!</definedName>
    <definedName name="PerCob_Orc">#REF!</definedName>
    <definedName name="PerCob_Proj_Gfa">#REF!</definedName>
    <definedName name="PerCob_Proj_Gfa_Go">#REF!</definedName>
    <definedName name="PerCob_Proj_Plj">#REF!</definedName>
    <definedName name="PerCob_Proj_Plj_Go">#REF!</definedName>
    <definedName name="PerCob_Real">#REF!</definedName>
    <definedName name="PercResid.">#REF!</definedName>
    <definedName name="PERDA">#REF!</definedName>
    <definedName name="PerDesc_Orc">#REF!</definedName>
    <definedName name="PerDesc_Proj_Gfa">#REF!</definedName>
    <definedName name="PerDesc_Proj_Gfa_Go">#REF!</definedName>
    <definedName name="PerDesc_Proj_Plj">#REF!</definedName>
    <definedName name="PerDesc_Proj_Plj_Go">#REF!</definedName>
    <definedName name="PerDesc_Real">#REF!</definedName>
    <definedName name="perf">#REF!</definedName>
    <definedName name="perf2">#REF!</definedName>
    <definedName name="perfura">#REF!</definedName>
    <definedName name="PerimetroCanteiro">(#REF!+#REF!)*2</definedName>
    <definedName name="PERIOD">#REF!</definedName>
    <definedName name="Periodo">#REF!</definedName>
    <definedName name="PERÍODO">#REF!</definedName>
    <definedName name="perpetuidade">#REF!</definedName>
    <definedName name="Pesagem_3o">#REF!</definedName>
    <definedName name="PESO_ESP_AREIA">#REF!</definedName>
    <definedName name="PESO_ESP_BRITA">#REF!</definedName>
    <definedName name="PESO_ESP_CIMENTO">#REF!</definedName>
    <definedName name="PESO_ESP_GRAMA">#REF!</definedName>
    <definedName name="PESO_ESP_PMF">#REF!</definedName>
    <definedName name="PESO_MAT_TRASNP">#REF!</definedName>
    <definedName name="PESO_MD_EQUIP">#REF!</definedName>
    <definedName name="PESO_METRO_LINEAR_DEFENÇA_SEMI_MALEÁVEL_DUPLA">#REF!</definedName>
    <definedName name="pesoespecial">#REF!</definedName>
    <definedName name="pesounitario">#REF!</definedName>
    <definedName name="pesounitario2">#REF!</definedName>
    <definedName name="PesoUnitarioFinal">#REF!</definedName>
    <definedName name="pesp_solo">#REF!</definedName>
    <definedName name="pesquisa">#REF!</definedName>
    <definedName name="petroquímicas">#REF!</definedName>
    <definedName name="PEV" localSheetId="1" hidden="1">{"'Quadro'!$A$4:$BG$78"}</definedName>
    <definedName name="PEV" hidden="1">{"'Quadro'!$A$4:$BG$78"}</definedName>
    <definedName name="PG">#REF!</definedName>
    <definedName name="Pg_final">#REF!</definedName>
    <definedName name="Pg_inicial">#REF!</definedName>
    <definedName name="Pgrama">#REF!</definedName>
    <definedName name="PH">#REF!</definedName>
    <definedName name="PI">#REF!</definedName>
    <definedName name="pigr">#REF!</definedName>
    <definedName name="pilares" localSheetId="1" hidden="1">{"'RELATÓRIO'!$A$1:$E$20","'RELATÓRIO'!$A$22:$D$34","'INTERNET'!$A$31:$G$58","'INTERNET'!$A$1:$G$28","'SÉRIE HISTÓRICA'!$A$167:$H$212","'SÉRIE HISTÓRICA'!$A$56:$H$101"}</definedName>
    <definedName name="pilares" hidden="1">{"'RELATÓRIO'!$A$1:$E$20","'RELATÓRIO'!$A$22:$D$34","'INTERNET'!$A$31:$G$58","'INTERNET'!$A$1:$G$28","'SÉRIE HISTÓRICA'!$A$167:$H$212","'SÉRIE HISTÓRICA'!$A$56:$H$101"}</definedName>
    <definedName name="pilares1" localSheetId="1" hidden="1">{"'RELATÓRIO'!$A$1:$E$20","'RELATÓRIO'!$A$22:$D$34","'INTERNET'!$A$31:$G$58","'INTERNET'!$A$1:$G$28","'SÉRIE HISTÓRICA'!$A$167:$H$212","'SÉRIE HISTÓRICA'!$A$56:$H$101"}</definedName>
    <definedName name="pilares1" hidden="1">{"'RELATÓRIO'!$A$1:$E$20","'RELATÓRIO'!$A$22:$D$34","'INTERNET'!$A$31:$G$58","'INTERNET'!$A$1:$G$28","'SÉRIE HISTÓRICA'!$A$167:$H$212","'SÉRIE HISTÓRICA'!$A$56:$H$101"}</definedName>
    <definedName name="Pin" localSheetId="1">#REF!</definedName>
    <definedName name="Pin">#REF!</definedName>
    <definedName name="Pin_1" localSheetId="1">#REF!</definedName>
    <definedName name="Pin_1">#REF!</definedName>
    <definedName name="PINL">#REF!</definedName>
    <definedName name="PINLMA">#REF!</definedName>
    <definedName name="PINLTA">#REF!</definedName>
    <definedName name="PINMA">#REF!</definedName>
    <definedName name="PINTA">#REF!</definedName>
    <definedName name="PintForro">#REF!</definedName>
    <definedName name="PINTURA">#REF!</definedName>
    <definedName name="PinturaExt">#REF!</definedName>
    <definedName name="PinturaInt">#REF!</definedName>
    <definedName name="PIP">#REF!</definedName>
    <definedName name="PIPA">"$#REF!.$#REF!$#REF!:$#REF!$#REF!"</definedName>
    <definedName name="PIPA_1">#REF!</definedName>
    <definedName name="PIPA_10">"$#REF!.$#REF!$#REF!:$#REF!$#REF!"</definedName>
    <definedName name="PIPA_11">"$#REF!.$#REF!$#REF!:$#REF!$#REF!"</definedName>
    <definedName name="PIPA_3">#REF!</definedName>
    <definedName name="PIPA_5">"$#REF!.$#REF!$#REF!:$#REF!$#REF!"</definedName>
    <definedName name="PIPA_6">"$#REF!.$#REF!$#REF!:$#REF!$#REF!"</definedName>
    <definedName name="PIS">#REF!</definedName>
    <definedName name="PISCONF">#REF!</definedName>
    <definedName name="piso_salarial">#REF!</definedName>
    <definedName name="PisoCerâmico">#REF!</definedName>
    <definedName name="PISTA" localSheetId="1" hidden="1">{#N/A,#N/A,TRUE,"Serviços"}</definedName>
    <definedName name="PISTA" hidden="1">{#N/A,#N/A,TRUE,"Serviços"}</definedName>
    <definedName name="PJ">#REF!</definedName>
    <definedName name="PL">#REF!</definedName>
    <definedName name="PL_ABC" localSheetId="1">#REF!</definedName>
    <definedName name="PL_ABC">#REF!</definedName>
    <definedName name="PL_ABC_10">#N/A</definedName>
    <definedName name="PL_ABC_11">#N/A</definedName>
    <definedName name="PL_ABC_12">#N/A</definedName>
    <definedName name="PL_ABC_13">#N/A</definedName>
    <definedName name="PL_ABC_14">#N/A</definedName>
    <definedName name="PL_ABC_15">#REF!</definedName>
    <definedName name="PL_ABC_16">#REF!</definedName>
    <definedName name="PL_ABC_17">#REF!</definedName>
    <definedName name="PL_ABC_18">#REF!</definedName>
    <definedName name="PL_ABC_19">#REF!</definedName>
    <definedName name="PL_ABC_2">#REF!</definedName>
    <definedName name="PL_ABC_20">#REF!</definedName>
    <definedName name="PL_ABC_21">#REF!</definedName>
    <definedName name="PL_ABC_22">#REF!</definedName>
    <definedName name="PL_ABC_23">#REF!</definedName>
    <definedName name="PL_ABC_24">#REF!</definedName>
    <definedName name="PL_ABC_25">#REF!</definedName>
    <definedName name="PL_ABC_26">#REF!</definedName>
    <definedName name="PL_ABC_27">#REF!</definedName>
    <definedName name="PL_ABC_28">#REF!</definedName>
    <definedName name="PL_ABC_29">#REF!</definedName>
    <definedName name="PL_ABC_3">#REF!</definedName>
    <definedName name="PL_ABC_30">#REF!</definedName>
    <definedName name="PL_ABC_31">#REF!</definedName>
    <definedName name="PL_ABC_32">#REF!</definedName>
    <definedName name="PL_ABC_33">#REF!</definedName>
    <definedName name="PL_ABC_34">#REF!</definedName>
    <definedName name="PL_ABC_35">#REF!</definedName>
    <definedName name="PL_ABC_36">#REF!</definedName>
    <definedName name="PL_ABC_37">#N/A</definedName>
    <definedName name="PL_ABC_38">#REF!</definedName>
    <definedName name="PL_ABC_39">#N/A</definedName>
    <definedName name="PL_ABC_4">#REF!</definedName>
    <definedName name="PL_ABC_40">#N/A</definedName>
    <definedName name="PL_ABC_41">#N/A</definedName>
    <definedName name="PL_ABC_42">#N/A</definedName>
    <definedName name="PL_ABC_43">#N/A</definedName>
    <definedName name="PL_ABC_44">#N/A</definedName>
    <definedName name="PL_ABC_45">#N/A</definedName>
    <definedName name="PL_ABC_46">#N/A</definedName>
    <definedName name="PL_ABC_47">#N/A</definedName>
    <definedName name="PL_ABC_48">#N/A</definedName>
    <definedName name="PL_ABC_49">#N/A</definedName>
    <definedName name="PL_ABC_5">#REF!</definedName>
    <definedName name="PL_ABC_50">#N/A</definedName>
    <definedName name="PL_ABC_51">#N/A</definedName>
    <definedName name="PL_ABC_52">#N/A</definedName>
    <definedName name="PL_ABC_53">#N/A</definedName>
    <definedName name="PL_ABC_54">#N/A</definedName>
    <definedName name="PL_ABC_55">#N/A</definedName>
    <definedName name="PL_ABC_56">#N/A</definedName>
    <definedName name="PL_ABC_57">#N/A</definedName>
    <definedName name="PL_ABC_58">#N/A</definedName>
    <definedName name="PL_ABC_6">#REF!</definedName>
    <definedName name="PL_ABC_60">#N/A</definedName>
    <definedName name="PL_ABC_61">#N/A</definedName>
    <definedName name="PL_ABC_62">#N/A</definedName>
    <definedName name="PL_ABC_63">#N/A</definedName>
    <definedName name="PL_ABC_64">#N/A</definedName>
    <definedName name="PL_ABC_65">#N/A</definedName>
    <definedName name="PL_ABC_66">#N/A</definedName>
    <definedName name="PL_ABC_67">#N/A</definedName>
    <definedName name="PL_ABC_68">#N/A</definedName>
    <definedName name="PL_ABC_69">#N/A</definedName>
    <definedName name="PL_ABC_7">#N/A</definedName>
    <definedName name="PL_ABC_70">#N/A</definedName>
    <definedName name="PL_ABC_71">#N/A</definedName>
    <definedName name="PL_ABC_72">#N/A</definedName>
    <definedName name="PL_ABC_73">#N/A</definedName>
    <definedName name="PL_ABC_74">#N/A</definedName>
    <definedName name="PL_ABC_75">#N/A</definedName>
    <definedName name="PL_ABC_76">#N/A</definedName>
    <definedName name="PL_ABC_77">#N/A</definedName>
    <definedName name="PL_ABC_78">#N/A</definedName>
    <definedName name="PL_ABC_79">#N/A</definedName>
    <definedName name="PL_ABC_8">#N/A</definedName>
    <definedName name="PL_ABC_80">#N/A</definedName>
    <definedName name="PL_ABC_81">#N/A</definedName>
    <definedName name="PL_ABC_82">#N/A</definedName>
    <definedName name="PL_ABC_83">#N/A</definedName>
    <definedName name="PL_ABC_84">#N/A</definedName>
    <definedName name="PL_ABC_85">#N/A</definedName>
    <definedName name="PL_ABC_86">#N/A</definedName>
    <definedName name="PL_ABC_87">#N/A</definedName>
    <definedName name="PL_ABC_88">#N/A</definedName>
    <definedName name="PL_ABC_9">#N/A</definedName>
    <definedName name="PL_ABC_92">#N/A</definedName>
    <definedName name="PL_ABC_95">#N/A</definedName>
    <definedName name="PL_ABC_96">#N/A</definedName>
    <definedName name="PL_ABC_97">#N/A</definedName>
    <definedName name="PL20TSDP">#REF!</definedName>
    <definedName name="PLA">#REF!</definedName>
    <definedName name="PLA_AFONSO">#REF!</definedName>
    <definedName name="PLA_AMAURY">#REF!</definedName>
    <definedName name="PLAB">#REF!</definedName>
    <definedName name="PLACA">#REF!</definedName>
    <definedName name="Placa1">INDIRECT("Fig_Placas!$B$"&amp;VLOOKUP(#REF!,#REF!,2,FALSE))</definedName>
    <definedName name="Placa10">INDIRECT("Fig_Placas!$B$"&amp;VLOOKUP(#REF!,#REF!,2,FALSE))</definedName>
    <definedName name="Placa11">INDIRECT("Fig_Placas!$B$"&amp;VLOOKUP(#REF!,#REF!,2,FALSE))</definedName>
    <definedName name="Placa12">INDIRECT("Fig_Placas!$B$"&amp;VLOOKUP(#REF!,#REF!,2,FALSE))</definedName>
    <definedName name="Placa13">INDIRECT("Fig_Placas!$B$"&amp;VLOOKUP(#REF!,#REF!,2,FALSE))</definedName>
    <definedName name="Placa14">INDIRECT("Fig_Placas!$B$"&amp;VLOOKUP(#REF!,#REF!,2,FALSE))</definedName>
    <definedName name="Placa15">INDIRECT("Fig_Placas!$B$"&amp;VLOOKUP(#REF!,#REF!,2,FALSE))</definedName>
    <definedName name="Placa16">INDIRECT("Fig_Placas!$B$"&amp;VLOOKUP(#REF!,#REF!,2,FALSE))</definedName>
    <definedName name="Placa17">INDIRECT("Fig_Placas!$B$"&amp;VLOOKUP(#REF!,#REF!,2,FALSE))</definedName>
    <definedName name="Placa18">INDIRECT("Fig_Placas!$B$"&amp;VLOOKUP(#REF!,#REF!,2,FALSE))</definedName>
    <definedName name="Placa19">INDIRECT("Fig_Placas!$B$"&amp;VLOOKUP(#REF!,#REF!,2,FALSE))</definedName>
    <definedName name="Placa2">INDIRECT("Fig_Placas!$B$"&amp;VLOOKUP(#REF!,#REF!,2,FALSE))</definedName>
    <definedName name="Placa20">INDIRECT("Fig_Placas!$B$"&amp;VLOOKUP(#REF!,#REF!,2,FALSE))</definedName>
    <definedName name="Placa21">INDIRECT("Fig_Placas!$B$"&amp;VLOOKUP(#REF!,#REF!,2,FALSE))</definedName>
    <definedName name="Placa22">INDIRECT("Fig_Placas!$B$"&amp;VLOOKUP(#REF!,#REF!,2,FALSE))</definedName>
    <definedName name="Placa23">INDIRECT("Fig_Placas!$B$"&amp;VLOOKUP(#REF!,#REF!,2,FALSE))</definedName>
    <definedName name="Placa24">INDIRECT("Fig_Placas!$B$"&amp;VLOOKUP(#REF!,#REF!,2,FALSE))</definedName>
    <definedName name="Placa25">INDIRECT("Fig_Placas!$B$"&amp;VLOOKUP(#REF!,#REF!,2,FALSE))</definedName>
    <definedName name="Placa26">INDIRECT("Fig_Placas!$B$"&amp;VLOOKUP(#REF!,#REF!,2,FALSE))</definedName>
    <definedName name="Placa27">INDIRECT("Fig_Placas!$B$"&amp;VLOOKUP(#REF!,#REF!,2,FALSE))</definedName>
    <definedName name="Placa3">INDIRECT("Fig_Placas!$B$"&amp;VLOOKUP(#REF!,#REF!,2,FALSE))</definedName>
    <definedName name="Placa4">INDIRECT("Fig_Placas!$B$"&amp;VLOOKUP(#REF!,#REF!,2,FALSE))</definedName>
    <definedName name="Placa5">INDIRECT("Fig_Placas!$B$"&amp;VLOOKUP(#REF!,#REF!,2,FALSE))</definedName>
    <definedName name="Placa6">INDIRECT("Fig_Placas!$B$"&amp;VLOOKUP(#REF!,#REF!,2,FALSE))</definedName>
    <definedName name="Placa7">INDIRECT("Fig_Placas!$B$"&amp;VLOOKUP(#REF!,#REF!,2,FALSE))</definedName>
    <definedName name="Placa8">INDIRECT("Fig_Placas!$B$"&amp;VLOOKUP(#REF!,#REF!,2,FALSE))</definedName>
    <definedName name="Placa9">INDIRECT("Fig_Placas!$B$"&amp;VLOOKUP(#REF!,#REF!,2,FALSE))</definedName>
    <definedName name="PLACAMA">#REF!</definedName>
    <definedName name="Placasimagem_1">"Placas"&amp;VLOOKUP(#REF!,#REF!,1,FALSE)</definedName>
    <definedName name="PLACATA">#REF!</definedName>
    <definedName name="PLAN">#REF!</definedName>
    <definedName name="Plan_15">#REF!</definedName>
    <definedName name="plan1" localSheetId="12" hidden="1">{#N/A,#N/A,FALSE,"Cronograma";#N/A,#N/A,FALSE,"Cronogr. 2"}</definedName>
    <definedName name="plan1" localSheetId="1" hidden="1">{#N/A,#N/A,FALSE,"Cronograma";#N/A,#N/A,FALSE,"Cronogr. 2"}</definedName>
    <definedName name="plan1" hidden="1">{#N/A,#N/A,FALSE,"Cronograma";#N/A,#N/A,FALSE,"Cronogr. 2"}</definedName>
    <definedName name="plan275">#REF!</definedName>
    <definedName name="plan275_10">#N/A</definedName>
    <definedName name="plan275_11">#N/A</definedName>
    <definedName name="plan275_12">#N/A</definedName>
    <definedName name="plan275_13">#N/A</definedName>
    <definedName name="plan275_14">#N/A</definedName>
    <definedName name="plan275_15">#REF!</definedName>
    <definedName name="plan275_16">#REF!</definedName>
    <definedName name="plan275_17">#REF!</definedName>
    <definedName name="plan275_18">#REF!</definedName>
    <definedName name="plan275_19">#REF!</definedName>
    <definedName name="plan275_2">#REF!</definedName>
    <definedName name="plan275_20">#REF!</definedName>
    <definedName name="plan275_21">#REF!</definedName>
    <definedName name="plan275_22">#REF!</definedName>
    <definedName name="plan275_23">#REF!</definedName>
    <definedName name="plan275_24">#REF!</definedName>
    <definedName name="plan275_25">#REF!</definedName>
    <definedName name="plan275_26">#REF!</definedName>
    <definedName name="plan275_27">#REF!</definedName>
    <definedName name="plan275_28">#REF!</definedName>
    <definedName name="plan275_29">#REF!</definedName>
    <definedName name="plan275_3">#REF!</definedName>
    <definedName name="plan275_30">#REF!</definedName>
    <definedName name="plan275_31">#REF!</definedName>
    <definedName name="plan275_32">#REF!</definedName>
    <definedName name="plan275_33">#REF!</definedName>
    <definedName name="plan275_34">#REF!</definedName>
    <definedName name="plan275_35">#REF!</definedName>
    <definedName name="plan275_36">#REF!</definedName>
    <definedName name="plan275_37">#N/A</definedName>
    <definedName name="plan275_38">#REF!</definedName>
    <definedName name="plan275_39">#N/A</definedName>
    <definedName name="plan275_4">#REF!</definedName>
    <definedName name="plan275_40">#N/A</definedName>
    <definedName name="plan275_41">#N/A</definedName>
    <definedName name="plan275_42">#N/A</definedName>
    <definedName name="plan275_43">#N/A</definedName>
    <definedName name="plan275_44">#N/A</definedName>
    <definedName name="plan275_45">#N/A</definedName>
    <definedName name="plan275_46">#N/A</definedName>
    <definedName name="plan275_47">#N/A</definedName>
    <definedName name="plan275_48">#N/A</definedName>
    <definedName name="plan275_49">#N/A</definedName>
    <definedName name="plan275_5">#REF!</definedName>
    <definedName name="plan275_50">#N/A</definedName>
    <definedName name="plan275_51">#N/A</definedName>
    <definedName name="plan275_52">#N/A</definedName>
    <definedName name="plan275_53">#N/A</definedName>
    <definedName name="plan275_54">#N/A</definedName>
    <definedName name="plan275_55">#N/A</definedName>
    <definedName name="plan275_56">#N/A</definedName>
    <definedName name="plan275_57">#N/A</definedName>
    <definedName name="plan275_58">#N/A</definedName>
    <definedName name="plan275_6">#REF!</definedName>
    <definedName name="plan275_60">#N/A</definedName>
    <definedName name="plan275_61">#N/A</definedName>
    <definedName name="plan275_62">#N/A</definedName>
    <definedName name="plan275_63">#N/A</definedName>
    <definedName name="plan275_64">#N/A</definedName>
    <definedName name="plan275_65">#N/A</definedName>
    <definedName name="plan275_66">#N/A</definedName>
    <definedName name="plan275_67">#N/A</definedName>
    <definedName name="plan275_68">#N/A</definedName>
    <definedName name="plan275_69">#N/A</definedName>
    <definedName name="plan275_7">#N/A</definedName>
    <definedName name="plan275_70">#N/A</definedName>
    <definedName name="plan275_71">#N/A</definedName>
    <definedName name="plan275_72">#N/A</definedName>
    <definedName name="plan275_73">#N/A</definedName>
    <definedName name="plan275_74">#N/A</definedName>
    <definedName name="plan275_75">#N/A</definedName>
    <definedName name="plan275_76">#N/A</definedName>
    <definedName name="plan275_77">#N/A</definedName>
    <definedName name="plan275_78">#N/A</definedName>
    <definedName name="plan275_79">#N/A</definedName>
    <definedName name="plan275_8">#N/A</definedName>
    <definedName name="plan275_80">#N/A</definedName>
    <definedName name="plan275_81">#N/A</definedName>
    <definedName name="plan275_82">#N/A</definedName>
    <definedName name="plan275_83">#N/A</definedName>
    <definedName name="plan275_85">#N/A</definedName>
    <definedName name="plan275_86">#N/A</definedName>
    <definedName name="plan275_87">#N/A</definedName>
    <definedName name="plan275_88">#N/A</definedName>
    <definedName name="plan275_9">#N/A</definedName>
    <definedName name="plan275_92">#N/A</definedName>
    <definedName name="plan6">#REF!</definedName>
    <definedName name="plan6_1">0</definedName>
    <definedName name="PlanA_Orc">#REF!</definedName>
    <definedName name="PlanA_Proj_Gfa">#REF!</definedName>
    <definedName name="PlanA_Proj_Gfa_Go">#REF!</definedName>
    <definedName name="PlanA_Proj_Plj">#REF!</definedName>
    <definedName name="PlanA_Proj_Plj_Go">#REF!</definedName>
    <definedName name="PlanA_Real">#REF!</definedName>
    <definedName name="PlanB_Orc">#REF!</definedName>
    <definedName name="PlanB_Proj_Gfa">#REF!</definedName>
    <definedName name="PlanB_Proj_Gfa_Go">#REF!</definedName>
    <definedName name="PlanB_Proj_Plj">#REF!</definedName>
    <definedName name="PlanB_Proj_Plj_Go">#REF!</definedName>
    <definedName name="PlanB_Real">#REF!</definedName>
    <definedName name="PlanC_Orc">#REF!</definedName>
    <definedName name="PlanC_Proj_Gfa">#REF!</definedName>
    <definedName name="PlanC_Proj_Gfa_Go">#REF!</definedName>
    <definedName name="PlanC_Proj_Plj">#REF!</definedName>
    <definedName name="PlanC_Proj_Plj_Go">#REF!</definedName>
    <definedName name="PlanC_Real">#REF!</definedName>
    <definedName name="PLANEJADA">#REF!</definedName>
    <definedName name="Planejamento" localSheetId="1" hidden="1">{"'RR'!$A$2:$E$81"}</definedName>
    <definedName name="Planejamento" hidden="1">{"'RR'!$A$2:$E$81"}</definedName>
    <definedName name="PLANIL">#REF!</definedName>
    <definedName name="planilha" localSheetId="1">#REF!</definedName>
    <definedName name="Planilha">#REF!</definedName>
    <definedName name="Planilha_1" localSheetId="1">#REF!</definedName>
    <definedName name="Planilha_1">#REF!</definedName>
    <definedName name="PLANILHA_10">"$#REF!.$A$84:$M$778"</definedName>
    <definedName name="PLANILHA_11">"$#REF!.$A$84:$M$778"</definedName>
    <definedName name="planilha_12">#N/A</definedName>
    <definedName name="planilha_13">#N/A</definedName>
    <definedName name="planilha_14">#N/A</definedName>
    <definedName name="planilha_15">#REF!</definedName>
    <definedName name="planilha_16">#REF!</definedName>
    <definedName name="planilha_17">#REF!</definedName>
    <definedName name="planilha_18">#REF!</definedName>
    <definedName name="planilha_19">#REF!</definedName>
    <definedName name="planilha_2">#REF!</definedName>
    <definedName name="planilha_20">#REF!</definedName>
    <definedName name="planilha_21">#REF!</definedName>
    <definedName name="planilha_22">#REF!</definedName>
    <definedName name="planilha_23">#REF!</definedName>
    <definedName name="planilha_24">#REF!</definedName>
    <definedName name="planilha_25">#REF!</definedName>
    <definedName name="planilha_26">#REF!</definedName>
    <definedName name="planilha_27">#REF!</definedName>
    <definedName name="planilha_28">#REF!</definedName>
    <definedName name="planilha_29">#REF!</definedName>
    <definedName name="PLANILHA_3">#REF!</definedName>
    <definedName name="planilha_30">#REF!</definedName>
    <definedName name="planilha_31">#REF!</definedName>
    <definedName name="planilha_32">#REF!</definedName>
    <definedName name="planilha_33">#REF!</definedName>
    <definedName name="planilha_34">#REF!</definedName>
    <definedName name="planilha_35">#REF!</definedName>
    <definedName name="planilha_36">#REF!</definedName>
    <definedName name="planilha_37">#N/A</definedName>
    <definedName name="planilha_38">#REF!</definedName>
    <definedName name="planilha_39">#N/A</definedName>
    <definedName name="planilha_4">#REF!</definedName>
    <definedName name="planilha_40">#N/A</definedName>
    <definedName name="planilha_41">#N/A</definedName>
    <definedName name="planilha_42">#N/A</definedName>
    <definedName name="planilha_43">#N/A</definedName>
    <definedName name="planilha_44">#N/A</definedName>
    <definedName name="planilha_45">#N/A</definedName>
    <definedName name="planilha_46">#N/A</definedName>
    <definedName name="planilha_47">#N/A</definedName>
    <definedName name="planilha_48">#N/A</definedName>
    <definedName name="planilha_49">#N/A</definedName>
    <definedName name="PLANILHA_5">"$#REF!.$A$84:$M$778"</definedName>
    <definedName name="planilha_50">#N/A</definedName>
    <definedName name="planilha_51">#N/A</definedName>
    <definedName name="planilha_52">#N/A</definedName>
    <definedName name="planilha_53">#N/A</definedName>
    <definedName name="planilha_54">#N/A</definedName>
    <definedName name="planilha_55">#N/A</definedName>
    <definedName name="planilha_56">#N/A</definedName>
    <definedName name="planilha_57">#N/A</definedName>
    <definedName name="planilha_58">#N/A</definedName>
    <definedName name="PLANILHA_6">"$#REF!.$A$84:$M$778"</definedName>
    <definedName name="planilha_60">#N/A</definedName>
    <definedName name="planilha_61">#N/A</definedName>
    <definedName name="planilha_62">#N/A</definedName>
    <definedName name="planilha_63">#N/A</definedName>
    <definedName name="planilha_64">#N/A</definedName>
    <definedName name="planilha_65">#N/A</definedName>
    <definedName name="planilha_66">#N/A</definedName>
    <definedName name="planilha_67">#N/A</definedName>
    <definedName name="planilha_68">#N/A</definedName>
    <definedName name="planilha_69">#N/A</definedName>
    <definedName name="planilha_7">#N/A</definedName>
    <definedName name="planilha_70">#N/A</definedName>
    <definedName name="planilha_71">#N/A</definedName>
    <definedName name="planilha_72">#N/A</definedName>
    <definedName name="planilha_73">#N/A</definedName>
    <definedName name="planilha_74">#N/A</definedName>
    <definedName name="planilha_75">#N/A</definedName>
    <definedName name="planilha_76">#N/A</definedName>
    <definedName name="planilha_77">#N/A</definedName>
    <definedName name="planilha_78">#N/A</definedName>
    <definedName name="planilha_79">#N/A</definedName>
    <definedName name="planilha_8">#N/A</definedName>
    <definedName name="planilha_80">#N/A</definedName>
    <definedName name="planilha_81">#N/A</definedName>
    <definedName name="planilha_82">#N/A</definedName>
    <definedName name="planilha_83">#N/A</definedName>
    <definedName name="planilha_85">#N/A</definedName>
    <definedName name="planilha_86">#N/A</definedName>
    <definedName name="planilha_87">#N/A</definedName>
    <definedName name="planilha_88">#N/A</definedName>
    <definedName name="planilha_9">#N/A</definedName>
    <definedName name="planilha_92">#N/A</definedName>
    <definedName name="PLANILHA01">#REF!</definedName>
    <definedName name="PLANIV">#REF!</definedName>
    <definedName name="plano">#REF!</definedName>
    <definedName name="planoContas">#REF!</definedName>
    <definedName name="PLANOS">#REF!</definedName>
    <definedName name="plassarelas">#REF!</definedName>
    <definedName name="PLATTS">#REF!</definedName>
    <definedName name="PLATTS_1">#REF!</definedName>
    <definedName name="PLENSCO">#REF!</definedName>
    <definedName name="PLENSCO_15">#REF!</definedName>
    <definedName name="PLFRESA">#REF!</definedName>
    <definedName name="PLFRESAMA">#REF!</definedName>
    <definedName name="PLFRESATA">#REF!</definedName>
    <definedName name="PLLOJA">#REF!</definedName>
    <definedName name="PLPA">#REF!</definedName>
    <definedName name="PLPAMA">#REF!</definedName>
    <definedName name="PLPATA">#REF!</definedName>
    <definedName name="plr_encargos">#REF!</definedName>
    <definedName name="PLRS">#REF!</definedName>
    <definedName name="PLRSMA">#REF!</definedName>
    <definedName name="PLRSTA">#REF!</definedName>
    <definedName name="PLS">#REF!</definedName>
    <definedName name="pm_phone">#REF!</definedName>
    <definedName name="PMF_TX_RL1C">#REF!</definedName>
    <definedName name="PMREC">#REF!</definedName>
    <definedName name="PN">#REF!</definedName>
    <definedName name="PN_95_AN">#REF!</definedName>
    <definedName name="PN_95_AT">#REF!</definedName>
    <definedName name="PNO_Rev" localSheetId="1" hidden="1">{#N/A,#N/A,FALSE,"QD_F1 Invest Detalhado";#N/A,#N/A,FALSE,"QD_F3 Invest_Comparado";#N/A,#N/A,FALSE,"QD_B Trafego";#N/A,#N/A,FALSE,"QD_D0 Custos Operacionais";#N/A,#N/A,FALSE,"QD_C Receita";#N/A,#N/A,FALSE,"QD_D Custos";#N/A,#N/A,FALSE,"QD_E Resultado";#N/A,#N/A,FALSE,"QD_G Fluxo Caixa"}</definedName>
    <definedName name="PNO_Rev" hidden="1">{#N/A,#N/A,FALSE,"QD_F1 Invest Detalhado";#N/A,#N/A,FALSE,"QD_F3 Invest_Comparado";#N/A,#N/A,FALSE,"QD_B Trafego";#N/A,#N/A,FALSE,"QD_D0 Custos Operacionais";#N/A,#N/A,FALSE,"QD_C Receita";#N/A,#N/A,FALSE,"QD_D Custos";#N/A,#N/A,FALSE,"QD_E Resultado";#N/A,#N/A,FALSE,"QD_G Fluxo Caixa"}</definedName>
    <definedName name="pnow" localSheetId="1" hidden="1">{"'gráf jan00'!$A$1:$AK$41"}</definedName>
    <definedName name="pnow" hidden="1">{"'gráf jan00'!$A$1:$AK$41"}</definedName>
    <definedName name="PNPBASELE">#REF!</definedName>
    <definedName name="PNPBASMEC">#REF!</definedName>
    <definedName name="PO.CustoUnitario">ROUND(#REF!,15-13*#REF!)</definedName>
    <definedName name="PO.PrecoUnitario">ROUND(#REF!,15-13*#REF!)</definedName>
    <definedName name="PO.Quantidade">ROUND(#REF!,15-13*#REF!)</definedName>
    <definedName name="PoC">#REF!</definedName>
    <definedName name="poço" localSheetId="1" hidden="1">#REF!</definedName>
    <definedName name="poço" hidden="1">#REF!</definedName>
    <definedName name="poçomisto" localSheetId="1" hidden="1">#REF!</definedName>
    <definedName name="poçomisto" hidden="1">#REF!</definedName>
    <definedName name="PodaCapa" localSheetId="1">#REF!</definedName>
    <definedName name="PodaCapa">#REF!</definedName>
    <definedName name="PodaCapa_1" localSheetId="1">#REF!</definedName>
    <definedName name="PodaCapa_1">#REF!</definedName>
    <definedName name="PodaDetalhes" localSheetId="1">#REF!</definedName>
    <definedName name="PodaDetalhes">#REF!</definedName>
    <definedName name="PodaDetalhes_1" localSheetId="1">#REF!</definedName>
    <definedName name="PodaDetalhes_1">#REF!</definedName>
    <definedName name="pode" localSheetId="1" hidden="1">{"'RELATÓRIO'!$A$1:$E$20","'RELATÓRIO'!$A$22:$D$34","'INTERNET'!$A$31:$G$58","'INTERNET'!$A$1:$G$28","'SÉRIE HISTÓRICA'!$A$167:$H$212","'SÉRIE HISTÓRICA'!$A$56:$H$101"}</definedName>
    <definedName name="pode" hidden="1">{"'RELATÓRIO'!$A$1:$E$20","'RELATÓRIO'!$A$22:$D$34","'INTERNET'!$A$31:$G$58","'INTERNET'!$A$1:$G$28","'SÉRIE HISTÓRICA'!$A$167:$H$212","'SÉRIE HISTÓRICA'!$A$56:$H$101"}</definedName>
    <definedName name="podera" localSheetId="1" hidden="1">{"'RELATÓRIO'!$A$1:$E$20","'RELATÓRIO'!$A$22:$D$34","'INTERNET'!$A$31:$G$58","'INTERNET'!$A$1:$G$28","'SÉRIE HISTÓRICA'!$A$167:$H$212","'SÉRIE HISTÓRICA'!$A$56:$H$101"}</definedName>
    <definedName name="podera" hidden="1">{"'RELATÓRIO'!$A$1:$E$20","'RELATÓRIO'!$A$22:$D$34","'INTERNET'!$A$31:$G$58","'INTERNET'!$A$1:$G$28","'SÉRIE HISTÓRICA'!$A$167:$H$212","'SÉRIE HISTÓRICA'!$A$56:$H$101"}</definedName>
    <definedName name="poiu">#REF!</definedName>
    <definedName name="POIUYT" localSheetId="1" hidden="1">{"'REL CUSTODIF'!$B$1:$H$72"}</definedName>
    <definedName name="POIUYT" hidden="1">{"'REL CUSTODIF'!$B$1:$H$72"}</definedName>
    <definedName name="pollyanna" localSheetId="1" hidden="1">{"'gráf jan00'!$A$1:$AK$41"}</definedName>
    <definedName name="pollyanna" hidden="1">{"'gráf jan00'!$A$1:$AK$41"}</definedName>
    <definedName name="pont33">#REF!</definedName>
    <definedName name="PONTALETEAMENTO_AN">#REF!</definedName>
    <definedName name="PONTALETEAMENTO_AT">#REF!</definedName>
    <definedName name="PONTE">#REF!</definedName>
    <definedName name="PONTO" localSheetId="1">#REF!</definedName>
    <definedName name="PONTO">#REF!</definedName>
    <definedName name="pop">#REF!</definedName>
    <definedName name="POP_93">#N/A</definedName>
    <definedName name="pope">#REF!</definedName>
    <definedName name="popopopo" localSheetId="1" hidden="1">{#N/A,#N/A,FALSE,"MO (2)"}</definedName>
    <definedName name="popopopo" hidden="1">{#N/A,#N/A,FALSE,"MO (2)"}</definedName>
    <definedName name="PorcentCustoFinanceiro">#REF!</definedName>
    <definedName name="PORTARIA">#REF!</definedName>
    <definedName name="Portas">#REF!</definedName>
    <definedName name="Portos1" localSheetId="1" hidden="1">{"'RR'!$A$2:$E$81"}</definedName>
    <definedName name="Portos1" hidden="1">{"'RR'!$A$2:$E$81"}</definedName>
    <definedName name="PORTU" localSheetId="1" hidden="1">{"'REL CUSTODIF'!$B$1:$H$72"}</definedName>
    <definedName name="PORTU" hidden="1">{"'REL CUSTODIF'!$B$1:$H$72"}</definedName>
    <definedName name="pos" localSheetId="1" hidden="1">{#N/A,#N/A,FALSE,"GERAL";#N/A,#N/A,FALSE,"012-96";#N/A,#N/A,FALSE,"018-96";#N/A,#N/A,FALSE,"027-96";#N/A,#N/A,FALSE,"059-96";#N/A,#N/A,FALSE,"076-96";#N/A,#N/A,FALSE,"019-97";#N/A,#N/A,FALSE,"021-97";#N/A,#N/A,FALSE,"022-97";#N/A,#N/A,FALSE,"028-97"}</definedName>
    <definedName name="pos" hidden="1">{#N/A,#N/A,FALSE,"GERAL";#N/A,#N/A,FALSE,"012-96";#N/A,#N/A,FALSE,"018-96";#N/A,#N/A,FALSE,"027-96";#N/A,#N/A,FALSE,"059-96";#N/A,#N/A,FALSE,"076-96";#N/A,#N/A,FALSE,"019-97";#N/A,#N/A,FALSE,"021-97";#N/A,#N/A,FALSE,"022-97";#N/A,#N/A,FALSE,"028-97"}</definedName>
    <definedName name="Posição" hidden="1">#REF!</definedName>
    <definedName name="potencia">#REF!</definedName>
    <definedName name="PP">#REF!</definedName>
    <definedName name="PP_VEN">#REF!</definedName>
    <definedName name="PPAG">#REF!</definedName>
    <definedName name="PPCOFINS">#REF!</definedName>
    <definedName name="Ppedra">#REF!</definedName>
    <definedName name="PPFRE">#REF!</definedName>
    <definedName name="PPICMS">#REF!</definedName>
    <definedName name="PPIPI">#REF!</definedName>
    <definedName name="PPL">#REF!</definedName>
    <definedName name="ppp"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IS">#REF!</definedName>
    <definedName name="pppp">#N/A</definedName>
    <definedName name="PPPPDPDP" hidden="1">#REF!</definedName>
    <definedName name="ppppp" localSheetId="2" hidden="1">#REF!</definedName>
    <definedName name="ppppp" localSheetId="13" hidden="1">#REF!</definedName>
    <definedName name="ppppp" localSheetId="14" hidden="1">#REF!</definedName>
    <definedName name="ppppp" localSheetId="3" hidden="1">#REF!</definedName>
    <definedName name="ppppp" localSheetId="4" hidden="1">#REF!</definedName>
    <definedName name="ppppp" localSheetId="5" hidden="1">#REF!</definedName>
    <definedName name="ppppp" localSheetId="6" hidden="1">#REF!</definedName>
    <definedName name="ppppp" localSheetId="7" hidden="1">#REF!</definedName>
    <definedName name="ppppp" localSheetId="8" hidden="1">#REF!</definedName>
    <definedName name="ppppp" localSheetId="10" hidden="1">#REF!</definedName>
    <definedName name="ppppp" localSheetId="9" hidden="1">#REF!</definedName>
    <definedName name="ppppp" localSheetId="1" hidden="1">#REF!</definedName>
    <definedName name="ppppp" hidden="1">#REF!</definedName>
    <definedName name="pppppp">#N/A</definedName>
    <definedName name="ppppppp">#N/A</definedName>
    <definedName name="pppppppp">#N/A</definedName>
    <definedName name="ppppppppp">#N/A</definedName>
    <definedName name="pppppppppp">#N/A</definedName>
    <definedName name="PPRA" localSheetId="1" hidden="1">{"'CptDifn'!$AA$32:$AG$32"}</definedName>
    <definedName name="PPRA" hidden="1">{"'CptDifn'!$AA$32:$AG$32"}</definedName>
    <definedName name="PPREP">#REF!</definedName>
    <definedName name="PPSAL">#REF!</definedName>
    <definedName name="ppt_pistas_e_patios">#REF!</definedName>
    <definedName name="ppt_pistas_e_patios_10">#N/A</definedName>
    <definedName name="ppt_pistas_e_patios_11">#N/A</definedName>
    <definedName name="ppt_pistas_e_patios_12">#N/A</definedName>
    <definedName name="ppt_pistas_e_patios_13">#N/A</definedName>
    <definedName name="ppt_pistas_e_patios_14">#N/A</definedName>
    <definedName name="ppt_pistas_e_patios_15">#REF!</definedName>
    <definedName name="ppt_pistas_e_patios_16">#REF!</definedName>
    <definedName name="ppt_pistas_e_patios_17">#REF!</definedName>
    <definedName name="ppt_pistas_e_patios_18">#REF!</definedName>
    <definedName name="ppt_pistas_e_patios_19">#REF!</definedName>
    <definedName name="ppt_pistas_e_patios_2">#REF!</definedName>
    <definedName name="ppt_pistas_e_patios_20">#REF!</definedName>
    <definedName name="ppt_pistas_e_patios_21">#REF!</definedName>
    <definedName name="ppt_pistas_e_patios_22">#REF!</definedName>
    <definedName name="ppt_pistas_e_patios_23">#REF!</definedName>
    <definedName name="ppt_pistas_e_patios_24">#REF!</definedName>
    <definedName name="ppt_pistas_e_patios_25">#REF!</definedName>
    <definedName name="ppt_pistas_e_patios_26">#REF!</definedName>
    <definedName name="ppt_pistas_e_patios_27">#REF!</definedName>
    <definedName name="ppt_pistas_e_patios_28">#REF!</definedName>
    <definedName name="ppt_pistas_e_patios_29">#REF!</definedName>
    <definedName name="ppt_pistas_e_patios_3">#REF!</definedName>
    <definedName name="ppt_pistas_e_patios_30">#REF!</definedName>
    <definedName name="ppt_pistas_e_patios_31">#REF!</definedName>
    <definedName name="ppt_pistas_e_patios_32">#REF!</definedName>
    <definedName name="ppt_pistas_e_patios_33">#REF!</definedName>
    <definedName name="ppt_pistas_e_patios_34">#REF!</definedName>
    <definedName name="ppt_pistas_e_patios_35">#REF!</definedName>
    <definedName name="ppt_pistas_e_patios_36">#REF!</definedName>
    <definedName name="ppt_pistas_e_patios_37">#N/A</definedName>
    <definedName name="ppt_pistas_e_patios_38">#REF!</definedName>
    <definedName name="ppt_pistas_e_patios_39">#N/A</definedName>
    <definedName name="ppt_pistas_e_patios_4">#REF!</definedName>
    <definedName name="ppt_pistas_e_patios_40">#N/A</definedName>
    <definedName name="ppt_pistas_e_patios_41">#N/A</definedName>
    <definedName name="ppt_pistas_e_patios_42">#N/A</definedName>
    <definedName name="ppt_pistas_e_patios_43">#N/A</definedName>
    <definedName name="ppt_pistas_e_patios_44">#N/A</definedName>
    <definedName name="ppt_pistas_e_patios_45">#N/A</definedName>
    <definedName name="ppt_pistas_e_patios_46">#N/A</definedName>
    <definedName name="ppt_pistas_e_patios_47">#N/A</definedName>
    <definedName name="ppt_pistas_e_patios_48">#N/A</definedName>
    <definedName name="ppt_pistas_e_patios_49">#N/A</definedName>
    <definedName name="ppt_pistas_e_patios_5">#REF!</definedName>
    <definedName name="ppt_pistas_e_patios_50">#N/A</definedName>
    <definedName name="ppt_pistas_e_patios_51">#N/A</definedName>
    <definedName name="ppt_pistas_e_patios_52">#N/A</definedName>
    <definedName name="ppt_pistas_e_patios_53">#N/A</definedName>
    <definedName name="ppt_pistas_e_patios_54">#N/A</definedName>
    <definedName name="ppt_pistas_e_patios_55">#N/A</definedName>
    <definedName name="ppt_pistas_e_patios_56">#N/A</definedName>
    <definedName name="ppt_pistas_e_patios_57">#N/A</definedName>
    <definedName name="ppt_pistas_e_patios_58">#N/A</definedName>
    <definedName name="ppt_pistas_e_patios_6">#REF!</definedName>
    <definedName name="ppt_pistas_e_patios_60">#N/A</definedName>
    <definedName name="ppt_pistas_e_patios_61">#N/A</definedName>
    <definedName name="ppt_pistas_e_patios_62">#N/A</definedName>
    <definedName name="ppt_pistas_e_patios_63">#N/A</definedName>
    <definedName name="ppt_pistas_e_patios_64">#N/A</definedName>
    <definedName name="ppt_pistas_e_patios_65">#N/A</definedName>
    <definedName name="ppt_pistas_e_patios_66">#N/A</definedName>
    <definedName name="ppt_pistas_e_patios_67">#N/A</definedName>
    <definedName name="ppt_pistas_e_patios_68">#N/A</definedName>
    <definedName name="ppt_pistas_e_patios_69">#N/A</definedName>
    <definedName name="ppt_pistas_e_patios_7">#N/A</definedName>
    <definedName name="ppt_pistas_e_patios_70">#N/A</definedName>
    <definedName name="ppt_pistas_e_patios_71">#N/A</definedName>
    <definedName name="ppt_pistas_e_patios_72">#N/A</definedName>
    <definedName name="ppt_pistas_e_patios_73">#N/A</definedName>
    <definedName name="ppt_pistas_e_patios_74">#N/A</definedName>
    <definedName name="ppt_pistas_e_patios_75">#N/A</definedName>
    <definedName name="ppt_pistas_e_patios_76">#N/A</definedName>
    <definedName name="ppt_pistas_e_patios_77">#N/A</definedName>
    <definedName name="ppt_pistas_e_patios_78">#N/A</definedName>
    <definedName name="ppt_pistas_e_patios_79">#N/A</definedName>
    <definedName name="ppt_pistas_e_patios_8">#N/A</definedName>
    <definedName name="ppt_pistas_e_patios_80">#N/A</definedName>
    <definedName name="ppt_pistas_e_patios_81">#N/A</definedName>
    <definedName name="ppt_pistas_e_patios_82">#N/A</definedName>
    <definedName name="ppt_pistas_e_patios_83">#N/A</definedName>
    <definedName name="ppt_pistas_e_patios_85">#N/A</definedName>
    <definedName name="ppt_pistas_e_patios_86">#N/A</definedName>
    <definedName name="ppt_pistas_e_patios_87">#N/A</definedName>
    <definedName name="ppt_pistas_e_patios_88">#N/A</definedName>
    <definedName name="ppt_pistas_e_patios_9">#N/A</definedName>
    <definedName name="ppt_pistas_e_patios_92">#N/A</definedName>
    <definedName name="PR">#REF!</definedName>
    <definedName name="Prancha_peso">#REF!</definedName>
    <definedName name="prange" localSheetId="3">F_INCOME,F_BALANCE,f_free_cash_flow,f_ratios,f_valuation</definedName>
    <definedName name="prange" localSheetId="4">F_INCOME,F_BALANCE,f_free_cash_flow,f_ratios,f_valuation</definedName>
    <definedName name="prange" localSheetId="5">F_INCOME,F_BALANCE,f_free_cash_flow,f_ratios,f_valuation</definedName>
    <definedName name="prange" localSheetId="6">F_INCOME,F_BALANCE,f_free_cash_flow,f_ratios,f_valuation</definedName>
    <definedName name="prange" localSheetId="7">F_INCOME,F_BALANCE,f_free_cash_flow,f_ratios,f_valuation</definedName>
    <definedName name="prange" localSheetId="8">F_INCOME,F_BALANCE,f_free_cash_flow,f_ratios,f_valuation</definedName>
    <definedName name="prange" localSheetId="1">F_INCOME,F_BALANCE,f_free_cash_flow,f_ratios,f_valuation</definedName>
    <definedName name="prange">F_INCOME,F_BALANCE,f_free_cash_flow,f_ratios,f_valuation</definedName>
    <definedName name="PRANGE_2">#REF!</definedName>
    <definedName name="prar">#REF!</definedName>
    <definedName name="PRAZO">#REF!</definedName>
    <definedName name="prazo_1">#REF!</definedName>
    <definedName name="Prazo_Contrato">#REF!</definedName>
    <definedName name="PRAZO_DEP">#REF!</definedName>
    <definedName name="Prazo_Pagto">#REF!</definedName>
    <definedName name="prazo2">#REF!</definedName>
    <definedName name="PrazoAnalise">#REF!</definedName>
    <definedName name="PrazoConcessao" localSheetId="1">#REF!</definedName>
    <definedName name="PrazoConcessao">'[31]TABELA RESUMO'!$E$14</definedName>
    <definedName name="prba05">#REF!</definedName>
    <definedName name="Prd" hidden="1">#N/A</definedName>
    <definedName name="PrdAux" hidden="1">#N/A</definedName>
    <definedName name="PRE">#REF!</definedName>
    <definedName name="pre_oper_cs">#REF!</definedName>
    <definedName name="pre_oper_cs_asahi">#REF!</definedName>
    <definedName name="pre_oper_dce">#REF!</definedName>
    <definedName name="PRE010201_36">#REF!</definedName>
    <definedName name="PRE010201_4">#REF!</definedName>
    <definedName name="PRE010201_5">#REF!</definedName>
    <definedName name="PRE010201_6">#REF!</definedName>
    <definedName name="PRE010202_36">#REF!</definedName>
    <definedName name="PRE010202_4">#REF!</definedName>
    <definedName name="PRE010202_5">#REF!</definedName>
    <definedName name="PRE010202_6">#REF!</definedName>
    <definedName name="PRE010205_36">#REF!</definedName>
    <definedName name="PRE010205_4">#REF!</definedName>
    <definedName name="PRE010205_5">#REF!</definedName>
    <definedName name="PRE010205_6">#REF!</definedName>
    <definedName name="PRE010206_36">#REF!</definedName>
    <definedName name="PRE010206_4">#REF!</definedName>
    <definedName name="PRE010206_5">#REF!</definedName>
    <definedName name="PRE010206_6">#REF!</definedName>
    <definedName name="PRE010210_36">#REF!</definedName>
    <definedName name="PRE010210_4">#REF!</definedName>
    <definedName name="PRE010210_5">#REF!</definedName>
    <definedName name="PRE010210_6">#REF!</definedName>
    <definedName name="PRE010301_36">#REF!</definedName>
    <definedName name="PRE010301_4">#REF!</definedName>
    <definedName name="PRE010301_5">#REF!</definedName>
    <definedName name="PRE010301_6">#REF!</definedName>
    <definedName name="PRE010401_36">#REF!</definedName>
    <definedName name="PRE010401_4">#REF!</definedName>
    <definedName name="PRE010401_5">#REF!</definedName>
    <definedName name="PRE010401_6">#REF!</definedName>
    <definedName name="PRE010402_36">#REF!</definedName>
    <definedName name="PRE010402_4">#REF!</definedName>
    <definedName name="PRE010402_5">#REF!</definedName>
    <definedName name="PRE010402_6">#REF!</definedName>
    <definedName name="PRE010407_36">#REF!</definedName>
    <definedName name="PRE010407_4">#REF!</definedName>
    <definedName name="PRE010407_5">#REF!</definedName>
    <definedName name="PRE010407_6">#REF!</definedName>
    <definedName name="PRE010413_36">#REF!</definedName>
    <definedName name="PRE010413_4">#REF!</definedName>
    <definedName name="PRE010413_5">#REF!</definedName>
    <definedName name="PRE010413_6">#REF!</definedName>
    <definedName name="PRE010501_36">#REF!</definedName>
    <definedName name="PRE010501_4">#REF!</definedName>
    <definedName name="PRE010501_5">#REF!</definedName>
    <definedName name="PRE010501_6">#REF!</definedName>
    <definedName name="PRE010503_36">#REF!</definedName>
    <definedName name="PRE010503_4">#REF!</definedName>
    <definedName name="PRE010503_5">#REF!</definedName>
    <definedName name="PRE010503_6">#REF!</definedName>
    <definedName name="PRE010505_36">#REF!</definedName>
    <definedName name="PRE010505_4">#REF!</definedName>
    <definedName name="PRE010505_5">#REF!</definedName>
    <definedName name="PRE010505_6">#REF!</definedName>
    <definedName name="PRE010509_36">#REF!</definedName>
    <definedName name="PRE010509_4">#REF!</definedName>
    <definedName name="PRE010509_5">#REF!</definedName>
    <definedName name="PRE010509_6">#REF!</definedName>
    <definedName name="PRE010512_36">#REF!</definedName>
    <definedName name="PRE010512_4">#REF!</definedName>
    <definedName name="PRE010512_5">#REF!</definedName>
    <definedName name="PRE010512_6">#REF!</definedName>
    <definedName name="PRE010518_36">#REF!</definedName>
    <definedName name="PRE010518_4">#REF!</definedName>
    <definedName name="PRE010518_5">#REF!</definedName>
    <definedName name="PRE010518_6">#REF!</definedName>
    <definedName name="PRE010519_36">#REF!</definedName>
    <definedName name="PRE010519_4">#REF!</definedName>
    <definedName name="PRE010519_5">#REF!</definedName>
    <definedName name="PRE010519_6">#REF!</definedName>
    <definedName name="PRE010521_36">#REF!</definedName>
    <definedName name="PRE010521_4">#REF!</definedName>
    <definedName name="PRE010521_5">#REF!</definedName>
    <definedName name="PRE010521_6">#REF!</definedName>
    <definedName name="PRE010523_36">#REF!</definedName>
    <definedName name="PRE010523_4">#REF!</definedName>
    <definedName name="PRE010523_5">#REF!</definedName>
    <definedName name="PRE010523_6">#REF!</definedName>
    <definedName name="PRE010532_36">#REF!</definedName>
    <definedName name="PRE010532_4">#REF!</definedName>
    <definedName name="PRE010532_5">#REF!</definedName>
    <definedName name="PRE010532_6">#REF!</definedName>
    <definedName name="PRE010533_36">#REF!</definedName>
    <definedName name="PRE010533_4">#REF!</definedName>
    <definedName name="PRE010533_5">#REF!</definedName>
    <definedName name="PRE010533_6">#REF!</definedName>
    <definedName name="PRE010536_36">#REF!</definedName>
    <definedName name="PRE010536_4">#REF!</definedName>
    <definedName name="PRE010536_5">#REF!</definedName>
    <definedName name="PRE010536_6">#REF!</definedName>
    <definedName name="PRE010701_36">#REF!</definedName>
    <definedName name="PRE010701_4">#REF!</definedName>
    <definedName name="PRE010701_5">#REF!</definedName>
    <definedName name="PRE010701_6">#REF!</definedName>
    <definedName name="PRE010703_36">#REF!</definedName>
    <definedName name="PRE010703_4">#REF!</definedName>
    <definedName name="PRE010703_5">#REF!</definedName>
    <definedName name="PRE010703_6">#REF!</definedName>
    <definedName name="PRE010705_36">#REF!</definedName>
    <definedName name="PRE010705_4">#REF!</definedName>
    <definedName name="PRE010705_5">#REF!</definedName>
    <definedName name="PRE010705_6">#REF!</definedName>
    <definedName name="PRE010708_36">#REF!</definedName>
    <definedName name="PRE010708_4">#REF!</definedName>
    <definedName name="PRE010708_5">#REF!</definedName>
    <definedName name="PRE010708_6">#REF!</definedName>
    <definedName name="PRE010710_36">#REF!</definedName>
    <definedName name="PRE010710_4">#REF!</definedName>
    <definedName name="PRE010710_5">#REF!</definedName>
    <definedName name="PRE010710_6">#REF!</definedName>
    <definedName name="PRE010712_36">#REF!</definedName>
    <definedName name="PRE010712_4">#REF!</definedName>
    <definedName name="PRE010712_5">#REF!</definedName>
    <definedName name="PRE010712_6">#REF!</definedName>
    <definedName name="PRE010717_36">#REF!</definedName>
    <definedName name="PRE010717_4">#REF!</definedName>
    <definedName name="PRE010717_5">#REF!</definedName>
    <definedName name="PRE010717_6">#REF!</definedName>
    <definedName name="PRE010718_36">#REF!</definedName>
    <definedName name="PRE010718_4">#REF!</definedName>
    <definedName name="PRE010718_5">#REF!</definedName>
    <definedName name="PRE010718_6">#REF!</definedName>
    <definedName name="PRE020201_36">#REF!</definedName>
    <definedName name="PRE020201_4">#REF!</definedName>
    <definedName name="PRE020201_5">#REF!</definedName>
    <definedName name="PRE020201_6">#REF!</definedName>
    <definedName name="PRE020205_36">#REF!</definedName>
    <definedName name="PRE020205_4">#REF!</definedName>
    <definedName name="PRE020205_5">#REF!</definedName>
    <definedName name="PRE020205_6">#REF!</definedName>
    <definedName name="PRE020211_36">#REF!</definedName>
    <definedName name="PRE020211_4">#REF!</definedName>
    <definedName name="PRE020211_5">#REF!</definedName>
    <definedName name="PRE020211_6">#REF!</definedName>
    <definedName name="PRE020217_36">#REF!</definedName>
    <definedName name="PRE020217_4">#REF!</definedName>
    <definedName name="PRE020217_5">#REF!</definedName>
    <definedName name="PRE020217_6">#REF!</definedName>
    <definedName name="PRE030102_36">#REF!</definedName>
    <definedName name="PRE030102_4">#REF!</definedName>
    <definedName name="PRE030102_5">#REF!</definedName>
    <definedName name="PRE030102_6">#REF!</definedName>
    <definedName name="PRE030201_36">#REF!</definedName>
    <definedName name="PRE030201_4">#REF!</definedName>
    <definedName name="PRE030201_5">#REF!</definedName>
    <definedName name="PRE030201_6">#REF!</definedName>
    <definedName name="PRE030303_36">#REF!</definedName>
    <definedName name="PRE030303_4">#REF!</definedName>
    <definedName name="PRE030303_5">#REF!</definedName>
    <definedName name="PRE030303_6">#REF!</definedName>
    <definedName name="PRE030317_36">#REF!</definedName>
    <definedName name="PRE030317_4">#REF!</definedName>
    <definedName name="PRE030317_5">#REF!</definedName>
    <definedName name="PRE030317_6">#REF!</definedName>
    <definedName name="PRE040101_36">#REF!</definedName>
    <definedName name="PRE040101_4">#REF!</definedName>
    <definedName name="PRE040101_5">#REF!</definedName>
    <definedName name="PRE040101_6">#REF!</definedName>
    <definedName name="PRE040202_36">#REF!</definedName>
    <definedName name="PRE040202_4">#REF!</definedName>
    <definedName name="PRE040202_5">#REF!</definedName>
    <definedName name="PRE040202_6">#REF!</definedName>
    <definedName name="PRE050103_36">#REF!</definedName>
    <definedName name="PRE050103_4">#REF!</definedName>
    <definedName name="PRE050103_5">#REF!</definedName>
    <definedName name="PRE050103_6">#REF!</definedName>
    <definedName name="PRE050207_36">#REF!</definedName>
    <definedName name="PRE050207_4">#REF!</definedName>
    <definedName name="PRE050207_5">#REF!</definedName>
    <definedName name="PRE050207_6">#REF!</definedName>
    <definedName name="PRE060101_36">#REF!</definedName>
    <definedName name="PRE060101_4">#REF!</definedName>
    <definedName name="PRE060101_5">#REF!</definedName>
    <definedName name="PRE060101_6">#REF!</definedName>
    <definedName name="PRE080101_36">#REF!</definedName>
    <definedName name="PRE080101_4">#REF!</definedName>
    <definedName name="PRE080101_5">#REF!</definedName>
    <definedName name="PRE080101_6">#REF!</definedName>
    <definedName name="PRE080310_36">#REF!</definedName>
    <definedName name="PRE080310_4">#REF!</definedName>
    <definedName name="PRE080310_5">#REF!</definedName>
    <definedName name="PRE080310_6">#REF!</definedName>
    <definedName name="PRE090101_36">#REF!</definedName>
    <definedName name="PRE090101_4">#REF!</definedName>
    <definedName name="PRE090101_5">#REF!</definedName>
    <definedName name="PRE090101_6">#REF!</definedName>
    <definedName name="PRE100302_36">#REF!</definedName>
    <definedName name="PRE100302_4">#REF!</definedName>
    <definedName name="PRE100302_5">#REF!</definedName>
    <definedName name="PRE100302_6">#REF!</definedName>
    <definedName name="PRE110101_36">#REF!</definedName>
    <definedName name="PRE110101_4">#REF!</definedName>
    <definedName name="PRE110101_5">#REF!</definedName>
    <definedName name="PRE110101_6">#REF!</definedName>
    <definedName name="PRE110104_36">#REF!</definedName>
    <definedName name="PRE110104_4">#REF!</definedName>
    <definedName name="PRE110104_5">#REF!</definedName>
    <definedName name="PRE110104_6">#REF!</definedName>
    <definedName name="PRE110107_36">#REF!</definedName>
    <definedName name="PRE110107_4">#REF!</definedName>
    <definedName name="PRE110107_5">#REF!</definedName>
    <definedName name="PRE110107_6">#REF!</definedName>
    <definedName name="PRE120101_36">#REF!</definedName>
    <definedName name="PRE120101_4">#REF!</definedName>
    <definedName name="PRE120101_5">#REF!</definedName>
    <definedName name="PRE120101_6">#REF!</definedName>
    <definedName name="PRE120105_36">#REF!</definedName>
    <definedName name="PRE120105_4">#REF!</definedName>
    <definedName name="PRE120105_5">#REF!</definedName>
    <definedName name="PRE120105_6">#REF!</definedName>
    <definedName name="PRE120106_36">#REF!</definedName>
    <definedName name="PRE120106_4">#REF!</definedName>
    <definedName name="PRE120106_5">#REF!</definedName>
    <definedName name="PRE120106_6">#REF!</definedName>
    <definedName name="PRE120107_36">#REF!</definedName>
    <definedName name="PRE120107_4">#REF!</definedName>
    <definedName name="PRE120107_5">#REF!</definedName>
    <definedName name="PRE120107_6">#REF!</definedName>
    <definedName name="PRE120110_36">#REF!</definedName>
    <definedName name="PRE120110_4">#REF!</definedName>
    <definedName name="PRE120110_5">#REF!</definedName>
    <definedName name="PRE120110_6">#REF!</definedName>
    <definedName name="PRE120150_36">#REF!</definedName>
    <definedName name="PRE120150_4">#REF!</definedName>
    <definedName name="PRE120150_5">#REF!</definedName>
    <definedName name="PRE120150_6">#REF!</definedName>
    <definedName name="PRE130101_36">#REF!</definedName>
    <definedName name="PRE130101_4">#REF!</definedName>
    <definedName name="PRE130101_5">#REF!</definedName>
    <definedName name="PRE130101_6">#REF!</definedName>
    <definedName name="PRE130103_36">#REF!</definedName>
    <definedName name="PRE130103_4">#REF!</definedName>
    <definedName name="PRE130103_5">#REF!</definedName>
    <definedName name="PRE130103_6">#REF!</definedName>
    <definedName name="PRE130304_36">#REF!</definedName>
    <definedName name="PRE130304_4">#REF!</definedName>
    <definedName name="PRE130304_5">#REF!</definedName>
    <definedName name="PRE130304_6">#REF!</definedName>
    <definedName name="PRE130401_36">#REF!</definedName>
    <definedName name="PRE130401_4">#REF!</definedName>
    <definedName name="PRE130401_5">#REF!</definedName>
    <definedName name="PRE130401_6">#REF!</definedName>
    <definedName name="PRE140102_36">#REF!</definedName>
    <definedName name="PRE140102_4">#REF!</definedName>
    <definedName name="PRE140102_5">#REF!</definedName>
    <definedName name="PRE140102_6">#REF!</definedName>
    <definedName name="PRE140109_36">#REF!</definedName>
    <definedName name="PRE140109_4">#REF!</definedName>
    <definedName name="PRE140109_5">#REF!</definedName>
    <definedName name="PRE140109_6">#REF!</definedName>
    <definedName name="PRE140113_36">#REF!</definedName>
    <definedName name="PRE140113_4">#REF!</definedName>
    <definedName name="PRE140113_5">#REF!</definedName>
    <definedName name="PRE140113_6">#REF!</definedName>
    <definedName name="PRE140122_36">#REF!</definedName>
    <definedName name="PRE140122_4">#REF!</definedName>
    <definedName name="PRE140122_5">#REF!</definedName>
    <definedName name="PRE140122_6">#REF!</definedName>
    <definedName name="PRE140126_36">#REF!</definedName>
    <definedName name="PRE140126_4">#REF!</definedName>
    <definedName name="PRE140126_5">#REF!</definedName>
    <definedName name="PRE140126_6">#REF!</definedName>
    <definedName name="PRE140129_36">#REF!</definedName>
    <definedName name="PRE140129_4">#REF!</definedName>
    <definedName name="PRE140129_5">#REF!</definedName>
    <definedName name="PRE140129_6">#REF!</definedName>
    <definedName name="PRE140135_36">#REF!</definedName>
    <definedName name="PRE140135_4">#REF!</definedName>
    <definedName name="PRE140135_5">#REF!</definedName>
    <definedName name="PRE140135_6">#REF!</definedName>
    <definedName name="PRE140143_36">#REF!</definedName>
    <definedName name="PRE140143_4">#REF!</definedName>
    <definedName name="PRE140143_5">#REF!</definedName>
    <definedName name="PRE140143_6">#REF!</definedName>
    <definedName name="PRE140145_36">#REF!</definedName>
    <definedName name="PRE140145_4">#REF!</definedName>
    <definedName name="PRE140145_5">#REF!</definedName>
    <definedName name="PRE140145_6">#REF!</definedName>
    <definedName name="PRE150130_36">#REF!</definedName>
    <definedName name="PRE150130_4">#REF!</definedName>
    <definedName name="PRE150130_5">#REF!</definedName>
    <definedName name="PRE150130_6">#REF!</definedName>
    <definedName name="PRE170101_36">#REF!</definedName>
    <definedName name="PRE170101_4">#REF!</definedName>
    <definedName name="PRE170101_5">#REF!</definedName>
    <definedName name="PRE170101_6">#REF!</definedName>
    <definedName name="PRE170102_36">#REF!</definedName>
    <definedName name="PRE170102_4">#REF!</definedName>
    <definedName name="PRE170102_5">#REF!</definedName>
    <definedName name="PRE170102_6">#REF!</definedName>
    <definedName name="PRE170103_36">#REF!</definedName>
    <definedName name="PRE170103_4">#REF!</definedName>
    <definedName name="PRE170103_5">#REF!</definedName>
    <definedName name="PRE170103_6">#REF!</definedName>
    <definedName name="preaa">#REF!</definedName>
    <definedName name="PREC">#REF!</definedName>
    <definedName name="PREC_15">#REF!</definedName>
    <definedName name="precision">#REF!</definedName>
    <definedName name="preco" localSheetId="1">#REF!</definedName>
    <definedName name="preco">#REF!</definedName>
    <definedName name="preço" localSheetId="1">[33]OBRJU95!#REF!</definedName>
    <definedName name="preço">[33]OBRJU95!#REF!</definedName>
    <definedName name="preco_Cl2_07">#REF!</definedName>
    <definedName name="preco_Cl2_08">#REF!</definedName>
    <definedName name="preco_Cl2_09">#REF!</definedName>
    <definedName name="preco_Cl2_10">#REF!</definedName>
    <definedName name="preco_Cl2_11">#REF!</definedName>
    <definedName name="preco_Cl2_12">#REF!</definedName>
    <definedName name="preco_Cl2_13">#REF!</definedName>
    <definedName name="preco_Cl2_14">#REF!</definedName>
    <definedName name="preco_Cl2_15">#REF!</definedName>
    <definedName name="preco_Cl2_16">#REF!</definedName>
    <definedName name="preco_Cl2_17">#REF!</definedName>
    <definedName name="PREÇO_COBALTO">#REF!</definedName>
    <definedName name="preco_coleta">#REF!</definedName>
    <definedName name="preco_DCE_07">#REF!</definedName>
    <definedName name="preco_DCE_08">#REF!</definedName>
    <definedName name="preco_DCE_09">#REF!</definedName>
    <definedName name="preco_DCE_10">#REF!</definedName>
    <definedName name="preco_DCE_11">#REF!</definedName>
    <definedName name="preco_DCE_12">#REF!</definedName>
    <definedName name="preco_DCE_13">#REF!</definedName>
    <definedName name="preco_DCE_14">#REF!</definedName>
    <definedName name="preco_DCE_15">#REF!</definedName>
    <definedName name="preco_DCE_16">#REF!</definedName>
    <definedName name="preco_DCE_17">#REF!</definedName>
    <definedName name="Preço_Diesel" localSheetId="1">'[20]4. Coleta'!#REF!</definedName>
    <definedName name="Preço_Diesel">'[20]4. Coleta'!#REF!</definedName>
    <definedName name="preco_energia_07">#REF!</definedName>
    <definedName name="preco_energia_08">#REF!</definedName>
    <definedName name="preco_energia_09">#REF!</definedName>
    <definedName name="preco_energia_10">#REF!</definedName>
    <definedName name="preco_energia_11">#REF!</definedName>
    <definedName name="preco_energia_12">#REF!</definedName>
    <definedName name="preco_energia_13">#REF!</definedName>
    <definedName name="preco_energia_14">#REF!</definedName>
    <definedName name="preco_energia_15">#REF!</definedName>
    <definedName name="preco_energia_16">#REF!</definedName>
    <definedName name="preco_energia_17">#REF!</definedName>
    <definedName name="preco_eteno_07">#REF!</definedName>
    <definedName name="preco_eteno_08">#REF!</definedName>
    <definedName name="preco_eteno_09">#REF!</definedName>
    <definedName name="preco_eteno_10">#REF!</definedName>
    <definedName name="preco_eteno_11">#REF!</definedName>
    <definedName name="preco_eteno_12">#REF!</definedName>
    <definedName name="preco_eteno_13">#REF!</definedName>
    <definedName name="preco_eteno_14">#REF!</definedName>
    <definedName name="preco_eteno_15">#REF!</definedName>
    <definedName name="preco_eteno_16">#REF!</definedName>
    <definedName name="preco_eteno_17">#REF!</definedName>
    <definedName name="Preço_gasolina" localSheetId="1">'[20]4. Coleta'!#REF!</definedName>
    <definedName name="Preço_gasolina">'[20]4. Coleta'!#REF!</definedName>
    <definedName name="preco_H2_07">#REF!</definedName>
    <definedName name="preco_H2_08">#REF!</definedName>
    <definedName name="preco_H2_09">#REF!</definedName>
    <definedName name="preco_H2_10">#REF!</definedName>
    <definedName name="preco_H2_11">#REF!</definedName>
    <definedName name="preco_H2_12">#REF!</definedName>
    <definedName name="preco_H2_13">#REF!</definedName>
    <definedName name="preco_H2_14">#REF!</definedName>
    <definedName name="preco_H2_15">#REF!</definedName>
    <definedName name="preco_H2_16">#REF!</definedName>
    <definedName name="preco_H2_17">#REF!</definedName>
    <definedName name="preco_HCl_07">#REF!</definedName>
    <definedName name="preco_HCl_08">#REF!</definedName>
    <definedName name="preco_HCl_09">#REF!</definedName>
    <definedName name="preco_HCl_10">#REF!</definedName>
    <definedName name="preco_HCl_11">#REF!</definedName>
    <definedName name="preco_HCl_12">#REF!</definedName>
    <definedName name="preco_HCl_13">#REF!</definedName>
    <definedName name="preco_HCl_14">#REF!</definedName>
    <definedName name="preco_HCl_15">#REF!</definedName>
    <definedName name="preco_HCl_16">#REF!</definedName>
    <definedName name="preco_HCl_17">#REF!</definedName>
    <definedName name="preco_hipo_07">#REF!</definedName>
    <definedName name="preco_hipo_08">#REF!</definedName>
    <definedName name="preco_hipo_09">#REF!</definedName>
    <definedName name="preco_hipo_10">#REF!</definedName>
    <definedName name="preco_hipo_11">#REF!</definedName>
    <definedName name="preco_hipo_12">#REF!</definedName>
    <definedName name="preco_hipo_13">#REF!</definedName>
    <definedName name="preco_hipo_14">#REF!</definedName>
    <definedName name="preco_hipo_15">#REF!</definedName>
    <definedName name="preco_hipo_16">#REF!</definedName>
    <definedName name="preco_hipo_17">#REF!</definedName>
    <definedName name="Preço_Improd.">#REF!</definedName>
    <definedName name="preco_ing">#REF!</definedName>
    <definedName name="preco_med_ing">#REF!</definedName>
    <definedName name="preco_medio_elet">#REF!</definedName>
    <definedName name="Preço_META">#REF!</definedName>
    <definedName name="PREÇO_NÍQUEL">#REF!</definedName>
    <definedName name="Preço_prod.">#REF!</definedName>
    <definedName name="PREÇO_REDE">#REF!</definedName>
    <definedName name="preco_soda_07">#REF!</definedName>
    <definedName name="preco_soda_08">#REF!</definedName>
    <definedName name="preco_soda_09">#REF!</definedName>
    <definedName name="preco_soda_10">#REF!</definedName>
    <definedName name="preco_soda_11">#REF!</definedName>
    <definedName name="preco_soda_12">#REF!</definedName>
    <definedName name="preco_soda_13">#REF!</definedName>
    <definedName name="preco_soda_14">#REF!</definedName>
    <definedName name="preco_soda_15">#REF!</definedName>
    <definedName name="preco_soda_16">#REF!</definedName>
    <definedName name="preco_soda_17">#REF!</definedName>
    <definedName name="Preço_unitário">#REF!</definedName>
    <definedName name="Preço_Unitário_com_impostos">#REF!</definedName>
    <definedName name="preco_varr">#REF!</definedName>
    <definedName name="preco_varr_SE">#REF!</definedName>
    <definedName name="preco_varr_SE_SC">#REF!</definedName>
    <definedName name="PRECO01">#REF!</definedName>
    <definedName name="preco1">#REF!</definedName>
    <definedName name="PreçoCP">#REF!</definedName>
    <definedName name="PreçoFinal">#REF!</definedName>
    <definedName name="preçofinalcl">#REF!</definedName>
    <definedName name="preçofinalpb">#REF!</definedName>
    <definedName name="PreçoPrel">#REF!</definedName>
    <definedName name="PRECOS">#REF!</definedName>
    <definedName name="Preços">#REF!</definedName>
    <definedName name="PREÇOS_PROJETADOS_PARA_VENDA_ME">#REF!</definedName>
    <definedName name="PREÇOS_PROJETADOS_PARA_VENDA_MI">#REF!</definedName>
    <definedName name="precos1">#REF!,#REF!,#REF!,#REF!,#REF!,#REF!,#REF!,#REF!,#REF!,#REF!,#REF!,#REF!,#REF!,#REF!</definedName>
    <definedName name="precos2">#REF!,#REF!,#REF!,#REF!,#REF!,#REF!,#REF!,#REF!,#REF!,#REF!,#REF!,#REF!,#REF!,#REF!</definedName>
    <definedName name="precosteste">#REF!</definedName>
    <definedName name="PreçoUnitário">#REF!</definedName>
    <definedName name="PREFEITO">#REF!</definedName>
    <definedName name="preg">#REF!</definedName>
    <definedName name="prel">#REF!</definedName>
    <definedName name="premier_mois">#REF!</definedName>
    <definedName name="première_référence">#REF!</definedName>
    <definedName name="Premissas_Novos_Investimentos">#REF!</definedName>
    <definedName name="PREPARAR">#REF!</definedName>
    <definedName name="PREPARAR2">#REF!</definedName>
    <definedName name="pres">#REF!</definedName>
    <definedName name="Previsao" localSheetId="12" hidden="1">{"'Índice'!$A$1:$K$49"}</definedName>
    <definedName name="Previsao" localSheetId="1" hidden="1">{"'Índice'!$A$1:$K$49"}</definedName>
    <definedName name="Previsao" hidden="1">{"'Índice'!$A$1:$K$49"}</definedName>
    <definedName name="Previsao_1" localSheetId="12" hidden="1">{"'Índice'!$A$1:$K$49"}</definedName>
    <definedName name="Previsao_1" localSheetId="1" hidden="1">{"'Índice'!$A$1:$K$49"}</definedName>
    <definedName name="Previsao_1" hidden="1">{"'Índice'!$A$1:$K$49"}</definedName>
    <definedName name="Previsao_1_1" localSheetId="12" hidden="1">{"'Índice'!$A$1:$K$49"}</definedName>
    <definedName name="Previsao_1_1" localSheetId="1" hidden="1">{"'Índice'!$A$1:$K$49"}</definedName>
    <definedName name="Previsao_1_1" hidden="1">{"'Índice'!$A$1:$K$49"}</definedName>
    <definedName name="Previsao_1_1_1" localSheetId="12" hidden="1">{"'Índice'!$A$1:$K$49"}</definedName>
    <definedName name="Previsao_1_1_1" localSheetId="1" hidden="1">{"'Índice'!$A$1:$K$49"}</definedName>
    <definedName name="Previsao_1_1_1" hidden="1">{"'Índice'!$A$1:$K$49"}</definedName>
    <definedName name="Previsao_1_1_1_1" localSheetId="12" hidden="1">{"'Índice'!$A$1:$K$49"}</definedName>
    <definedName name="Previsao_1_1_1_1" localSheetId="1" hidden="1">{"'Índice'!$A$1:$K$49"}</definedName>
    <definedName name="Previsao_1_1_1_1" hidden="1">{"'Índice'!$A$1:$K$49"}</definedName>
    <definedName name="Previsao_1_1_2" localSheetId="12" hidden="1">{"'Índice'!$A$1:$K$49"}</definedName>
    <definedName name="Previsao_1_1_2" localSheetId="1" hidden="1">{"'Índice'!$A$1:$K$49"}</definedName>
    <definedName name="Previsao_1_1_2" hidden="1">{"'Índice'!$A$1:$K$49"}</definedName>
    <definedName name="Previsao_1_2" localSheetId="12" hidden="1">{"'Índice'!$A$1:$K$49"}</definedName>
    <definedName name="Previsao_1_2" localSheetId="1" hidden="1">{"'Índice'!$A$1:$K$49"}</definedName>
    <definedName name="Previsao_1_2" hidden="1">{"'Índice'!$A$1:$K$49"}</definedName>
    <definedName name="Previsao_1_2_1" localSheetId="12" hidden="1">{"'Índice'!$A$1:$K$49"}</definedName>
    <definedName name="Previsao_1_2_1" localSheetId="1" hidden="1">{"'Índice'!$A$1:$K$49"}</definedName>
    <definedName name="Previsao_1_2_1" hidden="1">{"'Índice'!$A$1:$K$49"}</definedName>
    <definedName name="Previsao_1_3" localSheetId="12" hidden="1">{"'Índice'!$A$1:$K$49"}</definedName>
    <definedName name="Previsao_1_3" localSheetId="1" hidden="1">{"'Índice'!$A$1:$K$49"}</definedName>
    <definedName name="Previsao_1_3" hidden="1">{"'Índice'!$A$1:$K$49"}</definedName>
    <definedName name="Previsao_1_3_1" localSheetId="12" hidden="1">{"'Índice'!$A$1:$K$49"}</definedName>
    <definedName name="Previsao_1_3_1" localSheetId="1" hidden="1">{"'Índice'!$A$1:$K$49"}</definedName>
    <definedName name="Previsao_1_3_1" hidden="1">{"'Índice'!$A$1:$K$49"}</definedName>
    <definedName name="Previsao_2" localSheetId="12" hidden="1">{"'Índice'!$A$1:$K$49"}</definedName>
    <definedName name="Previsao_2" localSheetId="1" hidden="1">{"'Índice'!$A$1:$K$49"}</definedName>
    <definedName name="Previsao_2" hidden="1">{"'Índice'!$A$1:$K$49"}</definedName>
    <definedName name="Previsao_2_1" localSheetId="12" hidden="1">{"'Índice'!$A$1:$K$49"}</definedName>
    <definedName name="Previsao_2_1" localSheetId="1" hidden="1">{"'Índice'!$A$1:$K$49"}</definedName>
    <definedName name="Previsao_2_1" hidden="1">{"'Índice'!$A$1:$K$49"}</definedName>
    <definedName name="Previsao_3" localSheetId="12" hidden="1">{"'Índice'!$A$1:$K$49"}</definedName>
    <definedName name="Previsao_3" localSheetId="1" hidden="1">{"'Índice'!$A$1:$K$49"}</definedName>
    <definedName name="Previsao_3" hidden="1">{"'Índice'!$A$1:$K$49"}</definedName>
    <definedName name="Previsao_4" localSheetId="12" hidden="1">{"'Índice'!$A$1:$K$49"}</definedName>
    <definedName name="Previsao_4" localSheetId="1" hidden="1">{"'Índice'!$A$1:$K$49"}</definedName>
    <definedName name="Previsao_4" hidden="1">{"'Índice'!$A$1:$K$49"}</definedName>
    <definedName name="Previsao_5" localSheetId="12" hidden="1">{"'Índice'!$A$1:$K$49"}</definedName>
    <definedName name="Previsao_5" localSheetId="1" hidden="1">{"'Índice'!$A$1:$K$49"}</definedName>
    <definedName name="Previsao_5" hidden="1">{"'Índice'!$A$1:$K$49"}</definedName>
    <definedName name="prex">#REF!</definedName>
    <definedName name="prfu">#REF!</definedName>
    <definedName name="prhi">#REF!</definedName>
    <definedName name="Price">#REF!</definedName>
    <definedName name="PRICING">#REF!</definedName>
    <definedName name="prin">#REF!</definedName>
    <definedName name="PRINCI">#REF!</definedName>
    <definedName name="principal">0.2225</definedName>
    <definedName name="PrIngresso">#REF!</definedName>
    <definedName name="PRINT">#REF!</definedName>
    <definedName name="Print_Area_5_1">#REF!</definedName>
    <definedName name="Print_Area_MI">#REF!</definedName>
    <definedName name="Print_Area_MI_1">#REF!</definedName>
    <definedName name="Print_Area_MI_2">#REF!</definedName>
    <definedName name="Print_Titles_MI">#REF!</definedName>
    <definedName name="PRINTCPU">#REF!</definedName>
    <definedName name="PRINTMECANICA">#REF!</definedName>
    <definedName name="PRINTRASCUNHO">#REF!</definedName>
    <definedName name="PRINTUS">#REF!</definedName>
    <definedName name="priorização" localSheetId="1" hidden="1">{"'gráf jan00'!$A$1:$AK$41"}</definedName>
    <definedName name="priorização" hidden="1">{"'gráf jan00'!$A$1:$AK$41"}</definedName>
    <definedName name="PRO">"Texto 8"</definedName>
    <definedName name="PRO00">#REF!</definedName>
    <definedName name="PROC_BAIRROS">#REF!</definedName>
    <definedName name="PROC_BOLETINS">#REF!</definedName>
    <definedName name="PROC_EMPREITEIRAS">#REF!</definedName>
    <definedName name="PROC_MEDIÇÕES">#REF!</definedName>
    <definedName name="prod">#REF!</definedName>
    <definedName name="PROD_1" localSheetId="1" hidden="1">{#N/A,#N/A,TRUE,"Serviços"}</definedName>
    <definedName name="PROD_1" hidden="1">{#N/A,#N/A,TRUE,"Serviços"}</definedName>
    <definedName name="PROD_11" localSheetId="1" hidden="1">{#N/A,#N/A,TRUE,"Serviços"}</definedName>
    <definedName name="PROD_11" hidden="1">{#N/A,#N/A,TRUE,"Serviços"}</definedName>
    <definedName name="prod_dce">#REF!</definedName>
    <definedName name="prod_disp_H2">#REF!</definedName>
    <definedName name="prod_disp_HCl">#REF!</definedName>
    <definedName name="prod_disp_hipo">#REF!</definedName>
    <definedName name="prod_disp_soda">#REF!</definedName>
    <definedName name="prod_nova_cloro">#REF!</definedName>
    <definedName name="prod_nova_soda">#REF!</definedName>
    <definedName name="prod_total_DCE">#REF!</definedName>
    <definedName name="PROD_TVE_CBUQ">#REF!</definedName>
    <definedName name="PROD_TVE_LAMA">#REF!</definedName>
    <definedName name="PROD_TVE_MICRO">#REF!</definedName>
    <definedName name="PROD_TVMP_CBUQ">#REF!</definedName>
    <definedName name="PROD_TVMP_LAMA">#REF!</definedName>
    <definedName name="PROD_TVMP_MICRO">#REF!</definedName>
    <definedName name="PROD_TVMR_CBUQ">#REF!</definedName>
    <definedName name="PROD_TVMR_LAMA">#REF!</definedName>
    <definedName name="PROD_TVMR_MICRO">#REF!</definedName>
    <definedName name="PROD_TVP_CBUQ">#REF!</definedName>
    <definedName name="PROD_TVP_LAMA">#REF!</definedName>
    <definedName name="PROD_TVP_MICRO">#REF!</definedName>
    <definedName name="PROD_TVR_CBUQ">#REF!</definedName>
    <definedName name="PROD_TVR_LAMA">#REF!</definedName>
    <definedName name="PROD_TVR_MICRO">#REF!</definedName>
    <definedName name="PRODHAR">#REF!</definedName>
    <definedName name="PRODSUB">#REF!</definedName>
    <definedName name="PRODUÇÃO">#REF!</definedName>
    <definedName name="produçao1">#REF!</definedName>
    <definedName name="product">#REF!</definedName>
    <definedName name="produt">#REF!</definedName>
    <definedName name="Produto">#REF!</definedName>
    <definedName name="produtos">#REF!</definedName>
    <definedName name="PROF_SUMIDOURO">#REF!</definedName>
    <definedName name="Profit">#REF!</definedName>
    <definedName name="PROG">#REF!</definedName>
    <definedName name="Prog.Excel._Set" localSheetId="1" hidden="1">{"'teste'!$B$2:$R$49"}</definedName>
    <definedName name="Prog.Excel._Set" hidden="1">{"'teste'!$B$2:$R$49"}</definedName>
    <definedName name="Programada_1">#REF!</definedName>
    <definedName name="Programada_1_SP_T">#REF!</definedName>
    <definedName name="Programada_2">#REF!</definedName>
    <definedName name="Programada_2_SP_t">#REF!</definedName>
    <definedName name="Programado" localSheetId="1" hidden="1">{"'teste'!$B$2:$R$49"}</definedName>
    <definedName name="Programado" hidden="1">{"'teste'!$B$2:$R$49"}</definedName>
    <definedName name="ProImportExport.ImportFile">#REF!</definedName>
    <definedName name="ProImportExport.SaveNewFile">#REF!</definedName>
    <definedName name="proj_id">#REF!</definedName>
    <definedName name="proj_mgr">#REF!</definedName>
    <definedName name="Proj_name">#REF!</definedName>
    <definedName name="proj_nm">#REF!</definedName>
    <definedName name="Project">#REF!</definedName>
    <definedName name="Projeto1">#REF!</definedName>
    <definedName name="Projeto2">#REF!</definedName>
    <definedName name="Projeto3">#REF!</definedName>
    <definedName name="Projeto4">#REF!</definedName>
    <definedName name="Projetos">#REF!</definedName>
    <definedName name="Projetos_Orc">#REF!</definedName>
    <definedName name="Projetos_Proj_Gfa">#REF!</definedName>
    <definedName name="Projetos_Proj_Gfa_Go">#REF!</definedName>
    <definedName name="Projetos_Proj_Plj">#REF!</definedName>
    <definedName name="Projetos_Proj_Plj_Go">#REF!</definedName>
    <definedName name="Projetos_Real">#REF!</definedName>
    <definedName name="prop_financ">#REF!</definedName>
    <definedName name="prop_vendas">#REF!</definedName>
    <definedName name="PROPANUS">#REF!</definedName>
    <definedName name="Propg_Orc">#REF!</definedName>
    <definedName name="Propg_Proj_Gfa">#REF!</definedName>
    <definedName name="Propg_Proj_Gfa_Go">#REF!</definedName>
    <definedName name="Propg_Proj_Plj">#REF!</definedName>
    <definedName name="Propg_Proj_Plj_Go">#REF!</definedName>
    <definedName name="Propg_Real">#REF!</definedName>
    <definedName name="Proposta">#REF!</definedName>
    <definedName name="Proposta_Técnica_SP_T">#REF!</definedName>
    <definedName name="PROPUSB">#REF!</definedName>
    <definedName name="PROPUSH">#REF!</definedName>
    <definedName name="PROPUSL">#REF!</definedName>
    <definedName name="prpr">#REF!</definedName>
    <definedName name="PRRA" localSheetId="1" hidden="1">{"'CptDifn'!$AA$32:$AG$32"}</definedName>
    <definedName name="PRRA" hidden="1">{"'CptDifn'!$AA$32:$AG$32"}</definedName>
    <definedName name="PRU">#REF!</definedName>
    <definedName name="PruEspecial">#REF!</definedName>
    <definedName name="PrzO">#REF!</definedName>
    <definedName name="PS">#REF!</definedName>
    <definedName name="PS_CALÇADA_AN">#REF!</definedName>
    <definedName name="PS_CALÇADA_AT">#REF!</definedName>
    <definedName name="PS_RUA_AN">#REF!</definedName>
    <definedName name="PS_RUA_AT">#REF!</definedName>
    <definedName name="PsEfCMV_Orc">#REF!</definedName>
    <definedName name="PsEfCMV_Proj_Gfa">#REF!</definedName>
    <definedName name="PsEfCMV_Proj_Gfa_Go">#REF!</definedName>
    <definedName name="PsEfCMV_Proj_Plj">#REF!</definedName>
    <definedName name="PsEfCMV_Proj_Plj_Go">#REF!</definedName>
    <definedName name="PsEfCMV_Real">#REF!</definedName>
    <definedName name="PsqTec_Orc">#REF!</definedName>
    <definedName name="PsqTec_Proj_Gfa">#REF!</definedName>
    <definedName name="PsqTec_Proj_Gfa_Go">#REF!</definedName>
    <definedName name="PsqTec_Proj_Plj">#REF!</definedName>
    <definedName name="PsqTec_Proj_Plj_Go">#REF!</definedName>
    <definedName name="PsqTec_Real">#REF!</definedName>
    <definedName name="PT">#REF!</definedName>
    <definedName name="PTB">#REF!</definedName>
    <definedName name="Pterra">#REF!</definedName>
    <definedName name="Pto">ROUND(#REF!*#REF!,2)</definedName>
    <definedName name="PTONSUCATA">#REF!</definedName>
    <definedName name="PU">#REF!</definedName>
    <definedName name="pu3b">#REF!</definedName>
    <definedName name="pui" localSheetId="1" hidden="1">{"'gráf jan00'!$A$1:$AK$41"}</definedName>
    <definedName name="pui" hidden="1">{"'gráf jan00'!$A$1:$AK$41"}</definedName>
    <definedName name="Pun">#N/A</definedName>
    <definedName name="pup">#REF!</definedName>
    <definedName name="pupe">#REF!</definedName>
    <definedName name="PUSLVBXSRP" hidden="1">#REF!</definedName>
    <definedName name="PV_10_AN">#REF!</definedName>
    <definedName name="PV_10_AT">#REF!</definedName>
    <definedName name="PV_15_AN">#REF!</definedName>
    <definedName name="PV_15_AT">#REF!</definedName>
    <definedName name="PV_20_AN">#REF!</definedName>
    <definedName name="PV_20_AT">#REF!</definedName>
    <definedName name="PV_25_AN">#REF!</definedName>
    <definedName name="PV_25_AT">#REF!</definedName>
    <definedName name="PV_30_AN">#REF!</definedName>
    <definedName name="PV_30_AT">#REF!</definedName>
    <definedName name="PV_35_AN">#REF!</definedName>
    <definedName name="PV_35_AT">#REF!</definedName>
    <definedName name="PV_40_AN">#REF!</definedName>
    <definedName name="PV_40_AT">#REF!</definedName>
    <definedName name="PV_45_AN">#REF!</definedName>
    <definedName name="PV_45_AT">#REF!</definedName>
    <definedName name="PV_50_AN">#REF!</definedName>
    <definedName name="PV_50_AT">#REF!</definedName>
    <definedName name="PV_55_AN">#REF!</definedName>
    <definedName name="PV_55_AT">#REF!</definedName>
    <definedName name="PV_ATÉ_2_AN">SUM(#REF!)</definedName>
    <definedName name="PV_ATÉ_2_AT">SUM(#REF!)</definedName>
    <definedName name="PVC_100_AN">#REF!</definedName>
    <definedName name="PVC_100_AT">#REF!</definedName>
    <definedName name="PVC_150_AN">#REF!</definedName>
    <definedName name="PVC_150_AT">#REF!</definedName>
    <definedName name="PVC_200_AN">#REF!</definedName>
    <definedName name="PVC_200_AT">#REF!</definedName>
    <definedName name="PVC_250_AN">#REF!</definedName>
    <definedName name="PVC_250_AT">#REF!</definedName>
    <definedName name="PVC_300_AN">#REF!</definedName>
    <definedName name="PVC_300_AT">#REF!</definedName>
    <definedName name="PVC_350_AN">#REF!</definedName>
    <definedName name="PVC_350_AT">#REF!</definedName>
    <definedName name="PVC_375_AN">#REF!</definedName>
    <definedName name="PVC_375_AT">#REF!</definedName>
    <definedName name="PVC_75_AN">#REF!</definedName>
    <definedName name="PVC_75_AT">#REF!</definedName>
    <definedName name="PVS1FASE">#REF!</definedName>
    <definedName name="PVS2FASE">#REF!</definedName>
    <definedName name="PY4b2">#REF!</definedName>
    <definedName name="PY4b2Ac">#REF!</definedName>
    <definedName name="PY4c2">#REF!</definedName>
    <definedName name="PY4c2Ac">#REF!</definedName>
    <definedName name="PY5Suc">#REF!</definedName>
    <definedName name="PY5SucAc">#REF!</definedName>
    <definedName name="Pz_Leasing">#REF!</definedName>
    <definedName name="q" hidden="1">#REF!</definedName>
    <definedName name="qa"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AUX">#REF!</definedName>
    <definedName name="QAZ" localSheetId="1">#REF!</definedName>
    <definedName name="QAZ">#REF!</definedName>
    <definedName name="qb" localSheetId="1" hidden="1">{"'CptDifn'!$AA$32:$AG$32"}</definedName>
    <definedName name="qb" hidden="1">{"'CptDifn'!$AA$32:$AG$32"}</definedName>
    <definedName name="qc" localSheetId="1" hidden="1">{"'CptDifn'!$AA$32:$AG$32"}</definedName>
    <definedName name="qc" hidden="1">{"'CptDifn'!$AA$32:$AG$32"}</definedName>
    <definedName name="QD" hidden="1">#REF!</definedName>
    <definedName name="qe">#REF!</definedName>
    <definedName name="QEQ">#REF!</definedName>
    <definedName name="qeqweqw" hidden="1">#REF!</definedName>
    <definedName name="qeryh"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eryh"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ewqewq" localSheetId="1" hidden="1">{"'Ocorrência_que_Impactaram'!$A$1:$Q$43"}</definedName>
    <definedName name="qewqewq" hidden="1">{"'Ocorrência_que_Impactaram'!$A$1:$Q$43"}</definedName>
    <definedName name="qf" localSheetId="1" hidden="1">{"'CptDifn'!$AA$32:$AG$32"}</definedName>
    <definedName name="qf" hidden="1">{"'CptDifn'!$AA$32:$AG$32"}</definedName>
    <definedName name="qg" localSheetId="1" hidden="1">{"'CptDifn'!$AA$32:$AG$32"}</definedName>
    <definedName name="qg" hidden="1">{"'CptDifn'!$AA$32:$AG$32"}</definedName>
    <definedName name="qh" localSheetId="1" hidden="1">{"'CptDifn'!$AA$32:$AG$32"}</definedName>
    <definedName name="qh" hidden="1">{"'CptDifn'!$AA$32:$AG$32"}</definedName>
    <definedName name="QHBXFXNULF" hidden="1">#REF!</definedName>
    <definedName name="qj" localSheetId="1" hidden="1">{"'CptDifn'!$AA$32:$AG$32"}</definedName>
    <definedName name="qj" hidden="1">{"'CptDifn'!$AA$32:$AG$32"}</definedName>
    <definedName name="qk" localSheetId="1" hidden="1">{"'CptDifn'!$AA$32:$AG$32"}</definedName>
    <definedName name="qk" hidden="1">{"'CptDifn'!$AA$32:$AG$32"}</definedName>
    <definedName name="QMAT">#REF!</definedName>
    <definedName name="QMO">#REF!</definedName>
    <definedName name="qn" localSheetId="1" hidden="1">{"'CptDifn'!$AA$32:$AG$32"}</definedName>
    <definedName name="qn" hidden="1">{"'CptDifn'!$AA$32:$AG$32"}</definedName>
    <definedName name="QPRE">#REF!</definedName>
    <definedName name="qq"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ASW" localSheetId="1" hidden="1">{"'Quadro'!$A$4:$BG$78"}</definedName>
    <definedName name="QQASW" hidden="1">{"'Quadro'!$A$4:$BG$78"}</definedName>
    <definedName name="qqq" localSheetId="12" hidden="1">{#N/A,#N/A,FALSE,"cpt"}</definedName>
    <definedName name="qqq" localSheetId="1" hidden="1">{#N/A,#N/A,FALSE,"cpt"}</definedName>
    <definedName name="qqq" hidden="1">{#N/A,#N/A,FALSE,"cpt"}</definedName>
    <definedName name="qqq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q" localSheetId="12" hidden="1">{"VENTAS1",#N/A,FALSE,"VENTAS";"VENTAS2",#N/A,FALSE,"VENTAS";"VENTAS3",#N/A,FALSE,"VENTAS";"VENTAS4",#N/A,FALSE,"VENTAS";"VENTAS5",#N/A,FALSE,"VENTAS";"VENTAS6",#N/A,FALSE,"VENTAS";"VENTAS7",#N/A,FALSE,"VENTAS";"VENTAS8",#N/A,FALSE,"VENTAS"}</definedName>
    <definedName name="qqqqqq" localSheetId="1" hidden="1">{"VENTAS1",#N/A,FALSE,"VENTAS";"VENTAS2",#N/A,FALSE,"VENTAS";"VENTAS3",#N/A,FALSE,"VENTAS";"VENTAS4",#N/A,FALSE,"VENTAS";"VENTAS5",#N/A,FALSE,"VENTAS";"VENTAS6",#N/A,FALSE,"VENTAS";"VENTAS7",#N/A,FALSE,"VENTAS";"VENTAS8",#N/A,FALSE,"VENTAS"}</definedName>
    <definedName name="qqqqqq" hidden="1">{"VENTAS1",#N/A,FALSE,"VENTAS";"VENTAS2",#N/A,FALSE,"VENTAS";"VENTAS3",#N/A,FALSE,"VENTAS";"VENTAS4",#N/A,FALSE,"VENTAS";"VENTAS5",#N/A,FALSE,"VENTAS";"VENTAS6",#N/A,FALSE,"VENTAS";"VENTAS7",#N/A,FALSE,"VENTAS";"VENTAS8",#N/A,FALSE,"VENTAS"}</definedName>
    <definedName name="qqqqqq_1" localSheetId="12" hidden="1">{"VENTAS1",#N/A,FALSE,"VENTAS";"VENTAS2",#N/A,FALSE,"VENTAS";"VENTAS3",#N/A,FALSE,"VENTAS";"VENTAS4",#N/A,FALSE,"VENTAS";"VENTAS5",#N/A,FALSE,"VENTAS";"VENTAS6",#N/A,FALSE,"VENTAS";"VENTAS7",#N/A,FALSE,"VENTAS";"VENTAS8",#N/A,FALSE,"VENTAS"}</definedName>
    <definedName name="qqqqqq_1" localSheetId="1" hidden="1">{"VENTAS1",#N/A,FALSE,"VENTAS";"VENTAS2",#N/A,FALSE,"VENTAS";"VENTAS3",#N/A,FALSE,"VENTAS";"VENTAS4",#N/A,FALSE,"VENTAS";"VENTAS5",#N/A,FALSE,"VENTAS";"VENTAS6",#N/A,FALSE,"VENTAS";"VENTAS7",#N/A,FALSE,"VENTAS";"VENTAS8",#N/A,FALSE,"VENTAS"}</definedName>
    <definedName name="qqqqqq_1" hidden="1">{"VENTAS1",#N/A,FALSE,"VENTAS";"VENTAS2",#N/A,FALSE,"VENTAS";"VENTAS3",#N/A,FALSE,"VENTAS";"VENTAS4",#N/A,FALSE,"VENTAS";"VENTAS5",#N/A,FALSE,"VENTAS";"VENTAS6",#N/A,FALSE,"VENTAS";"VENTAS7",#N/A,FALSE,"VENTAS";"VENTAS8",#N/A,FALSE,"VENTAS"}</definedName>
    <definedName name="qqqqqq_1_1" localSheetId="12" hidden="1">{"VENTAS1",#N/A,FALSE,"VENTAS";"VENTAS2",#N/A,FALSE,"VENTAS";"VENTAS3",#N/A,FALSE,"VENTAS";"VENTAS4",#N/A,FALSE,"VENTAS";"VENTAS5",#N/A,FALSE,"VENTAS";"VENTAS6",#N/A,FALSE,"VENTAS";"VENTAS7",#N/A,FALSE,"VENTAS";"VENTAS8",#N/A,FALSE,"VENTAS"}</definedName>
    <definedName name="qqqqqq_1_1" localSheetId="1" hidden="1">{"VENTAS1",#N/A,FALSE,"VENTAS";"VENTAS2",#N/A,FALSE,"VENTAS";"VENTAS3",#N/A,FALSE,"VENTAS";"VENTAS4",#N/A,FALSE,"VENTAS";"VENTAS5",#N/A,FALSE,"VENTAS";"VENTAS6",#N/A,FALSE,"VENTAS";"VENTAS7",#N/A,FALSE,"VENTAS";"VENTAS8",#N/A,FALSE,"VENTAS"}</definedName>
    <definedName name="qqqqqq_1_1" hidden="1">{"VENTAS1",#N/A,FALSE,"VENTAS";"VENTAS2",#N/A,FALSE,"VENTAS";"VENTAS3",#N/A,FALSE,"VENTAS";"VENTAS4",#N/A,FALSE,"VENTAS";"VENTAS5",#N/A,FALSE,"VENTAS";"VENTAS6",#N/A,FALSE,"VENTAS";"VENTAS7",#N/A,FALSE,"VENTAS";"VENTAS8",#N/A,FALSE,"VENTAS"}</definedName>
    <definedName name="qqqqqq_1_1_1" localSheetId="12" hidden="1">{"VENTAS1",#N/A,FALSE,"VENTAS";"VENTAS2",#N/A,FALSE,"VENTAS";"VENTAS3",#N/A,FALSE,"VENTAS";"VENTAS4",#N/A,FALSE,"VENTAS";"VENTAS5",#N/A,FALSE,"VENTAS";"VENTAS6",#N/A,FALSE,"VENTAS";"VENTAS7",#N/A,FALSE,"VENTAS";"VENTAS8",#N/A,FALSE,"VENTAS"}</definedName>
    <definedName name="qqqqqq_1_1_1" localSheetId="1" hidden="1">{"VENTAS1",#N/A,FALSE,"VENTAS";"VENTAS2",#N/A,FALSE,"VENTAS";"VENTAS3",#N/A,FALSE,"VENTAS";"VENTAS4",#N/A,FALSE,"VENTAS";"VENTAS5",#N/A,FALSE,"VENTAS";"VENTAS6",#N/A,FALSE,"VENTAS";"VENTAS7",#N/A,FALSE,"VENTAS";"VENTAS8",#N/A,FALSE,"VENTAS"}</definedName>
    <definedName name="qqqqqq_1_1_1" hidden="1">{"VENTAS1",#N/A,FALSE,"VENTAS";"VENTAS2",#N/A,FALSE,"VENTAS";"VENTAS3",#N/A,FALSE,"VENTAS";"VENTAS4",#N/A,FALSE,"VENTAS";"VENTAS5",#N/A,FALSE,"VENTAS";"VENTAS6",#N/A,FALSE,"VENTAS";"VENTAS7",#N/A,FALSE,"VENTAS";"VENTAS8",#N/A,FALSE,"VENTAS"}</definedName>
    <definedName name="qqqqqq_1_1_1_1" localSheetId="12" hidden="1">{"VENTAS1",#N/A,FALSE,"VENTAS";"VENTAS2",#N/A,FALSE,"VENTAS";"VENTAS3",#N/A,FALSE,"VENTAS";"VENTAS4",#N/A,FALSE,"VENTAS";"VENTAS5",#N/A,FALSE,"VENTAS";"VENTAS6",#N/A,FALSE,"VENTAS";"VENTAS7",#N/A,FALSE,"VENTAS";"VENTAS8",#N/A,FALSE,"VENTAS"}</definedName>
    <definedName name="qqqqqq_1_1_1_1" localSheetId="1" hidden="1">{"VENTAS1",#N/A,FALSE,"VENTAS";"VENTAS2",#N/A,FALSE,"VENTAS";"VENTAS3",#N/A,FALSE,"VENTAS";"VENTAS4",#N/A,FALSE,"VENTAS";"VENTAS5",#N/A,FALSE,"VENTAS";"VENTAS6",#N/A,FALSE,"VENTAS";"VENTAS7",#N/A,FALSE,"VENTAS";"VENTAS8",#N/A,FALSE,"VENTAS"}</definedName>
    <definedName name="qqqqqq_1_1_1_1" hidden="1">{"VENTAS1",#N/A,FALSE,"VENTAS";"VENTAS2",#N/A,FALSE,"VENTAS";"VENTAS3",#N/A,FALSE,"VENTAS";"VENTAS4",#N/A,FALSE,"VENTAS";"VENTAS5",#N/A,FALSE,"VENTAS";"VENTAS6",#N/A,FALSE,"VENTAS";"VENTAS7",#N/A,FALSE,"VENTAS";"VENTAS8",#N/A,FALSE,"VENTAS"}</definedName>
    <definedName name="qqqqqq_1_1_2" localSheetId="12" hidden="1">{"VENTAS1",#N/A,FALSE,"VENTAS";"VENTAS2",#N/A,FALSE,"VENTAS";"VENTAS3",#N/A,FALSE,"VENTAS";"VENTAS4",#N/A,FALSE,"VENTAS";"VENTAS5",#N/A,FALSE,"VENTAS";"VENTAS6",#N/A,FALSE,"VENTAS";"VENTAS7",#N/A,FALSE,"VENTAS";"VENTAS8",#N/A,FALSE,"VENTAS"}</definedName>
    <definedName name="qqqqqq_1_1_2" localSheetId="1" hidden="1">{"VENTAS1",#N/A,FALSE,"VENTAS";"VENTAS2",#N/A,FALSE,"VENTAS";"VENTAS3",#N/A,FALSE,"VENTAS";"VENTAS4",#N/A,FALSE,"VENTAS";"VENTAS5",#N/A,FALSE,"VENTAS";"VENTAS6",#N/A,FALSE,"VENTAS";"VENTAS7",#N/A,FALSE,"VENTAS";"VENTAS8",#N/A,FALSE,"VENTAS"}</definedName>
    <definedName name="qqqqqq_1_1_2" hidden="1">{"VENTAS1",#N/A,FALSE,"VENTAS";"VENTAS2",#N/A,FALSE,"VENTAS";"VENTAS3",#N/A,FALSE,"VENTAS";"VENTAS4",#N/A,FALSE,"VENTAS";"VENTAS5",#N/A,FALSE,"VENTAS";"VENTAS6",#N/A,FALSE,"VENTAS";"VENTAS7",#N/A,FALSE,"VENTAS";"VENTAS8",#N/A,FALSE,"VENTAS"}</definedName>
    <definedName name="qqqqqq_1_2" localSheetId="12" hidden="1">{"VENTAS1",#N/A,FALSE,"VENTAS";"VENTAS2",#N/A,FALSE,"VENTAS";"VENTAS3",#N/A,FALSE,"VENTAS";"VENTAS4",#N/A,FALSE,"VENTAS";"VENTAS5",#N/A,FALSE,"VENTAS";"VENTAS6",#N/A,FALSE,"VENTAS";"VENTAS7",#N/A,FALSE,"VENTAS";"VENTAS8",#N/A,FALSE,"VENTAS"}</definedName>
    <definedName name="qqqqqq_1_2" localSheetId="1" hidden="1">{"VENTAS1",#N/A,FALSE,"VENTAS";"VENTAS2",#N/A,FALSE,"VENTAS";"VENTAS3",#N/A,FALSE,"VENTAS";"VENTAS4",#N/A,FALSE,"VENTAS";"VENTAS5",#N/A,FALSE,"VENTAS";"VENTAS6",#N/A,FALSE,"VENTAS";"VENTAS7",#N/A,FALSE,"VENTAS";"VENTAS8",#N/A,FALSE,"VENTAS"}</definedName>
    <definedName name="qqqqqq_1_2" hidden="1">{"VENTAS1",#N/A,FALSE,"VENTAS";"VENTAS2",#N/A,FALSE,"VENTAS";"VENTAS3",#N/A,FALSE,"VENTAS";"VENTAS4",#N/A,FALSE,"VENTAS";"VENTAS5",#N/A,FALSE,"VENTAS";"VENTAS6",#N/A,FALSE,"VENTAS";"VENTAS7",#N/A,FALSE,"VENTAS";"VENTAS8",#N/A,FALSE,"VENTAS"}</definedName>
    <definedName name="qqqqqq_1_2_1" localSheetId="12" hidden="1">{"VENTAS1",#N/A,FALSE,"VENTAS";"VENTAS2",#N/A,FALSE,"VENTAS";"VENTAS3",#N/A,FALSE,"VENTAS";"VENTAS4",#N/A,FALSE,"VENTAS";"VENTAS5",#N/A,FALSE,"VENTAS";"VENTAS6",#N/A,FALSE,"VENTAS";"VENTAS7",#N/A,FALSE,"VENTAS";"VENTAS8",#N/A,FALSE,"VENTAS"}</definedName>
    <definedName name="qqqqqq_1_2_1" localSheetId="1" hidden="1">{"VENTAS1",#N/A,FALSE,"VENTAS";"VENTAS2",#N/A,FALSE,"VENTAS";"VENTAS3",#N/A,FALSE,"VENTAS";"VENTAS4",#N/A,FALSE,"VENTAS";"VENTAS5",#N/A,FALSE,"VENTAS";"VENTAS6",#N/A,FALSE,"VENTAS";"VENTAS7",#N/A,FALSE,"VENTAS";"VENTAS8",#N/A,FALSE,"VENTAS"}</definedName>
    <definedName name="qqqqqq_1_2_1" hidden="1">{"VENTAS1",#N/A,FALSE,"VENTAS";"VENTAS2",#N/A,FALSE,"VENTAS";"VENTAS3",#N/A,FALSE,"VENTAS";"VENTAS4",#N/A,FALSE,"VENTAS";"VENTAS5",#N/A,FALSE,"VENTAS";"VENTAS6",#N/A,FALSE,"VENTAS";"VENTAS7",#N/A,FALSE,"VENTAS";"VENTAS8",#N/A,FALSE,"VENTAS"}</definedName>
    <definedName name="qqqqqq_1_3" localSheetId="12" hidden="1">{"VENTAS1",#N/A,FALSE,"VENTAS";"VENTAS2",#N/A,FALSE,"VENTAS";"VENTAS3",#N/A,FALSE,"VENTAS";"VENTAS4",#N/A,FALSE,"VENTAS";"VENTAS5",#N/A,FALSE,"VENTAS";"VENTAS6",#N/A,FALSE,"VENTAS";"VENTAS7",#N/A,FALSE,"VENTAS";"VENTAS8",#N/A,FALSE,"VENTAS"}</definedName>
    <definedName name="qqqqqq_1_3" localSheetId="1" hidden="1">{"VENTAS1",#N/A,FALSE,"VENTAS";"VENTAS2",#N/A,FALSE,"VENTAS";"VENTAS3",#N/A,FALSE,"VENTAS";"VENTAS4",#N/A,FALSE,"VENTAS";"VENTAS5",#N/A,FALSE,"VENTAS";"VENTAS6",#N/A,FALSE,"VENTAS";"VENTAS7",#N/A,FALSE,"VENTAS";"VENTAS8",#N/A,FALSE,"VENTAS"}</definedName>
    <definedName name="qqqqqq_1_3" hidden="1">{"VENTAS1",#N/A,FALSE,"VENTAS";"VENTAS2",#N/A,FALSE,"VENTAS";"VENTAS3",#N/A,FALSE,"VENTAS";"VENTAS4",#N/A,FALSE,"VENTAS";"VENTAS5",#N/A,FALSE,"VENTAS";"VENTAS6",#N/A,FALSE,"VENTAS";"VENTAS7",#N/A,FALSE,"VENTAS";"VENTAS8",#N/A,FALSE,"VENTAS"}</definedName>
    <definedName name="qqqqqq_1_3_1" localSheetId="12" hidden="1">{"VENTAS1",#N/A,FALSE,"VENTAS";"VENTAS2",#N/A,FALSE,"VENTAS";"VENTAS3",#N/A,FALSE,"VENTAS";"VENTAS4",#N/A,FALSE,"VENTAS";"VENTAS5",#N/A,FALSE,"VENTAS";"VENTAS6",#N/A,FALSE,"VENTAS";"VENTAS7",#N/A,FALSE,"VENTAS";"VENTAS8",#N/A,FALSE,"VENTAS"}</definedName>
    <definedName name="qqqqqq_1_3_1" localSheetId="1" hidden="1">{"VENTAS1",#N/A,FALSE,"VENTAS";"VENTAS2",#N/A,FALSE,"VENTAS";"VENTAS3",#N/A,FALSE,"VENTAS";"VENTAS4",#N/A,FALSE,"VENTAS";"VENTAS5",#N/A,FALSE,"VENTAS";"VENTAS6",#N/A,FALSE,"VENTAS";"VENTAS7",#N/A,FALSE,"VENTAS";"VENTAS8",#N/A,FALSE,"VENTAS"}</definedName>
    <definedName name="qqqqqq_1_3_1" hidden="1">{"VENTAS1",#N/A,FALSE,"VENTAS";"VENTAS2",#N/A,FALSE,"VENTAS";"VENTAS3",#N/A,FALSE,"VENTAS";"VENTAS4",#N/A,FALSE,"VENTAS";"VENTAS5",#N/A,FALSE,"VENTAS";"VENTAS6",#N/A,FALSE,"VENTAS";"VENTAS7",#N/A,FALSE,"VENTAS";"VENTAS8",#N/A,FALSE,"VENTAS"}</definedName>
    <definedName name="qqqqqq_1_4" localSheetId="12" hidden="1">{"VENTAS1",#N/A,FALSE,"VENTAS";"VENTAS2",#N/A,FALSE,"VENTAS";"VENTAS3",#N/A,FALSE,"VENTAS";"VENTAS4",#N/A,FALSE,"VENTAS";"VENTAS5",#N/A,FALSE,"VENTAS";"VENTAS6",#N/A,FALSE,"VENTAS";"VENTAS7",#N/A,FALSE,"VENTAS";"VENTAS8",#N/A,FALSE,"VENTAS"}</definedName>
    <definedName name="qqqqqq_1_4" localSheetId="1" hidden="1">{"VENTAS1",#N/A,FALSE,"VENTAS";"VENTAS2",#N/A,FALSE,"VENTAS";"VENTAS3",#N/A,FALSE,"VENTAS";"VENTAS4",#N/A,FALSE,"VENTAS";"VENTAS5",#N/A,FALSE,"VENTAS";"VENTAS6",#N/A,FALSE,"VENTAS";"VENTAS7",#N/A,FALSE,"VENTAS";"VENTAS8",#N/A,FALSE,"VENTAS"}</definedName>
    <definedName name="qqqqqq_1_4" hidden="1">{"VENTAS1",#N/A,FALSE,"VENTAS";"VENTAS2",#N/A,FALSE,"VENTAS";"VENTAS3",#N/A,FALSE,"VENTAS";"VENTAS4",#N/A,FALSE,"VENTAS";"VENTAS5",#N/A,FALSE,"VENTAS";"VENTAS6",#N/A,FALSE,"VENTAS";"VENTAS7",#N/A,FALSE,"VENTAS";"VENTAS8",#N/A,FALSE,"VENTAS"}</definedName>
    <definedName name="qqqqqq_1_5" localSheetId="12" hidden="1">{"VENTAS1",#N/A,FALSE,"VENTAS";"VENTAS2",#N/A,FALSE,"VENTAS";"VENTAS3",#N/A,FALSE,"VENTAS";"VENTAS4",#N/A,FALSE,"VENTAS";"VENTAS5",#N/A,FALSE,"VENTAS";"VENTAS6",#N/A,FALSE,"VENTAS";"VENTAS7",#N/A,FALSE,"VENTAS";"VENTAS8",#N/A,FALSE,"VENTAS"}</definedName>
    <definedName name="qqqqqq_1_5" localSheetId="1" hidden="1">{"VENTAS1",#N/A,FALSE,"VENTAS";"VENTAS2",#N/A,FALSE,"VENTAS";"VENTAS3",#N/A,FALSE,"VENTAS";"VENTAS4",#N/A,FALSE,"VENTAS";"VENTAS5",#N/A,FALSE,"VENTAS";"VENTAS6",#N/A,FALSE,"VENTAS";"VENTAS7",#N/A,FALSE,"VENTAS";"VENTAS8",#N/A,FALSE,"VENTAS"}</definedName>
    <definedName name="qqqqqq_1_5" hidden="1">{"VENTAS1",#N/A,FALSE,"VENTAS";"VENTAS2",#N/A,FALSE,"VENTAS";"VENTAS3",#N/A,FALSE,"VENTAS";"VENTAS4",#N/A,FALSE,"VENTAS";"VENTAS5",#N/A,FALSE,"VENTAS";"VENTAS6",#N/A,FALSE,"VENTAS";"VENTAS7",#N/A,FALSE,"VENTAS";"VENTAS8",#N/A,FALSE,"VENTAS"}</definedName>
    <definedName name="qqqqqq_2" localSheetId="12" hidden="1">{"VENTAS1",#N/A,FALSE,"VENTAS";"VENTAS2",#N/A,FALSE,"VENTAS";"VENTAS3",#N/A,FALSE,"VENTAS";"VENTAS4",#N/A,FALSE,"VENTAS";"VENTAS5",#N/A,FALSE,"VENTAS";"VENTAS6",#N/A,FALSE,"VENTAS";"VENTAS7",#N/A,FALSE,"VENTAS";"VENTAS8",#N/A,FALSE,"VENTAS"}</definedName>
    <definedName name="qqqqqq_2" localSheetId="1" hidden="1">{"VENTAS1",#N/A,FALSE,"VENTAS";"VENTAS2",#N/A,FALSE,"VENTAS";"VENTAS3",#N/A,FALSE,"VENTAS";"VENTAS4",#N/A,FALSE,"VENTAS";"VENTAS5",#N/A,FALSE,"VENTAS";"VENTAS6",#N/A,FALSE,"VENTAS";"VENTAS7",#N/A,FALSE,"VENTAS";"VENTAS8",#N/A,FALSE,"VENTAS"}</definedName>
    <definedName name="qqqqqq_2" hidden="1">{"VENTAS1",#N/A,FALSE,"VENTAS";"VENTAS2",#N/A,FALSE,"VENTAS";"VENTAS3",#N/A,FALSE,"VENTAS";"VENTAS4",#N/A,FALSE,"VENTAS";"VENTAS5",#N/A,FALSE,"VENTAS";"VENTAS6",#N/A,FALSE,"VENTAS";"VENTAS7",#N/A,FALSE,"VENTAS";"VENTAS8",#N/A,FALSE,"VENTAS"}</definedName>
    <definedName name="qqqqqq_2_1" localSheetId="12" hidden="1">{"VENTAS1",#N/A,FALSE,"VENTAS";"VENTAS2",#N/A,FALSE,"VENTAS";"VENTAS3",#N/A,FALSE,"VENTAS";"VENTAS4",#N/A,FALSE,"VENTAS";"VENTAS5",#N/A,FALSE,"VENTAS";"VENTAS6",#N/A,FALSE,"VENTAS";"VENTAS7",#N/A,FALSE,"VENTAS";"VENTAS8",#N/A,FALSE,"VENTAS"}</definedName>
    <definedName name="qqqqqq_2_1" localSheetId="1" hidden="1">{"VENTAS1",#N/A,FALSE,"VENTAS";"VENTAS2",#N/A,FALSE,"VENTAS";"VENTAS3",#N/A,FALSE,"VENTAS";"VENTAS4",#N/A,FALSE,"VENTAS";"VENTAS5",#N/A,FALSE,"VENTAS";"VENTAS6",#N/A,FALSE,"VENTAS";"VENTAS7",#N/A,FALSE,"VENTAS";"VENTAS8",#N/A,FALSE,"VENTAS"}</definedName>
    <definedName name="qqqqqq_2_1" hidden="1">{"VENTAS1",#N/A,FALSE,"VENTAS";"VENTAS2",#N/A,FALSE,"VENTAS";"VENTAS3",#N/A,FALSE,"VENTAS";"VENTAS4",#N/A,FALSE,"VENTAS";"VENTAS5",#N/A,FALSE,"VENTAS";"VENTAS6",#N/A,FALSE,"VENTAS";"VENTAS7",#N/A,FALSE,"VENTAS";"VENTAS8",#N/A,FALSE,"VENTAS"}</definedName>
    <definedName name="qqqqqq_3" localSheetId="12" hidden="1">{"VENTAS1",#N/A,FALSE,"VENTAS";"VENTAS2",#N/A,FALSE,"VENTAS";"VENTAS3",#N/A,FALSE,"VENTAS";"VENTAS4",#N/A,FALSE,"VENTAS";"VENTAS5",#N/A,FALSE,"VENTAS";"VENTAS6",#N/A,FALSE,"VENTAS";"VENTAS7",#N/A,FALSE,"VENTAS";"VENTAS8",#N/A,FALSE,"VENTAS"}</definedName>
    <definedName name="qqqqqq_3" localSheetId="1" hidden="1">{"VENTAS1",#N/A,FALSE,"VENTAS";"VENTAS2",#N/A,FALSE,"VENTAS";"VENTAS3",#N/A,FALSE,"VENTAS";"VENTAS4",#N/A,FALSE,"VENTAS";"VENTAS5",#N/A,FALSE,"VENTAS";"VENTAS6",#N/A,FALSE,"VENTAS";"VENTAS7",#N/A,FALSE,"VENTAS";"VENTAS8",#N/A,FALSE,"VENTAS"}</definedName>
    <definedName name="qqqqqq_3" hidden="1">{"VENTAS1",#N/A,FALSE,"VENTAS";"VENTAS2",#N/A,FALSE,"VENTAS";"VENTAS3",#N/A,FALSE,"VENTAS";"VENTAS4",#N/A,FALSE,"VENTAS";"VENTAS5",#N/A,FALSE,"VENTAS";"VENTAS6",#N/A,FALSE,"VENTAS";"VENTAS7",#N/A,FALSE,"VENTAS";"VENTAS8",#N/A,FALSE,"VENTAS"}</definedName>
    <definedName name="qqqqqq_3_1" localSheetId="12" hidden="1">{"VENTAS1",#N/A,FALSE,"VENTAS";"VENTAS2",#N/A,FALSE,"VENTAS";"VENTAS3",#N/A,FALSE,"VENTAS";"VENTAS4",#N/A,FALSE,"VENTAS";"VENTAS5",#N/A,FALSE,"VENTAS";"VENTAS6",#N/A,FALSE,"VENTAS";"VENTAS7",#N/A,FALSE,"VENTAS";"VENTAS8",#N/A,FALSE,"VENTAS"}</definedName>
    <definedName name="qqqqqq_3_1" localSheetId="1" hidden="1">{"VENTAS1",#N/A,FALSE,"VENTAS";"VENTAS2",#N/A,FALSE,"VENTAS";"VENTAS3",#N/A,FALSE,"VENTAS";"VENTAS4",#N/A,FALSE,"VENTAS";"VENTAS5",#N/A,FALSE,"VENTAS";"VENTAS6",#N/A,FALSE,"VENTAS";"VENTAS7",#N/A,FALSE,"VENTAS";"VENTAS8",#N/A,FALSE,"VENTAS"}</definedName>
    <definedName name="qqqqqq_3_1" hidden="1">{"VENTAS1",#N/A,FALSE,"VENTAS";"VENTAS2",#N/A,FALSE,"VENTAS";"VENTAS3",#N/A,FALSE,"VENTAS";"VENTAS4",#N/A,FALSE,"VENTAS";"VENTAS5",#N/A,FALSE,"VENTAS";"VENTAS6",#N/A,FALSE,"VENTAS";"VENTAS7",#N/A,FALSE,"VENTAS";"VENTAS8",#N/A,FALSE,"VENTAS"}</definedName>
    <definedName name="qqqqqq_4" localSheetId="12" hidden="1">{"VENTAS1",#N/A,FALSE,"VENTAS";"VENTAS2",#N/A,FALSE,"VENTAS";"VENTAS3",#N/A,FALSE,"VENTAS";"VENTAS4",#N/A,FALSE,"VENTAS";"VENTAS5",#N/A,FALSE,"VENTAS";"VENTAS6",#N/A,FALSE,"VENTAS";"VENTAS7",#N/A,FALSE,"VENTAS";"VENTAS8",#N/A,FALSE,"VENTAS"}</definedName>
    <definedName name="qqqqqq_4" localSheetId="1" hidden="1">{"VENTAS1",#N/A,FALSE,"VENTAS";"VENTAS2",#N/A,FALSE,"VENTAS";"VENTAS3",#N/A,FALSE,"VENTAS";"VENTAS4",#N/A,FALSE,"VENTAS";"VENTAS5",#N/A,FALSE,"VENTAS";"VENTAS6",#N/A,FALSE,"VENTAS";"VENTAS7",#N/A,FALSE,"VENTAS";"VENTAS8",#N/A,FALSE,"VENTAS"}</definedName>
    <definedName name="qqqqqq_4" hidden="1">{"VENTAS1",#N/A,FALSE,"VENTAS";"VENTAS2",#N/A,FALSE,"VENTAS";"VENTAS3",#N/A,FALSE,"VENTAS";"VENTAS4",#N/A,FALSE,"VENTAS";"VENTAS5",#N/A,FALSE,"VENTAS";"VENTAS6",#N/A,FALSE,"VENTAS";"VENTAS7",#N/A,FALSE,"VENTAS";"VENTAS8",#N/A,FALSE,"VENTAS"}</definedName>
    <definedName name="qqqqqq_5" localSheetId="12" hidden="1">{"VENTAS1",#N/A,FALSE,"VENTAS";"VENTAS2",#N/A,FALSE,"VENTAS";"VENTAS3",#N/A,FALSE,"VENTAS";"VENTAS4",#N/A,FALSE,"VENTAS";"VENTAS5",#N/A,FALSE,"VENTAS";"VENTAS6",#N/A,FALSE,"VENTAS";"VENTAS7",#N/A,FALSE,"VENTAS";"VENTAS8",#N/A,FALSE,"VENTAS"}</definedName>
    <definedName name="qqqqqq_5" localSheetId="1" hidden="1">{"VENTAS1",#N/A,FALSE,"VENTAS";"VENTAS2",#N/A,FALSE,"VENTAS";"VENTAS3",#N/A,FALSE,"VENTAS";"VENTAS4",#N/A,FALSE,"VENTAS";"VENTAS5",#N/A,FALSE,"VENTAS";"VENTAS6",#N/A,FALSE,"VENTAS";"VENTAS7",#N/A,FALSE,"VENTAS";"VENTAS8",#N/A,FALSE,"VENTAS"}</definedName>
    <definedName name="qqqqqq_5" hidden="1">{"VENTAS1",#N/A,FALSE,"VENTAS";"VENTAS2",#N/A,FALSE,"VENTAS";"VENTAS3",#N/A,FALSE,"VENTAS";"VENTAS4",#N/A,FALSE,"VENTAS";"VENTAS5",#N/A,FALSE,"VENTAS";"VENTAS6",#N/A,FALSE,"VENTAS";"VENTAS7",#N/A,FALSE,"VENTAS";"VENTAS8",#N/A,FALSE,"VENTAS"}</definedName>
    <definedName name="qqqqqqq" localSheetId="12" hidden="1">{"VENTAS1",#N/A,FALSE,"VENTAS";"VENTAS2",#N/A,FALSE,"VENTAS";"VENTAS3",#N/A,FALSE,"VENTAS";"VENTAS4",#N/A,FALSE,"VENTAS";"VENTAS5",#N/A,FALSE,"VENTAS";"VENTAS6",#N/A,FALSE,"VENTAS";"VENTAS7",#N/A,FALSE,"VENTAS";"VENTAS8",#N/A,FALSE,"VENTAS"}</definedName>
    <definedName name="qqqqqqq" localSheetId="1" hidden="1">{"VENTAS1",#N/A,FALSE,"VENTAS";"VENTAS2",#N/A,FALSE,"VENTAS";"VENTAS3",#N/A,FALSE,"VENTAS";"VENTAS4",#N/A,FALSE,"VENTAS";"VENTAS5",#N/A,FALSE,"VENTAS";"VENTAS6",#N/A,FALSE,"VENTAS";"VENTAS7",#N/A,FALSE,"VENTAS";"VENTAS8",#N/A,FALSE,"VENTAS"}</definedName>
    <definedName name="qqqqqqq" hidden="1">{"VENTAS1",#N/A,FALSE,"VENTAS";"VENTAS2",#N/A,FALSE,"VENTAS";"VENTAS3",#N/A,FALSE,"VENTAS";"VENTAS4",#N/A,FALSE,"VENTAS";"VENTAS5",#N/A,FALSE,"VENTAS";"VENTAS6",#N/A,FALSE,"VENTAS";"VENTAS7",#N/A,FALSE,"VENTAS";"VENTAS8",#N/A,FALSE,"VENTAS"}</definedName>
    <definedName name="qqqqqqq_1" localSheetId="12" hidden="1">{"VENTAS1",#N/A,FALSE,"VENTAS";"VENTAS2",#N/A,FALSE,"VENTAS";"VENTAS3",#N/A,FALSE,"VENTAS";"VENTAS4",#N/A,FALSE,"VENTAS";"VENTAS5",#N/A,FALSE,"VENTAS";"VENTAS6",#N/A,FALSE,"VENTAS";"VENTAS7",#N/A,FALSE,"VENTAS";"VENTAS8",#N/A,FALSE,"VENTAS"}</definedName>
    <definedName name="qqqqqqq_1" localSheetId="1" hidden="1">{"VENTAS1",#N/A,FALSE,"VENTAS";"VENTAS2",#N/A,FALSE,"VENTAS";"VENTAS3",#N/A,FALSE,"VENTAS";"VENTAS4",#N/A,FALSE,"VENTAS";"VENTAS5",#N/A,FALSE,"VENTAS";"VENTAS6",#N/A,FALSE,"VENTAS";"VENTAS7",#N/A,FALSE,"VENTAS";"VENTAS8",#N/A,FALSE,"VENTAS"}</definedName>
    <definedName name="qqqqqqq_1" hidden="1">{"VENTAS1",#N/A,FALSE,"VENTAS";"VENTAS2",#N/A,FALSE,"VENTAS";"VENTAS3",#N/A,FALSE,"VENTAS";"VENTAS4",#N/A,FALSE,"VENTAS";"VENTAS5",#N/A,FALSE,"VENTAS";"VENTAS6",#N/A,FALSE,"VENTAS";"VENTAS7",#N/A,FALSE,"VENTAS";"VENTAS8",#N/A,FALSE,"VENTAS"}</definedName>
    <definedName name="qqqqqqq_1_1" localSheetId="12" hidden="1">{"VENTAS1",#N/A,FALSE,"VENTAS";"VENTAS2",#N/A,FALSE,"VENTAS";"VENTAS3",#N/A,FALSE,"VENTAS";"VENTAS4",#N/A,FALSE,"VENTAS";"VENTAS5",#N/A,FALSE,"VENTAS";"VENTAS6",#N/A,FALSE,"VENTAS";"VENTAS7",#N/A,FALSE,"VENTAS";"VENTAS8",#N/A,FALSE,"VENTAS"}</definedName>
    <definedName name="qqqqqqq_1_1" localSheetId="1" hidden="1">{"VENTAS1",#N/A,FALSE,"VENTAS";"VENTAS2",#N/A,FALSE,"VENTAS";"VENTAS3",#N/A,FALSE,"VENTAS";"VENTAS4",#N/A,FALSE,"VENTAS";"VENTAS5",#N/A,FALSE,"VENTAS";"VENTAS6",#N/A,FALSE,"VENTAS";"VENTAS7",#N/A,FALSE,"VENTAS";"VENTAS8",#N/A,FALSE,"VENTAS"}</definedName>
    <definedName name="qqqqqqq_1_1" hidden="1">{"VENTAS1",#N/A,FALSE,"VENTAS";"VENTAS2",#N/A,FALSE,"VENTAS";"VENTAS3",#N/A,FALSE,"VENTAS";"VENTAS4",#N/A,FALSE,"VENTAS";"VENTAS5",#N/A,FALSE,"VENTAS";"VENTAS6",#N/A,FALSE,"VENTAS";"VENTAS7",#N/A,FALSE,"VENTAS";"VENTAS8",#N/A,FALSE,"VENTAS"}</definedName>
    <definedName name="qqqqqqq_1_1_1" localSheetId="12" hidden="1">{"VENTAS1",#N/A,FALSE,"VENTAS";"VENTAS2",#N/A,FALSE,"VENTAS";"VENTAS3",#N/A,FALSE,"VENTAS";"VENTAS4",#N/A,FALSE,"VENTAS";"VENTAS5",#N/A,FALSE,"VENTAS";"VENTAS6",#N/A,FALSE,"VENTAS";"VENTAS7",#N/A,FALSE,"VENTAS";"VENTAS8",#N/A,FALSE,"VENTAS"}</definedName>
    <definedName name="qqqqqqq_1_1_1" localSheetId="1" hidden="1">{"VENTAS1",#N/A,FALSE,"VENTAS";"VENTAS2",#N/A,FALSE,"VENTAS";"VENTAS3",#N/A,FALSE,"VENTAS";"VENTAS4",#N/A,FALSE,"VENTAS";"VENTAS5",#N/A,FALSE,"VENTAS";"VENTAS6",#N/A,FALSE,"VENTAS";"VENTAS7",#N/A,FALSE,"VENTAS";"VENTAS8",#N/A,FALSE,"VENTAS"}</definedName>
    <definedName name="qqqqqqq_1_1_1" hidden="1">{"VENTAS1",#N/A,FALSE,"VENTAS";"VENTAS2",#N/A,FALSE,"VENTAS";"VENTAS3",#N/A,FALSE,"VENTAS";"VENTAS4",#N/A,FALSE,"VENTAS";"VENTAS5",#N/A,FALSE,"VENTAS";"VENTAS6",#N/A,FALSE,"VENTAS";"VENTAS7",#N/A,FALSE,"VENTAS";"VENTAS8",#N/A,FALSE,"VENTAS"}</definedName>
    <definedName name="qqqqqqq_1_1_1_1" localSheetId="12" hidden="1">{"VENTAS1",#N/A,FALSE,"VENTAS";"VENTAS2",#N/A,FALSE,"VENTAS";"VENTAS3",#N/A,FALSE,"VENTAS";"VENTAS4",#N/A,FALSE,"VENTAS";"VENTAS5",#N/A,FALSE,"VENTAS";"VENTAS6",#N/A,FALSE,"VENTAS";"VENTAS7",#N/A,FALSE,"VENTAS";"VENTAS8",#N/A,FALSE,"VENTAS"}</definedName>
    <definedName name="qqqqqqq_1_1_1_1" localSheetId="1" hidden="1">{"VENTAS1",#N/A,FALSE,"VENTAS";"VENTAS2",#N/A,FALSE,"VENTAS";"VENTAS3",#N/A,FALSE,"VENTAS";"VENTAS4",#N/A,FALSE,"VENTAS";"VENTAS5",#N/A,FALSE,"VENTAS";"VENTAS6",#N/A,FALSE,"VENTAS";"VENTAS7",#N/A,FALSE,"VENTAS";"VENTAS8",#N/A,FALSE,"VENTAS"}</definedName>
    <definedName name="qqqqqqq_1_1_1_1" hidden="1">{"VENTAS1",#N/A,FALSE,"VENTAS";"VENTAS2",#N/A,FALSE,"VENTAS";"VENTAS3",#N/A,FALSE,"VENTAS";"VENTAS4",#N/A,FALSE,"VENTAS";"VENTAS5",#N/A,FALSE,"VENTAS";"VENTAS6",#N/A,FALSE,"VENTAS";"VENTAS7",#N/A,FALSE,"VENTAS";"VENTAS8",#N/A,FALSE,"VENTAS"}</definedName>
    <definedName name="qqqqqqq_1_1_2" localSheetId="12" hidden="1">{"VENTAS1",#N/A,FALSE,"VENTAS";"VENTAS2",#N/A,FALSE,"VENTAS";"VENTAS3",#N/A,FALSE,"VENTAS";"VENTAS4",#N/A,FALSE,"VENTAS";"VENTAS5",#N/A,FALSE,"VENTAS";"VENTAS6",#N/A,FALSE,"VENTAS";"VENTAS7",#N/A,FALSE,"VENTAS";"VENTAS8",#N/A,FALSE,"VENTAS"}</definedName>
    <definedName name="qqqqqqq_1_1_2" localSheetId="1" hidden="1">{"VENTAS1",#N/A,FALSE,"VENTAS";"VENTAS2",#N/A,FALSE,"VENTAS";"VENTAS3",#N/A,FALSE,"VENTAS";"VENTAS4",#N/A,FALSE,"VENTAS";"VENTAS5",#N/A,FALSE,"VENTAS";"VENTAS6",#N/A,FALSE,"VENTAS";"VENTAS7",#N/A,FALSE,"VENTAS";"VENTAS8",#N/A,FALSE,"VENTAS"}</definedName>
    <definedName name="qqqqqqq_1_1_2" hidden="1">{"VENTAS1",#N/A,FALSE,"VENTAS";"VENTAS2",#N/A,FALSE,"VENTAS";"VENTAS3",#N/A,FALSE,"VENTAS";"VENTAS4",#N/A,FALSE,"VENTAS";"VENTAS5",#N/A,FALSE,"VENTAS";"VENTAS6",#N/A,FALSE,"VENTAS";"VENTAS7",#N/A,FALSE,"VENTAS";"VENTAS8",#N/A,FALSE,"VENTAS"}</definedName>
    <definedName name="qqqqqqq_1_2" localSheetId="12" hidden="1">{"VENTAS1",#N/A,FALSE,"VENTAS";"VENTAS2",#N/A,FALSE,"VENTAS";"VENTAS3",#N/A,FALSE,"VENTAS";"VENTAS4",#N/A,FALSE,"VENTAS";"VENTAS5",#N/A,FALSE,"VENTAS";"VENTAS6",#N/A,FALSE,"VENTAS";"VENTAS7",#N/A,FALSE,"VENTAS";"VENTAS8",#N/A,FALSE,"VENTAS"}</definedName>
    <definedName name="qqqqqqq_1_2" localSheetId="1" hidden="1">{"VENTAS1",#N/A,FALSE,"VENTAS";"VENTAS2",#N/A,FALSE,"VENTAS";"VENTAS3",#N/A,FALSE,"VENTAS";"VENTAS4",#N/A,FALSE,"VENTAS";"VENTAS5",#N/A,FALSE,"VENTAS";"VENTAS6",#N/A,FALSE,"VENTAS";"VENTAS7",#N/A,FALSE,"VENTAS";"VENTAS8",#N/A,FALSE,"VENTAS"}</definedName>
    <definedName name="qqqqqqq_1_2" hidden="1">{"VENTAS1",#N/A,FALSE,"VENTAS";"VENTAS2",#N/A,FALSE,"VENTAS";"VENTAS3",#N/A,FALSE,"VENTAS";"VENTAS4",#N/A,FALSE,"VENTAS";"VENTAS5",#N/A,FALSE,"VENTAS";"VENTAS6",#N/A,FALSE,"VENTAS";"VENTAS7",#N/A,FALSE,"VENTAS";"VENTAS8",#N/A,FALSE,"VENTAS"}</definedName>
    <definedName name="qqqqqqq_1_2_1" localSheetId="12" hidden="1">{"VENTAS1",#N/A,FALSE,"VENTAS";"VENTAS2",#N/A,FALSE,"VENTAS";"VENTAS3",#N/A,FALSE,"VENTAS";"VENTAS4",#N/A,FALSE,"VENTAS";"VENTAS5",#N/A,FALSE,"VENTAS";"VENTAS6",#N/A,FALSE,"VENTAS";"VENTAS7",#N/A,FALSE,"VENTAS";"VENTAS8",#N/A,FALSE,"VENTAS"}</definedName>
    <definedName name="qqqqqqq_1_2_1" localSheetId="1" hidden="1">{"VENTAS1",#N/A,FALSE,"VENTAS";"VENTAS2",#N/A,FALSE,"VENTAS";"VENTAS3",#N/A,FALSE,"VENTAS";"VENTAS4",#N/A,FALSE,"VENTAS";"VENTAS5",#N/A,FALSE,"VENTAS";"VENTAS6",#N/A,FALSE,"VENTAS";"VENTAS7",#N/A,FALSE,"VENTAS";"VENTAS8",#N/A,FALSE,"VENTAS"}</definedName>
    <definedName name="qqqqqqq_1_2_1" hidden="1">{"VENTAS1",#N/A,FALSE,"VENTAS";"VENTAS2",#N/A,FALSE,"VENTAS";"VENTAS3",#N/A,FALSE,"VENTAS";"VENTAS4",#N/A,FALSE,"VENTAS";"VENTAS5",#N/A,FALSE,"VENTAS";"VENTAS6",#N/A,FALSE,"VENTAS";"VENTAS7",#N/A,FALSE,"VENTAS";"VENTAS8",#N/A,FALSE,"VENTAS"}</definedName>
    <definedName name="qqqqqqq_1_3" localSheetId="12" hidden="1">{"VENTAS1",#N/A,FALSE,"VENTAS";"VENTAS2",#N/A,FALSE,"VENTAS";"VENTAS3",#N/A,FALSE,"VENTAS";"VENTAS4",#N/A,FALSE,"VENTAS";"VENTAS5",#N/A,FALSE,"VENTAS";"VENTAS6",#N/A,FALSE,"VENTAS";"VENTAS7",#N/A,FALSE,"VENTAS";"VENTAS8",#N/A,FALSE,"VENTAS"}</definedName>
    <definedName name="qqqqqqq_1_3" localSheetId="1" hidden="1">{"VENTAS1",#N/A,FALSE,"VENTAS";"VENTAS2",#N/A,FALSE,"VENTAS";"VENTAS3",#N/A,FALSE,"VENTAS";"VENTAS4",#N/A,FALSE,"VENTAS";"VENTAS5",#N/A,FALSE,"VENTAS";"VENTAS6",#N/A,FALSE,"VENTAS";"VENTAS7",#N/A,FALSE,"VENTAS";"VENTAS8",#N/A,FALSE,"VENTAS"}</definedName>
    <definedName name="qqqqqqq_1_3" hidden="1">{"VENTAS1",#N/A,FALSE,"VENTAS";"VENTAS2",#N/A,FALSE,"VENTAS";"VENTAS3",#N/A,FALSE,"VENTAS";"VENTAS4",#N/A,FALSE,"VENTAS";"VENTAS5",#N/A,FALSE,"VENTAS";"VENTAS6",#N/A,FALSE,"VENTAS";"VENTAS7",#N/A,FALSE,"VENTAS";"VENTAS8",#N/A,FALSE,"VENTAS"}</definedName>
    <definedName name="qqqqqqq_1_3_1" localSheetId="12" hidden="1">{"VENTAS1",#N/A,FALSE,"VENTAS";"VENTAS2",#N/A,FALSE,"VENTAS";"VENTAS3",#N/A,FALSE,"VENTAS";"VENTAS4",#N/A,FALSE,"VENTAS";"VENTAS5",#N/A,FALSE,"VENTAS";"VENTAS6",#N/A,FALSE,"VENTAS";"VENTAS7",#N/A,FALSE,"VENTAS";"VENTAS8",#N/A,FALSE,"VENTAS"}</definedName>
    <definedName name="qqqqqqq_1_3_1" localSheetId="1" hidden="1">{"VENTAS1",#N/A,FALSE,"VENTAS";"VENTAS2",#N/A,FALSE,"VENTAS";"VENTAS3",#N/A,FALSE,"VENTAS";"VENTAS4",#N/A,FALSE,"VENTAS";"VENTAS5",#N/A,FALSE,"VENTAS";"VENTAS6",#N/A,FALSE,"VENTAS";"VENTAS7",#N/A,FALSE,"VENTAS";"VENTAS8",#N/A,FALSE,"VENTAS"}</definedName>
    <definedName name="qqqqqqq_1_3_1" hidden="1">{"VENTAS1",#N/A,FALSE,"VENTAS";"VENTAS2",#N/A,FALSE,"VENTAS";"VENTAS3",#N/A,FALSE,"VENTAS";"VENTAS4",#N/A,FALSE,"VENTAS";"VENTAS5",#N/A,FALSE,"VENTAS";"VENTAS6",#N/A,FALSE,"VENTAS";"VENTAS7",#N/A,FALSE,"VENTAS";"VENTAS8",#N/A,FALSE,"VENTAS"}</definedName>
    <definedName name="qqqqqqq_1_4" localSheetId="12" hidden="1">{"VENTAS1",#N/A,FALSE,"VENTAS";"VENTAS2",#N/A,FALSE,"VENTAS";"VENTAS3",#N/A,FALSE,"VENTAS";"VENTAS4",#N/A,FALSE,"VENTAS";"VENTAS5",#N/A,FALSE,"VENTAS";"VENTAS6",#N/A,FALSE,"VENTAS";"VENTAS7",#N/A,FALSE,"VENTAS";"VENTAS8",#N/A,FALSE,"VENTAS"}</definedName>
    <definedName name="qqqqqqq_1_4" localSheetId="1" hidden="1">{"VENTAS1",#N/A,FALSE,"VENTAS";"VENTAS2",#N/A,FALSE,"VENTAS";"VENTAS3",#N/A,FALSE,"VENTAS";"VENTAS4",#N/A,FALSE,"VENTAS";"VENTAS5",#N/A,FALSE,"VENTAS";"VENTAS6",#N/A,FALSE,"VENTAS";"VENTAS7",#N/A,FALSE,"VENTAS";"VENTAS8",#N/A,FALSE,"VENTAS"}</definedName>
    <definedName name="qqqqqqq_1_4" hidden="1">{"VENTAS1",#N/A,FALSE,"VENTAS";"VENTAS2",#N/A,FALSE,"VENTAS";"VENTAS3",#N/A,FALSE,"VENTAS";"VENTAS4",#N/A,FALSE,"VENTAS";"VENTAS5",#N/A,FALSE,"VENTAS";"VENTAS6",#N/A,FALSE,"VENTAS";"VENTAS7",#N/A,FALSE,"VENTAS";"VENTAS8",#N/A,FALSE,"VENTAS"}</definedName>
    <definedName name="qqqqqqq_1_5" localSheetId="12" hidden="1">{"VENTAS1",#N/A,FALSE,"VENTAS";"VENTAS2",#N/A,FALSE,"VENTAS";"VENTAS3",#N/A,FALSE,"VENTAS";"VENTAS4",#N/A,FALSE,"VENTAS";"VENTAS5",#N/A,FALSE,"VENTAS";"VENTAS6",#N/A,FALSE,"VENTAS";"VENTAS7",#N/A,FALSE,"VENTAS";"VENTAS8",#N/A,FALSE,"VENTAS"}</definedName>
    <definedName name="qqqqqqq_1_5" localSheetId="1" hidden="1">{"VENTAS1",#N/A,FALSE,"VENTAS";"VENTAS2",#N/A,FALSE,"VENTAS";"VENTAS3",#N/A,FALSE,"VENTAS";"VENTAS4",#N/A,FALSE,"VENTAS";"VENTAS5",#N/A,FALSE,"VENTAS";"VENTAS6",#N/A,FALSE,"VENTAS";"VENTAS7",#N/A,FALSE,"VENTAS";"VENTAS8",#N/A,FALSE,"VENTAS"}</definedName>
    <definedName name="qqqqqqq_1_5" hidden="1">{"VENTAS1",#N/A,FALSE,"VENTAS";"VENTAS2",#N/A,FALSE,"VENTAS";"VENTAS3",#N/A,FALSE,"VENTAS";"VENTAS4",#N/A,FALSE,"VENTAS";"VENTAS5",#N/A,FALSE,"VENTAS";"VENTAS6",#N/A,FALSE,"VENTAS";"VENTAS7",#N/A,FALSE,"VENTAS";"VENTAS8",#N/A,FALSE,"VENTAS"}</definedName>
    <definedName name="qqqqqqq_2" localSheetId="12" hidden="1">{"VENTAS1",#N/A,FALSE,"VENTAS";"VENTAS2",#N/A,FALSE,"VENTAS";"VENTAS3",#N/A,FALSE,"VENTAS";"VENTAS4",#N/A,FALSE,"VENTAS";"VENTAS5",#N/A,FALSE,"VENTAS";"VENTAS6",#N/A,FALSE,"VENTAS";"VENTAS7",#N/A,FALSE,"VENTAS";"VENTAS8",#N/A,FALSE,"VENTAS"}</definedName>
    <definedName name="qqqqqqq_2" localSheetId="1" hidden="1">{"VENTAS1",#N/A,FALSE,"VENTAS";"VENTAS2",#N/A,FALSE,"VENTAS";"VENTAS3",#N/A,FALSE,"VENTAS";"VENTAS4",#N/A,FALSE,"VENTAS";"VENTAS5",#N/A,FALSE,"VENTAS";"VENTAS6",#N/A,FALSE,"VENTAS";"VENTAS7",#N/A,FALSE,"VENTAS";"VENTAS8",#N/A,FALSE,"VENTAS"}</definedName>
    <definedName name="qqqqqqq_2" hidden="1">{"VENTAS1",#N/A,FALSE,"VENTAS";"VENTAS2",#N/A,FALSE,"VENTAS";"VENTAS3",#N/A,FALSE,"VENTAS";"VENTAS4",#N/A,FALSE,"VENTAS";"VENTAS5",#N/A,FALSE,"VENTAS";"VENTAS6",#N/A,FALSE,"VENTAS";"VENTAS7",#N/A,FALSE,"VENTAS";"VENTAS8",#N/A,FALSE,"VENTAS"}</definedName>
    <definedName name="qqqqqqq_2_1" localSheetId="12" hidden="1">{"VENTAS1",#N/A,FALSE,"VENTAS";"VENTAS2",#N/A,FALSE,"VENTAS";"VENTAS3",#N/A,FALSE,"VENTAS";"VENTAS4",#N/A,FALSE,"VENTAS";"VENTAS5",#N/A,FALSE,"VENTAS";"VENTAS6",#N/A,FALSE,"VENTAS";"VENTAS7",#N/A,FALSE,"VENTAS";"VENTAS8",#N/A,FALSE,"VENTAS"}</definedName>
    <definedName name="qqqqqqq_2_1" localSheetId="1" hidden="1">{"VENTAS1",#N/A,FALSE,"VENTAS";"VENTAS2",#N/A,FALSE,"VENTAS";"VENTAS3",#N/A,FALSE,"VENTAS";"VENTAS4",#N/A,FALSE,"VENTAS";"VENTAS5",#N/A,FALSE,"VENTAS";"VENTAS6",#N/A,FALSE,"VENTAS";"VENTAS7",#N/A,FALSE,"VENTAS";"VENTAS8",#N/A,FALSE,"VENTAS"}</definedName>
    <definedName name="qqqqqqq_2_1" hidden="1">{"VENTAS1",#N/A,FALSE,"VENTAS";"VENTAS2",#N/A,FALSE,"VENTAS";"VENTAS3",#N/A,FALSE,"VENTAS";"VENTAS4",#N/A,FALSE,"VENTAS";"VENTAS5",#N/A,FALSE,"VENTAS";"VENTAS6",#N/A,FALSE,"VENTAS";"VENTAS7",#N/A,FALSE,"VENTAS";"VENTAS8",#N/A,FALSE,"VENTAS"}</definedName>
    <definedName name="qqqqqqq_3" localSheetId="12" hidden="1">{"VENTAS1",#N/A,FALSE,"VENTAS";"VENTAS2",#N/A,FALSE,"VENTAS";"VENTAS3",#N/A,FALSE,"VENTAS";"VENTAS4",#N/A,FALSE,"VENTAS";"VENTAS5",#N/A,FALSE,"VENTAS";"VENTAS6",#N/A,FALSE,"VENTAS";"VENTAS7",#N/A,FALSE,"VENTAS";"VENTAS8",#N/A,FALSE,"VENTAS"}</definedName>
    <definedName name="qqqqqqq_3" localSheetId="1" hidden="1">{"VENTAS1",#N/A,FALSE,"VENTAS";"VENTAS2",#N/A,FALSE,"VENTAS";"VENTAS3",#N/A,FALSE,"VENTAS";"VENTAS4",#N/A,FALSE,"VENTAS";"VENTAS5",#N/A,FALSE,"VENTAS";"VENTAS6",#N/A,FALSE,"VENTAS";"VENTAS7",#N/A,FALSE,"VENTAS";"VENTAS8",#N/A,FALSE,"VENTAS"}</definedName>
    <definedName name="qqqqqqq_3" hidden="1">{"VENTAS1",#N/A,FALSE,"VENTAS";"VENTAS2",#N/A,FALSE,"VENTAS";"VENTAS3",#N/A,FALSE,"VENTAS";"VENTAS4",#N/A,FALSE,"VENTAS";"VENTAS5",#N/A,FALSE,"VENTAS";"VENTAS6",#N/A,FALSE,"VENTAS";"VENTAS7",#N/A,FALSE,"VENTAS";"VENTAS8",#N/A,FALSE,"VENTAS"}</definedName>
    <definedName name="qqqqqqq_3_1" localSheetId="12" hidden="1">{"VENTAS1",#N/A,FALSE,"VENTAS";"VENTAS2",#N/A,FALSE,"VENTAS";"VENTAS3",#N/A,FALSE,"VENTAS";"VENTAS4",#N/A,FALSE,"VENTAS";"VENTAS5",#N/A,FALSE,"VENTAS";"VENTAS6",#N/A,FALSE,"VENTAS";"VENTAS7",#N/A,FALSE,"VENTAS";"VENTAS8",#N/A,FALSE,"VENTAS"}</definedName>
    <definedName name="qqqqqqq_3_1" localSheetId="1" hidden="1">{"VENTAS1",#N/A,FALSE,"VENTAS";"VENTAS2",#N/A,FALSE,"VENTAS";"VENTAS3",#N/A,FALSE,"VENTAS";"VENTAS4",#N/A,FALSE,"VENTAS";"VENTAS5",#N/A,FALSE,"VENTAS";"VENTAS6",#N/A,FALSE,"VENTAS";"VENTAS7",#N/A,FALSE,"VENTAS";"VENTAS8",#N/A,FALSE,"VENTAS"}</definedName>
    <definedName name="qqqqqqq_3_1" hidden="1">{"VENTAS1",#N/A,FALSE,"VENTAS";"VENTAS2",#N/A,FALSE,"VENTAS";"VENTAS3",#N/A,FALSE,"VENTAS";"VENTAS4",#N/A,FALSE,"VENTAS";"VENTAS5",#N/A,FALSE,"VENTAS";"VENTAS6",#N/A,FALSE,"VENTAS";"VENTAS7",#N/A,FALSE,"VENTAS";"VENTAS8",#N/A,FALSE,"VENTAS"}</definedName>
    <definedName name="qqqqqqq_4" localSheetId="12" hidden="1">{"VENTAS1",#N/A,FALSE,"VENTAS";"VENTAS2",#N/A,FALSE,"VENTAS";"VENTAS3",#N/A,FALSE,"VENTAS";"VENTAS4",#N/A,FALSE,"VENTAS";"VENTAS5",#N/A,FALSE,"VENTAS";"VENTAS6",#N/A,FALSE,"VENTAS";"VENTAS7",#N/A,FALSE,"VENTAS";"VENTAS8",#N/A,FALSE,"VENTAS"}</definedName>
    <definedName name="qqqqqqq_4" localSheetId="1" hidden="1">{"VENTAS1",#N/A,FALSE,"VENTAS";"VENTAS2",#N/A,FALSE,"VENTAS";"VENTAS3",#N/A,FALSE,"VENTAS";"VENTAS4",#N/A,FALSE,"VENTAS";"VENTAS5",#N/A,FALSE,"VENTAS";"VENTAS6",#N/A,FALSE,"VENTAS";"VENTAS7",#N/A,FALSE,"VENTAS";"VENTAS8",#N/A,FALSE,"VENTAS"}</definedName>
    <definedName name="qqqqqqq_4" hidden="1">{"VENTAS1",#N/A,FALSE,"VENTAS";"VENTAS2",#N/A,FALSE,"VENTAS";"VENTAS3",#N/A,FALSE,"VENTAS";"VENTAS4",#N/A,FALSE,"VENTAS";"VENTAS5",#N/A,FALSE,"VENTAS";"VENTAS6",#N/A,FALSE,"VENTAS";"VENTAS7",#N/A,FALSE,"VENTAS";"VENTAS8",#N/A,FALSE,"VENTAS"}</definedName>
    <definedName name="qqqqqqq_5" localSheetId="12" hidden="1">{"VENTAS1",#N/A,FALSE,"VENTAS";"VENTAS2",#N/A,FALSE,"VENTAS";"VENTAS3",#N/A,FALSE,"VENTAS";"VENTAS4",#N/A,FALSE,"VENTAS";"VENTAS5",#N/A,FALSE,"VENTAS";"VENTAS6",#N/A,FALSE,"VENTAS";"VENTAS7",#N/A,FALSE,"VENTAS";"VENTAS8",#N/A,FALSE,"VENTAS"}</definedName>
    <definedName name="qqqqqqq_5" localSheetId="1" hidden="1">{"VENTAS1",#N/A,FALSE,"VENTAS";"VENTAS2",#N/A,FALSE,"VENTAS";"VENTAS3",#N/A,FALSE,"VENTAS";"VENTAS4",#N/A,FALSE,"VENTAS";"VENTAS5",#N/A,FALSE,"VENTAS";"VENTAS6",#N/A,FALSE,"VENTAS";"VENTAS7",#N/A,FALSE,"VENTAS";"VENTAS8",#N/A,FALSE,"VENTAS"}</definedName>
    <definedName name="qqqqqqq_5" hidden="1">{"VENTAS1",#N/A,FALSE,"VENTAS";"VENTAS2",#N/A,FALSE,"VENTAS";"VENTAS3",#N/A,FALSE,"VENTAS";"VENTAS4",#N/A,FALSE,"VENTAS";"VENTAS5",#N/A,FALSE,"VENTAS";"VENTAS6",#N/A,FALSE,"VENTAS";"VENTAS7",#N/A,FALSE,"VENTAS";"VENTAS8",#N/A,FALSE,"VENTAS"}</definedName>
    <definedName name="qqqqqqqq"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 hidden="1">{TRUE,TRUE,-1.25,-15.5,484.5,276.75,FALSE,TRUE,TRUE,TRUE,0,1,1,300,1,1.96296296296296,1.15384615384615,4,TRUE,TRUE,3,TRUE,1,FALSE,75,"Swvu.Print_Todo.","ACwvu.Print_Todo.",#N/A,FALSE,FALSE,0,0,0,0,2,"","",FALSE,FALSE,TRUE,FALSE,1,#N/A,2,10,"=R1C1:R636C40",FALSE,#N/A,#N/A,FALSE,FALSE,FALSE,9,300,300,FALSE,TRUE,TRUE,TRUE,TRUE}</definedName>
    <definedName name="qqqqqqqq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1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1_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2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3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4"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1_5" hidden="1">{TRUE,TRUE,-1.25,-15.5,484.5,276.75,FALSE,TRUE,TRUE,TRUE,0,1,1,300,1,1.96296296296296,1.15384615384615,4,TRUE,TRUE,3,TRUE,1,FALSE,75,"Swvu.Print_Todo.","ACwvu.Print_Todo.",#N/A,FALSE,FALSE,0,0,0,0,2,"","",FALSE,FALSE,TRUE,FALSE,1,#N/A,2,10,"=R1C1:R636C40",FALSE,#N/A,#N/A,FALSE,FALSE,FALSE,9,300,300,FALSE,TRUE,TRUE,TRUE,TRUE}</definedName>
    <definedName name="qqqqqqqq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2" hidden="1">{TRUE,TRUE,-1.25,-15.5,484.5,276.75,FALSE,TRUE,TRUE,TRUE,0,1,1,300,1,1.96296296296296,1.15384615384615,4,TRUE,TRUE,3,TRUE,1,FALSE,75,"Swvu.Print_Todo.","ACwvu.Print_Todo.",#N/A,FALSE,FALSE,0,0,0,0,2,"","",FALSE,FALSE,TRUE,FALSE,1,#N/A,2,10,"=R1C1:R636C40",FALSE,#N/A,#N/A,FALSE,FALSE,FALSE,9,300,300,FALSE,TRUE,TRUE,TRUE,TRUE}</definedName>
    <definedName name="qqqqqqqq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2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3" hidden="1">{TRUE,TRUE,-1.25,-15.5,484.5,276.75,FALSE,TRUE,TRUE,TRUE,0,1,1,300,1,1.96296296296296,1.15384615384615,4,TRUE,TRUE,3,TRUE,1,FALSE,75,"Swvu.Print_Todo.","ACwvu.Print_Todo.",#N/A,FALSE,FALSE,0,0,0,0,2,"","",FALSE,FALSE,TRUE,FALSE,1,#N/A,2,10,"=R1C1:R636C40",FALSE,#N/A,#N/A,FALSE,FALSE,FALSE,9,300,300,FALSE,TRUE,TRUE,TRUE,TRUE}</definedName>
    <definedName name="qqqqqqqq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3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4" hidden="1">{TRUE,TRUE,-1.25,-15.5,484.5,276.75,FALSE,TRUE,TRUE,TRUE,0,1,1,300,1,1.96296296296296,1.15384615384615,4,TRUE,TRUE,3,TRUE,1,FALSE,75,"Swvu.Print_Todo.","ACwvu.Print_Todo.",#N/A,FALSE,FALSE,0,0,0,0,2,"","",FALSE,FALSE,TRUE,FALSE,1,#N/A,2,10,"=R1C1:R636C40",FALSE,#N/A,#N/A,FALSE,FALSE,FALSE,9,300,300,FALSE,TRUE,TRUE,TRUE,TRUE}</definedName>
    <definedName name="qqqqqqqq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qqqqqqqq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qqqqqqqq_5" hidden="1">{TRUE,TRUE,-1.25,-15.5,484.5,276.75,FALSE,TRUE,TRUE,TRUE,0,1,1,300,1,1.96296296296296,1.15384615384615,4,TRUE,TRUE,3,TRUE,1,FALSE,75,"Swvu.Print_Todo.","ACwvu.Print_Todo.",#N/A,FALSE,FALSE,0,0,0,0,2,"","",FALSE,FALSE,TRUE,FALSE,1,#N/A,2,10,"=R1C1:R636C40",FALSE,#N/A,#N/A,FALSE,FALSE,FALSE,9,300,300,FALSE,TRUE,TRUE,TRUE,TRUE}</definedName>
    <definedName name="qqqqqqqqq"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qqqq" localSheetId="1" hidden="1">{"'gráf jan00'!$A$1:$AK$41"}</definedName>
    <definedName name="qqqqqqqqqqqqq" hidden="1">{"'gráf jan00'!$A$1:$AK$41"}</definedName>
    <definedName name="qqqqqqqqqqqqqqq" localSheetId="1" hidden="1">{"'Quadro'!$A$4:$BG$78"}</definedName>
    <definedName name="qqqqqqqqqqqqqqq" hidden="1">{"'Quadro'!$A$4:$BG$78"}</definedName>
    <definedName name="qqww">#N/A</definedName>
    <definedName name="qrw">#REF!</definedName>
    <definedName name="qs" localSheetId="1" hidden="1">{"'CptDifn'!$AA$32:$AG$32"}</definedName>
    <definedName name="qs" hidden="1">{"'CptDifn'!$AA$32:$AG$32"}</definedName>
    <definedName name="qsfd" localSheetId="1" hidden="1">{#N/A,#N/A,TRUE,"Cover sheet";#N/A,#N/A,TRUE,"INPUTS";#N/A,#N/A,TRUE,"OUTPUTS";#N/A,#N/A,TRUE,"VALUATION"}</definedName>
    <definedName name="qsfd" hidden="1">{#N/A,#N/A,TRUE,"Cover sheet";#N/A,#N/A,TRUE,"INPUTS";#N/A,#N/A,TRUE,"OUTPUTS";#N/A,#N/A,TRUE,"VALUATION"}</definedName>
    <definedName name="qsp">#REF!</definedName>
    <definedName name="Qt_anter_codN">#REF!</definedName>
    <definedName name="Qt_anter_ref">#REF!</definedName>
    <definedName name="Qt_anter_val">#REF!</definedName>
    <definedName name="qtaludes">#REF!</definedName>
    <definedName name="QTD" hidden="1">#REF!</definedName>
    <definedName name="qtd3esta">#REF!</definedName>
    <definedName name="qtdbase">#REF!</definedName>
    <definedName name="qtdbltub">#REF!</definedName>
    <definedName name="QtdD_Orc">#REF!</definedName>
    <definedName name="QtdD_Proj_Gfa">#REF!</definedName>
    <definedName name="QtdD_Proj_Gfa_Go">#REF!</definedName>
    <definedName name="QtdD_Proj_Plj">#REF!</definedName>
    <definedName name="QtdD_Proj_Plj_Go">#REF!</definedName>
    <definedName name="QtdD_Real">#REF!</definedName>
    <definedName name="QtdeCapitais">#REF!</definedName>
    <definedName name="QtdeJuntasParaHastes">#REF!</definedName>
    <definedName name="qtdestac">#REF!</definedName>
    <definedName name="qtdsap">#REF!</definedName>
    <definedName name="qtdtub">#REF!</definedName>
    <definedName name="QtdV_Orc">#REF!</definedName>
    <definedName name="QtdV_Proj_Gfa">#REF!</definedName>
    <definedName name="QtdV_Proj_Gfa_Go">#REF!</definedName>
    <definedName name="QtdV_Proj_Plj">#REF!</definedName>
    <definedName name="QtdV_Proj_Plj_Go">#REF!</definedName>
    <definedName name="QtdV_Real">#REF!</definedName>
    <definedName name="QtEq" hidden="1">#REF!</definedName>
    <definedName name="QtMo" hidden="1">#REF!</definedName>
    <definedName name="QtMp" hidden="1">#REF!</definedName>
    <definedName name="QTNGUGKWZA" hidden="1">#REF!</definedName>
    <definedName name="QTRA">#REF!</definedName>
    <definedName name="qtrecho">#REF!</definedName>
    <definedName name="QtTr" hidden="1">#REF!</definedName>
    <definedName name="qtz">#REF!</definedName>
    <definedName name="QUA010201_36">#REF!</definedName>
    <definedName name="QUA010201_4">#REF!</definedName>
    <definedName name="QUA010201_5">#REF!</definedName>
    <definedName name="QUA010201_6">#REF!</definedName>
    <definedName name="QUA010202_36">#REF!</definedName>
    <definedName name="QUA010202_4">#REF!</definedName>
    <definedName name="QUA010202_5">#REF!</definedName>
    <definedName name="QUA010202_6">#REF!</definedName>
    <definedName name="QUA010205_36">#REF!</definedName>
    <definedName name="QUA010205_4">#REF!</definedName>
    <definedName name="QUA010205_5">#REF!</definedName>
    <definedName name="QUA010205_6">#REF!</definedName>
    <definedName name="QUA010206_36">#REF!</definedName>
    <definedName name="QUA010206_4">#REF!</definedName>
    <definedName name="QUA010206_5">#REF!</definedName>
    <definedName name="QUA010206_6">#REF!</definedName>
    <definedName name="QUA010210_36">#REF!</definedName>
    <definedName name="QUA010210_4">#REF!</definedName>
    <definedName name="QUA010210_5">#REF!</definedName>
    <definedName name="QUA010210_6">#REF!</definedName>
    <definedName name="QUA010301_36">#REF!</definedName>
    <definedName name="QUA010301_4">#REF!</definedName>
    <definedName name="QUA010301_5">#REF!</definedName>
    <definedName name="QUA010301_6">#REF!</definedName>
    <definedName name="QUA010401_36">#REF!</definedName>
    <definedName name="QUA010401_4">#REF!</definedName>
    <definedName name="QUA010401_5">#REF!</definedName>
    <definedName name="QUA010401_6">#REF!</definedName>
    <definedName name="QUA010402_36">#REF!</definedName>
    <definedName name="QUA010402_4">#REF!</definedName>
    <definedName name="QUA010402_5">#REF!</definedName>
    <definedName name="QUA010402_6">#REF!</definedName>
    <definedName name="QUA010407_36">#REF!</definedName>
    <definedName name="QUA010407_4">#REF!</definedName>
    <definedName name="QUA010407_5">#REF!</definedName>
    <definedName name="QUA010407_6">#REF!</definedName>
    <definedName name="QUA010413_36">#REF!</definedName>
    <definedName name="QUA010413_4">#REF!</definedName>
    <definedName name="QUA010413_5">#REF!</definedName>
    <definedName name="QUA010413_6">#REF!</definedName>
    <definedName name="QUA010501_36">#REF!</definedName>
    <definedName name="QUA010501_4">#REF!</definedName>
    <definedName name="QUA010501_5">#REF!</definedName>
    <definedName name="QUA010501_6">#REF!</definedName>
    <definedName name="QUA010503_36">#REF!</definedName>
    <definedName name="QUA010503_4">#REF!</definedName>
    <definedName name="QUA010503_5">#REF!</definedName>
    <definedName name="QUA010503_6">#REF!</definedName>
    <definedName name="QUA010505_36">#REF!</definedName>
    <definedName name="QUA010505_4">#REF!</definedName>
    <definedName name="QUA010505_5">#REF!</definedName>
    <definedName name="QUA010505_6">#REF!</definedName>
    <definedName name="QUA010509_36">#REF!</definedName>
    <definedName name="QUA010509_4">#REF!</definedName>
    <definedName name="QUA010509_5">#REF!</definedName>
    <definedName name="QUA010509_6">#REF!</definedName>
    <definedName name="QUA010512_36">#REF!</definedName>
    <definedName name="QUA010512_4">#REF!</definedName>
    <definedName name="QUA010512_5">#REF!</definedName>
    <definedName name="QUA010512_6">#REF!</definedName>
    <definedName name="QUA010518_36">#REF!</definedName>
    <definedName name="QUA010518_4">#REF!</definedName>
    <definedName name="QUA010518_5">#REF!</definedName>
    <definedName name="QUA010518_6">#REF!</definedName>
    <definedName name="QUA010519_36">#REF!</definedName>
    <definedName name="QUA010519_4">#REF!</definedName>
    <definedName name="QUA010519_5">#REF!</definedName>
    <definedName name="QUA010519_6">#REF!</definedName>
    <definedName name="QUA010521_36">#REF!</definedName>
    <definedName name="QUA010521_4">#REF!</definedName>
    <definedName name="QUA010521_5">#REF!</definedName>
    <definedName name="QUA010521_6">#REF!</definedName>
    <definedName name="QUA010523_36">#REF!</definedName>
    <definedName name="QUA010523_4">#REF!</definedName>
    <definedName name="QUA010523_5">#REF!</definedName>
    <definedName name="QUA010523_6">#REF!</definedName>
    <definedName name="QUA010532_36">#REF!</definedName>
    <definedName name="QUA010532_4">#REF!</definedName>
    <definedName name="QUA010532_5">#REF!</definedName>
    <definedName name="QUA010532_6">#REF!</definedName>
    <definedName name="QUA010533_36">#REF!</definedName>
    <definedName name="QUA010533_4">#REF!</definedName>
    <definedName name="QUA010533_5">#REF!</definedName>
    <definedName name="QUA010533_6">#REF!</definedName>
    <definedName name="QUA010536_36">#REF!</definedName>
    <definedName name="QUA010536_4">#REF!</definedName>
    <definedName name="QUA010536_5">#REF!</definedName>
    <definedName name="QUA010536_6">#REF!</definedName>
    <definedName name="QUA010701_36">#REF!</definedName>
    <definedName name="QUA010701_4">#REF!</definedName>
    <definedName name="QUA010701_5">#REF!</definedName>
    <definedName name="QUA010701_6">#REF!</definedName>
    <definedName name="QUA010703_36">#REF!</definedName>
    <definedName name="QUA010703_4">#REF!</definedName>
    <definedName name="QUA010703_5">#REF!</definedName>
    <definedName name="QUA010703_6">#REF!</definedName>
    <definedName name="QUA010705_36">#REF!</definedName>
    <definedName name="QUA010705_4">#REF!</definedName>
    <definedName name="QUA010705_5">#REF!</definedName>
    <definedName name="QUA010705_6">#REF!</definedName>
    <definedName name="QUA010708_36">#REF!</definedName>
    <definedName name="QUA010708_4">#REF!</definedName>
    <definedName name="QUA010708_5">#REF!</definedName>
    <definedName name="QUA010708_6">#REF!</definedName>
    <definedName name="QUA010710_36">#REF!</definedName>
    <definedName name="QUA010710_4">#REF!</definedName>
    <definedName name="QUA010710_5">#REF!</definedName>
    <definedName name="QUA010710_6">#REF!</definedName>
    <definedName name="QUA010712_36">#REF!</definedName>
    <definedName name="QUA010712_4">#REF!</definedName>
    <definedName name="QUA010712_5">#REF!</definedName>
    <definedName name="QUA010712_6">#REF!</definedName>
    <definedName name="QUA010717_36">#REF!</definedName>
    <definedName name="QUA010717_4">#REF!</definedName>
    <definedName name="QUA010717_5">#REF!</definedName>
    <definedName name="QUA010717_6">#REF!</definedName>
    <definedName name="QUA010718_36">#REF!</definedName>
    <definedName name="QUA010718_4">#REF!</definedName>
    <definedName name="QUA010718_5">#REF!</definedName>
    <definedName name="QUA010718_6">#REF!</definedName>
    <definedName name="QUA020201_36">#REF!</definedName>
    <definedName name="QUA020201_4">#REF!</definedName>
    <definedName name="QUA020201_5">#REF!</definedName>
    <definedName name="QUA020201_6">#REF!</definedName>
    <definedName name="QUA020205_36">#REF!</definedName>
    <definedName name="QUA020205_4">#REF!</definedName>
    <definedName name="QUA020205_5">#REF!</definedName>
    <definedName name="QUA020205_6">#REF!</definedName>
    <definedName name="QUA020211_36">#REF!</definedName>
    <definedName name="QUA020211_4">#REF!</definedName>
    <definedName name="QUA020211_5">#REF!</definedName>
    <definedName name="QUA020211_6">#REF!</definedName>
    <definedName name="QUA020217_36">#REF!</definedName>
    <definedName name="QUA020217_4">#REF!</definedName>
    <definedName name="QUA020217_5">#REF!</definedName>
    <definedName name="QUA020217_6">#REF!</definedName>
    <definedName name="QUA030102_36">#REF!</definedName>
    <definedName name="QUA030102_4">#REF!</definedName>
    <definedName name="QUA030102_5">#REF!</definedName>
    <definedName name="QUA030102_6">#REF!</definedName>
    <definedName name="QUA030201_36">#REF!</definedName>
    <definedName name="QUA030201_4">#REF!</definedName>
    <definedName name="QUA030201_5">#REF!</definedName>
    <definedName name="QUA030201_6">#REF!</definedName>
    <definedName name="QUA030303_36">#REF!</definedName>
    <definedName name="QUA030303_4">#REF!</definedName>
    <definedName name="QUA030303_5">#REF!</definedName>
    <definedName name="QUA030303_6">#REF!</definedName>
    <definedName name="QUA030317_36">#REF!</definedName>
    <definedName name="QUA030317_4">#REF!</definedName>
    <definedName name="QUA030317_5">#REF!</definedName>
    <definedName name="QUA030317_6">#REF!</definedName>
    <definedName name="QUA040101_36">#REF!</definedName>
    <definedName name="QUA040101_4">#REF!</definedName>
    <definedName name="QUA040101_5">#REF!</definedName>
    <definedName name="QUA040101_6">#REF!</definedName>
    <definedName name="QUA040202_36">#REF!</definedName>
    <definedName name="QUA040202_4">#REF!</definedName>
    <definedName name="QUA040202_5">#REF!</definedName>
    <definedName name="QUA040202_6">#REF!</definedName>
    <definedName name="QUA050103_36">#REF!</definedName>
    <definedName name="QUA050103_4">#REF!</definedName>
    <definedName name="QUA050103_5">#REF!</definedName>
    <definedName name="QUA050103_6">#REF!</definedName>
    <definedName name="QUA050207_36">#REF!</definedName>
    <definedName name="QUA050207_4">#REF!</definedName>
    <definedName name="QUA050207_5">#REF!</definedName>
    <definedName name="QUA050207_6">#REF!</definedName>
    <definedName name="QUA060101_36">#REF!</definedName>
    <definedName name="QUA060101_4">#REF!</definedName>
    <definedName name="QUA060101_5">#REF!</definedName>
    <definedName name="QUA060101_6">#REF!</definedName>
    <definedName name="QUA080101_36">#REF!</definedName>
    <definedName name="QUA080101_4">#REF!</definedName>
    <definedName name="QUA080101_5">#REF!</definedName>
    <definedName name="QUA080101_6">#REF!</definedName>
    <definedName name="QUA080310_36">#REF!</definedName>
    <definedName name="QUA080310_4">#REF!</definedName>
    <definedName name="QUA080310_5">#REF!</definedName>
    <definedName name="QUA080310_6">#REF!</definedName>
    <definedName name="QUA090101_36">#REF!</definedName>
    <definedName name="QUA090101_4">#REF!</definedName>
    <definedName name="QUA090101_5">#REF!</definedName>
    <definedName name="QUA090101_6">#REF!</definedName>
    <definedName name="QUA100302_36">#REF!</definedName>
    <definedName name="QUA100302_4">#REF!</definedName>
    <definedName name="QUA100302_5">#REF!</definedName>
    <definedName name="QUA100302_6">#REF!</definedName>
    <definedName name="QUA110101_36">#REF!</definedName>
    <definedName name="QUA110101_4">#REF!</definedName>
    <definedName name="QUA110101_5">#REF!</definedName>
    <definedName name="QUA110101_6">#REF!</definedName>
    <definedName name="QUA110104_36">#REF!</definedName>
    <definedName name="QUA110104_4">#REF!</definedName>
    <definedName name="QUA110104_5">#REF!</definedName>
    <definedName name="QUA110104_6">#REF!</definedName>
    <definedName name="QUA110107_36">#REF!</definedName>
    <definedName name="QUA110107_4">#REF!</definedName>
    <definedName name="QUA110107_5">#REF!</definedName>
    <definedName name="QUA110107_6">#REF!</definedName>
    <definedName name="QUA120101_36">#REF!</definedName>
    <definedName name="QUA120101_4">#REF!</definedName>
    <definedName name="QUA120101_5">#REF!</definedName>
    <definedName name="QUA120101_6">#REF!</definedName>
    <definedName name="QUA120105_36">#REF!</definedName>
    <definedName name="QUA120105_4">#REF!</definedName>
    <definedName name="QUA120105_5">#REF!</definedName>
    <definedName name="QUA120105_6">#REF!</definedName>
    <definedName name="QUA120106_36">#REF!</definedName>
    <definedName name="QUA120106_4">#REF!</definedName>
    <definedName name="QUA120106_5">#REF!</definedName>
    <definedName name="QUA120106_6">#REF!</definedName>
    <definedName name="QUA120107_36">#REF!</definedName>
    <definedName name="QUA120107_4">#REF!</definedName>
    <definedName name="QUA120107_5">#REF!</definedName>
    <definedName name="QUA120107_6">#REF!</definedName>
    <definedName name="QUA120110_36">#REF!</definedName>
    <definedName name="QUA120110_4">#REF!</definedName>
    <definedName name="QUA120110_5">#REF!</definedName>
    <definedName name="QUA120110_6">#REF!</definedName>
    <definedName name="QUA120150_36">#REF!</definedName>
    <definedName name="QUA120150_4">#REF!</definedName>
    <definedName name="QUA120150_5">#REF!</definedName>
    <definedName name="QUA120150_6">#REF!</definedName>
    <definedName name="QUA130101_36">#REF!</definedName>
    <definedName name="QUA130101_4">#REF!</definedName>
    <definedName name="QUA130101_5">#REF!</definedName>
    <definedName name="QUA130101_6">#REF!</definedName>
    <definedName name="QUA130103_36">#REF!</definedName>
    <definedName name="QUA130103_4">#REF!</definedName>
    <definedName name="QUA130103_5">#REF!</definedName>
    <definedName name="QUA130103_6">#REF!</definedName>
    <definedName name="QUA130304_36">#REF!</definedName>
    <definedName name="QUA130304_4">#REF!</definedName>
    <definedName name="QUA130304_5">#REF!</definedName>
    <definedName name="QUA130304_6">#REF!</definedName>
    <definedName name="QUA130401_36">#REF!</definedName>
    <definedName name="QUA130401_4">#REF!</definedName>
    <definedName name="QUA130401_5">#REF!</definedName>
    <definedName name="QUA130401_6">#REF!</definedName>
    <definedName name="QUA140102_36">#REF!</definedName>
    <definedName name="QUA140102_4">#REF!</definedName>
    <definedName name="QUA140102_5">#REF!</definedName>
    <definedName name="QUA140102_6">#REF!</definedName>
    <definedName name="QUA140109_36">#REF!</definedName>
    <definedName name="QUA140109_4">#REF!</definedName>
    <definedName name="QUA140109_5">#REF!</definedName>
    <definedName name="QUA140109_6">#REF!</definedName>
    <definedName name="QUA140113_36">#REF!</definedName>
    <definedName name="QUA140113_4">#REF!</definedName>
    <definedName name="QUA140113_5">#REF!</definedName>
    <definedName name="QUA140113_6">#REF!</definedName>
    <definedName name="QUA140122_36">#REF!</definedName>
    <definedName name="QUA140122_4">#REF!</definedName>
    <definedName name="QUA140122_5">#REF!</definedName>
    <definedName name="QUA140122_6">#REF!</definedName>
    <definedName name="QUA140126_36">#REF!</definedName>
    <definedName name="QUA140126_4">#REF!</definedName>
    <definedName name="QUA140126_5">#REF!</definedName>
    <definedName name="QUA140126_6">#REF!</definedName>
    <definedName name="QUA140129_36">#REF!</definedName>
    <definedName name="QUA140129_4">#REF!</definedName>
    <definedName name="QUA140129_5">#REF!</definedName>
    <definedName name="QUA140129_6">#REF!</definedName>
    <definedName name="QUA140135_36">#REF!</definedName>
    <definedName name="QUA140135_4">#REF!</definedName>
    <definedName name="QUA140135_5">#REF!</definedName>
    <definedName name="QUA140135_6">#REF!</definedName>
    <definedName name="QUA140143_36">#REF!</definedName>
    <definedName name="QUA140143_4">#REF!</definedName>
    <definedName name="QUA140143_5">#REF!</definedName>
    <definedName name="QUA140143_6">#REF!</definedName>
    <definedName name="QUA140145_36">#REF!</definedName>
    <definedName name="QUA140145_4">#REF!</definedName>
    <definedName name="QUA140145_5">#REF!</definedName>
    <definedName name="QUA140145_6">#REF!</definedName>
    <definedName name="QUA150130_36">#REF!</definedName>
    <definedName name="QUA150130_4">#REF!</definedName>
    <definedName name="QUA150130_5">#REF!</definedName>
    <definedName name="QUA150130_6">#REF!</definedName>
    <definedName name="QUA170101_36">#REF!</definedName>
    <definedName name="QUA170101_4">#REF!</definedName>
    <definedName name="QUA170101_5">#REF!</definedName>
    <definedName name="QUA170101_6">#REF!</definedName>
    <definedName name="QUA170102_36">#REF!</definedName>
    <definedName name="QUA170102_4">#REF!</definedName>
    <definedName name="QUA170102_5">#REF!</definedName>
    <definedName name="QUA170102_6">#REF!</definedName>
    <definedName name="QUA170103_36">#REF!</definedName>
    <definedName name="QUA170103_4">#REF!</definedName>
    <definedName name="QUA170103_5">#REF!</definedName>
    <definedName name="QUA170103_6">#REF!</definedName>
    <definedName name="QUAD1">NA()</definedName>
    <definedName name="QUAD11">NA()</definedName>
    <definedName name="QUAD21">NA()</definedName>
    <definedName name="QUAD211">NA()</definedName>
    <definedName name="QUAD22">NA()</definedName>
    <definedName name="QUAD221">NA()</definedName>
    <definedName name="QUAD23">NA()</definedName>
    <definedName name="Quadro_1Ano">#REF!</definedName>
    <definedName name="QUADRO_6Meses">#REF!</definedName>
    <definedName name="quadro_dois_lápis">#REF!</definedName>
    <definedName name="quadro_dois_zero">#REF!</definedName>
    <definedName name="QUADRO_RESUMO_Grupo">#REF!</definedName>
    <definedName name="quadro_um_lápis">#REF!</definedName>
    <definedName name="quadro_um_zero">#REF!</definedName>
    <definedName name="QuadroPessoal">#REF!</definedName>
    <definedName name="QuadroResumoTotal">"Grupo 326"</definedName>
    <definedName name="QuadroTotaisGamaProduto">"Grupo 350"</definedName>
    <definedName name="Qualidade_050106" localSheetId="1" hidden="1">{#N/A,#N/A,FALSE,"RELATÓRIO";#N/A,#N/A,FALSE,"RELATÓRIO"}</definedName>
    <definedName name="Qualidade_050106" hidden="1">{#N/A,#N/A,FALSE,"RELATÓRIO";#N/A,#N/A,FALSE,"RELATÓRIO"}</definedName>
    <definedName name="QUALIX">#REF!</definedName>
    <definedName name="QUANT">#REF!</definedName>
    <definedName name="Quant.">#REF!</definedName>
    <definedName name="Quant.1">#REF!</definedName>
    <definedName name="QUANT_acumu">#REF!</definedName>
    <definedName name="QUANT_ALMOÇOS">#REF!</definedName>
    <definedName name="QUANT_ALMOXARIFE">#REF!</definedName>
    <definedName name="QUANT_APONTADORES">#REF!</definedName>
    <definedName name="QUANT_AUX_ALMOXARIFE">#REF!</definedName>
    <definedName name="QUANT_AUX_ENGENHARIA">#REF!</definedName>
    <definedName name="QUANT_AUX_ESCRITÓRIO">#REF!</definedName>
    <definedName name="QUANT_AUX_LABORATÓRIO">#REF!</definedName>
    <definedName name="QUANT_AUX_MECÂNICOS">#REF!</definedName>
    <definedName name="QUANT_AUX_TOPOGRAFIA">#REF!</definedName>
    <definedName name="QUANT_BAIRROS">#REF!</definedName>
    <definedName name="QUANT_CAFÉ">#REF!</definedName>
    <definedName name="QUANT_CAVALENTE">#REF!</definedName>
    <definedName name="QUANT_CERCA_PROTEÇÃO">#REF!</definedName>
    <definedName name="QUANT_CHEFE_ESCRITÓRIO">#REF!</definedName>
    <definedName name="QUANT_CONE">#REF!</definedName>
    <definedName name="QUANT_DEFENÇA_SEMI_MALEÁVEL_DUPLA">#REF!</definedName>
    <definedName name="QUANT_DIAS_ÚTEIS">#REF!</definedName>
    <definedName name="QUANT_EL">#REF!</definedName>
    <definedName name="QUANT_ENCARREGADOS">#REF!</definedName>
    <definedName name="QUANT_ENGENHEIRO">#REF!</definedName>
    <definedName name="QUANT_EQPTO">#REF!</definedName>
    <definedName name="QUANT_EQUIP_LEVES">#REF!</definedName>
    <definedName name="QUANT_EQUIP_PESADOS">#REF!</definedName>
    <definedName name="QUANT_EXAMES_ADMISSIONAIS">#REF!</definedName>
    <definedName name="QUANT_FAXINEIRO">#REF!</definedName>
    <definedName name="QUANT_FERRAGEM_EL">#REF!</definedName>
    <definedName name="QUANT_GAMBIARRA">#REF!</definedName>
    <definedName name="QUANT_HORAS_TEC_SEGURANÇA">#REF!</definedName>
    <definedName name="QUANT_HORAS_VIGIAS">#REF!</definedName>
    <definedName name="QUANT_LABORATORISTA">#REF!</definedName>
    <definedName name="QUANT_LANTERNA">#REF!</definedName>
    <definedName name="QUANT_LICENÇA_AMBIENTAL">#REF!</definedName>
    <definedName name="QUANT_MANUT_BL">#REF!</definedName>
    <definedName name="QUANT_MECÂNICOS">#REF!</definedName>
    <definedName name="QUANT_OPERADOR_COMPUT">#REF!</definedName>
    <definedName name="QUANT_PASSADIÇO_MADEIRA">#REF!</definedName>
    <definedName name="QUANT_PASSADIÇO_METÁLICO">#REF!</definedName>
    <definedName name="QUANT_PLACA_OBRA">#REF!</definedName>
    <definedName name="QUANT_PROJ_BDCC">#REF!</definedName>
    <definedName name="QUANT_QUADRO_AVISO">#REF!</definedName>
    <definedName name="QUANT_SONDAGEM">#REF!</definedName>
    <definedName name="QUANT_TAMPÕES">#REF!</definedName>
    <definedName name="QUANT_TANQUE_CONTENÇÃO">#REF!</definedName>
    <definedName name="QUANT_TAPUME_MÓVEL">#REF!</definedName>
    <definedName name="QUANT_TOPOGRAFO_CHEFE">#REF!</definedName>
    <definedName name="QUANT_TOPÓGRAFOS">#REF!</definedName>
    <definedName name="QUANT_VALES_TRANSP_PESSOA">#REF!</definedName>
    <definedName name="QUANT_VEÍCULOS_LEVES">#REF!</definedName>
    <definedName name="QUANT_VEÍCULOS_UTILIT">#REF!</definedName>
    <definedName name="QUANT_VIGIAS">#REF!</definedName>
    <definedName name="QUANTIDADE">#REF!</definedName>
    <definedName name="QuantidadeCapitais1">#REF!</definedName>
    <definedName name="QuantidadeCapitais2">#REF!</definedName>
    <definedName name="QuantidadeCapitais3">#REF!</definedName>
    <definedName name="QuantidadeCapitais4">#REF!</definedName>
    <definedName name="QuantidadePeças">#REF!</definedName>
    <definedName name="Quantidades" localSheetId="1" hidden="1">{#N/A,#N/A,FALSE,"MO (2)"}</definedName>
    <definedName name="Quantidades" hidden="1">{#N/A,#N/A,FALSE,"MO (2)"}</definedName>
    <definedName name="que" localSheetId="1" hidden="1">{#N/A,#N/A,FALSE,"PCOL"}</definedName>
    <definedName name="que" hidden="1">{#N/A,#N/A,FALSE,"PCOL"}</definedName>
    <definedName name="Quebras" localSheetId="1" hidden="1">{"'RR'!$A$2:$E$81"}</definedName>
    <definedName name="Quebras" hidden="1">{"'RR'!$A$2:$E$81"}</definedName>
    <definedName name="QUEIROZ_GALVÃO">#REF!</definedName>
    <definedName name="quim" localSheetId="1" hidden="1">{#N/A,#N/A,FALSE,"ET-CAPA";#N/A,#N/A,FALSE,"ET-PAG1";#N/A,#N/A,FALSE,"ET-PAG2";#N/A,#N/A,FALSE,"ET-PAG3";#N/A,#N/A,FALSE,"ET-PAG4";#N/A,#N/A,FALSE,"ET-PAG5"}</definedName>
    <definedName name="quim" hidden="1">{#N/A,#N/A,FALSE,"ET-CAPA";#N/A,#N/A,FALSE,"ET-PAG1";#N/A,#N/A,FALSE,"ET-PAG2";#N/A,#N/A,FALSE,"ET-PAG3";#N/A,#N/A,FALSE,"ET-PAG4";#N/A,#N/A,FALSE,"ET-PAG5"}</definedName>
    <definedName name="QUQT" localSheetId="1" hidden="1">{"'gráf jan00'!$A$1:$AK$41"}</definedName>
    <definedName name="QUQT" hidden="1">{"'gráf jan00'!$A$1:$AK$41"}</definedName>
    <definedName name="qv" localSheetId="1" hidden="1">{"'CptDifn'!$AA$32:$AG$32"}</definedName>
    <definedName name="qv" hidden="1">{"'CptDifn'!$AA$32:$AG$32"}</definedName>
    <definedName name="qw">#REF!</definedName>
    <definedName name="QWE">#REF!</definedName>
    <definedName name="qweeererr" localSheetId="1" hidden="1">{"'RR'!$A$2:$E$81"}</definedName>
    <definedName name="qweeererr" hidden="1">{"'RR'!$A$2:$E$81"}</definedName>
    <definedName name="QWER" localSheetId="1" hidden="1">{"'RELATÓRIO'!$A$1:$E$20","'RELATÓRIO'!$A$22:$D$34","'INTERNET'!$A$31:$G$58","'INTERNET'!$A$1:$G$28","'SÉRIE HISTÓRICA'!$A$167:$H$212","'SÉRIE HISTÓRICA'!$A$56:$H$101"}</definedName>
    <definedName name="QWER" hidden="1">{"'RELATÓRIO'!$A$1:$E$20","'RELATÓRIO'!$A$22:$D$34","'INTERNET'!$A$31:$G$58","'INTERNET'!$A$1:$G$28","'SÉRIE HISTÓRICA'!$A$167:$H$212","'SÉRIE HISTÓRICA'!$A$56:$H$101"}</definedName>
    <definedName name="qwerqw">#REF!</definedName>
    <definedName name="qwerqwe" localSheetId="1" hidden="1">{"'gráf jan00'!$A$1:$AK$41"}</definedName>
    <definedName name="qwerqwe" hidden="1">{"'gráf jan00'!$A$1:$AK$41"}</definedName>
    <definedName name="qwerv"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werv"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wqq" localSheetId="1" hidden="1">{#N/A,#N/A,FALSE,"PCOL"}</definedName>
    <definedName name="qwqq" hidden="1">{#N/A,#N/A,FALSE,"PCOL"}</definedName>
    <definedName name="qwqw" localSheetId="1" hidden="1">{#N/A,#N/A,FALSE,"PCOL"}</definedName>
    <definedName name="qwqw" hidden="1">{#N/A,#N/A,FALSE,"PCOL"}</definedName>
    <definedName name="qwqweq" localSheetId="1" hidden="1">{#N/A,#N/A,FALSE,"PCOL"}</definedName>
    <definedName name="qwqweq" hidden="1">{#N/A,#N/A,FALSE,"PCOL"}</definedName>
    <definedName name="qwqwq" localSheetId="1" hidden="1">{#N/A,#N/A,FALSE,"PCOL"}</definedName>
    <definedName name="qwqwq" hidden="1">{#N/A,#N/A,FALSE,"PCOL"}</definedName>
    <definedName name="qwqwqwqwq">#N/A</definedName>
    <definedName name="qwqwsq" localSheetId="1" hidden="1">{#N/A,#N/A,FALSE,"PCOL"}</definedName>
    <definedName name="qwqwsq" hidden="1">{#N/A,#N/A,FALSE,"PCOL"}</definedName>
    <definedName name="qx" localSheetId="1" hidden="1">{"'CptDifn'!$AA$32:$AG$32"}</definedName>
    <definedName name="qx" hidden="1">{"'CptDifn'!$AA$32:$AG$32"}</definedName>
    <definedName name="qz" localSheetId="1" hidden="1">{"'CptDifn'!$AA$32:$AG$32"}</definedName>
    <definedName name="qz" hidden="1">{"'CptDifn'!$AA$32:$AG$32"}</definedName>
    <definedName name="r.grqhrjh">#REF!</definedName>
    <definedName name="R_5">#REF!</definedName>
    <definedName name="R_6">#REF!</definedName>
    <definedName name="r_col">#REF!</definedName>
    <definedName name="r_var">#REF!</definedName>
    <definedName name="ra">#REF!</definedName>
    <definedName name="RA_Atula" localSheetId="1" hidden="1">{"'Quadro'!$A$4:$BG$78"}</definedName>
    <definedName name="RA_Atula" hidden="1">{"'Quadro'!$A$4:$BG$78"}</definedName>
    <definedName name="rabi">#REF!</definedName>
    <definedName name="Rachão">#REF!</definedName>
    <definedName name="Raiz_rocha2">#REF!</definedName>
    <definedName name="raiz_solo31">#REF!</definedName>
    <definedName name="RampUp">#REF!</definedName>
    <definedName name="RangeChange" hidden="1">#N/A</definedName>
    <definedName name="RASC_APRES">#REF!</definedName>
    <definedName name="ratios">#REF!</definedName>
    <definedName name="ratios1">#REF!</definedName>
    <definedName name="ratios2">#REF!</definedName>
    <definedName name="ratios3">#REF!</definedName>
    <definedName name="ratios4">#REF!</definedName>
    <definedName name="RB_Orc">#REF!</definedName>
    <definedName name="RB_Proj_Gfa">#REF!</definedName>
    <definedName name="RB_Proj_Gfa_Go">#REF!</definedName>
    <definedName name="RB_Proj_Plj">#REF!</definedName>
    <definedName name="RB_Proj_Plj_Go">#REF!</definedName>
    <definedName name="RB_Real">#REF!</definedName>
    <definedName name="RBC">#REF!</definedName>
    <definedName name="RBC_META">#REF!</definedName>
    <definedName name="RBEURLDLRI" hidden="1">#REF!</definedName>
    <definedName name="RBV">#REF!</definedName>
    <definedName name="rd" localSheetId="1" hidden="1">{"'CptDifn'!$AA$32:$AG$32"}</definedName>
    <definedName name="rd" hidden="1">{"'CptDifn'!$AA$32:$AG$32"}</definedName>
    <definedName name="rdff" localSheetId="1" hidden="1">{#N/A,#N/A,TRUE,"indice";#N/A,#N/A,TRUE,"indicadores";#N/A,#N/A,TRUE,"comentarios"}</definedName>
    <definedName name="rdff" hidden="1">{#N/A,#N/A,TRUE,"indice";#N/A,#N/A,TRUE,"indicadores";#N/A,#N/A,TRUE,"comentarios"}</definedName>
    <definedName name="RDGDCELE">#REF!</definedName>
    <definedName name="RDGDCMEC">#REF!</definedName>
    <definedName name="RDTEA" localSheetId="1" hidden="1">{"'Quadro'!$A$4:$BG$78"}</definedName>
    <definedName name="RDTEA" hidden="1">{"'Quadro'!$A$4:$BG$78"}</definedName>
    <definedName name="re">#REF!</definedName>
    <definedName name="rea">#REF!</definedName>
    <definedName name="REAIS">#REF!</definedName>
    <definedName name="reaisreal">#REF!</definedName>
    <definedName name="REAJ">#REF!</definedName>
    <definedName name="reaj0">#REF!</definedName>
    <definedName name="reaj1">#REF!</definedName>
    <definedName name="reaj2">#REF!</definedName>
    <definedName name="reaj3">#REF!</definedName>
    <definedName name="Reajuste_contrato">#REF!</definedName>
    <definedName name="REAL">#REF!</definedName>
    <definedName name="REAL_03">#REF!</definedName>
    <definedName name="real_dolar">#REF!</definedName>
    <definedName name="reaterro">#REF!</definedName>
    <definedName name="Reblençol">#REF!</definedName>
    <definedName name="REC">OFFSET(#REF!,1,,COUNTA(#REF!),COUNTA(#REF!))</definedName>
    <definedName name="Rec_">#REF!</definedName>
    <definedName name="REC_ASFALTO_AN">#REF!</definedName>
    <definedName name="REC_ASFALTO_AT">#REF!</definedName>
    <definedName name="Rec_Bruta_Cliente">#REF!</definedName>
    <definedName name="REC_CALÇADA_AN">#REF!</definedName>
    <definedName name="REC_CALÇADA_AT">#REF!</definedName>
    <definedName name="Rec_Líq_Cliente">#REF!</definedName>
    <definedName name="rec_oper_01">#REF!</definedName>
    <definedName name="rec_oper_02">#REF!</definedName>
    <definedName name="rec_oper_03">#REF!</definedName>
    <definedName name="rec_oper_04">#REF!</definedName>
    <definedName name="rec_oper_05">#REF!</definedName>
    <definedName name="rec_oper_06">#REF!</definedName>
    <definedName name="rec_oper_07">#REF!</definedName>
    <definedName name="rec_oper_08">#REF!</definedName>
    <definedName name="rec_oper_09">#REF!</definedName>
    <definedName name="rec_oper_10">#REF!</definedName>
    <definedName name="REC11100_36">#REF!</definedName>
    <definedName name="REC11100_4">#REF!</definedName>
    <definedName name="REC11100_5">#REF!</definedName>
    <definedName name="REC11100_6">#REF!</definedName>
    <definedName name="REC11110_36">#REF!</definedName>
    <definedName name="REC11110_4">#REF!</definedName>
    <definedName name="REC11110_5">#REF!</definedName>
    <definedName name="REC11110_6">#REF!</definedName>
    <definedName name="REC11115_36">#REF!</definedName>
    <definedName name="REC11115_4">#REF!</definedName>
    <definedName name="REC11115_5">#REF!</definedName>
    <definedName name="REC11115_6">#REF!</definedName>
    <definedName name="REC11125_36">#REF!</definedName>
    <definedName name="REC11125_4">#REF!</definedName>
    <definedName name="REC11125_5">#REF!</definedName>
    <definedName name="REC11125_6">#REF!</definedName>
    <definedName name="REC11130_36">#REF!</definedName>
    <definedName name="REC11130_4">#REF!</definedName>
    <definedName name="REC11130_5">#REF!</definedName>
    <definedName name="REC11130_6">#REF!</definedName>
    <definedName name="REC11135_36">#REF!</definedName>
    <definedName name="REC11135_4">#REF!</definedName>
    <definedName name="REC11135_5">#REF!</definedName>
    <definedName name="REC11135_6">#REF!</definedName>
    <definedName name="REC11145_36">#REF!</definedName>
    <definedName name="REC11145_4">#REF!</definedName>
    <definedName name="REC11145_5">#REF!</definedName>
    <definedName name="REC11145_6">#REF!</definedName>
    <definedName name="REC11150_36">#REF!</definedName>
    <definedName name="REC11150_4">#REF!</definedName>
    <definedName name="REC11150_5">#REF!</definedName>
    <definedName name="REC11150_6">#REF!</definedName>
    <definedName name="REC11165_36">#REF!</definedName>
    <definedName name="REC11165_4">#REF!</definedName>
    <definedName name="REC11165_5">#REF!</definedName>
    <definedName name="REC11165_6">#REF!</definedName>
    <definedName name="REC11170_36">#REF!</definedName>
    <definedName name="REC11170_4">#REF!</definedName>
    <definedName name="REC11170_5">#REF!</definedName>
    <definedName name="REC11170_6">#REF!</definedName>
    <definedName name="REC11180_36">#REF!</definedName>
    <definedName name="REC11180_4">#REF!</definedName>
    <definedName name="REC11180_5">#REF!</definedName>
    <definedName name="REC11180_6">#REF!</definedName>
    <definedName name="REC11185_36">#REF!</definedName>
    <definedName name="REC11185_4">#REF!</definedName>
    <definedName name="REC11185_5">#REF!</definedName>
    <definedName name="REC11185_6">#REF!</definedName>
    <definedName name="REC11220_36">#REF!</definedName>
    <definedName name="REC11220_4">#REF!</definedName>
    <definedName name="REC11220_5">#REF!</definedName>
    <definedName name="REC11220_6">#REF!</definedName>
    <definedName name="REC12105_36">#REF!</definedName>
    <definedName name="REC12105_4">#REF!</definedName>
    <definedName name="REC12105_5">#REF!</definedName>
    <definedName name="REC12105_6">#REF!</definedName>
    <definedName name="REC12555_36">#REF!</definedName>
    <definedName name="REC12555_4">#REF!</definedName>
    <definedName name="REC12555_5">#REF!</definedName>
    <definedName name="REC12555_6">#REF!</definedName>
    <definedName name="REC12570_36">#REF!</definedName>
    <definedName name="REC12570_4">#REF!</definedName>
    <definedName name="REC12570_5">#REF!</definedName>
    <definedName name="REC12570_6">#REF!</definedName>
    <definedName name="REC12575_36">#REF!</definedName>
    <definedName name="REC12575_4">#REF!</definedName>
    <definedName name="REC12575_5">#REF!</definedName>
    <definedName name="REC12575_6">#REF!</definedName>
    <definedName name="REC12580_36">#REF!</definedName>
    <definedName name="REC12580_4">#REF!</definedName>
    <definedName name="REC12580_5">#REF!</definedName>
    <definedName name="REC12580_6">#REF!</definedName>
    <definedName name="REC12600_36">#REF!</definedName>
    <definedName name="REC12600_4">#REF!</definedName>
    <definedName name="REC12600_5">#REF!</definedName>
    <definedName name="REC12600_6">#REF!</definedName>
    <definedName name="REC12610_36">#REF!</definedName>
    <definedName name="REC12610_4">#REF!</definedName>
    <definedName name="REC12610_5">#REF!</definedName>
    <definedName name="REC12610_6">#REF!</definedName>
    <definedName name="REC12630_36">#REF!</definedName>
    <definedName name="REC12630_4">#REF!</definedName>
    <definedName name="REC12630_5">#REF!</definedName>
    <definedName name="REC12630_6">#REF!</definedName>
    <definedName name="REC12631_36">#REF!</definedName>
    <definedName name="REC12631_4">#REF!</definedName>
    <definedName name="REC12631_5">#REF!</definedName>
    <definedName name="REC12631_6">#REF!</definedName>
    <definedName name="REC12640_36">#REF!</definedName>
    <definedName name="REC12640_4">#REF!</definedName>
    <definedName name="REC12640_5">#REF!</definedName>
    <definedName name="REC12640_6">#REF!</definedName>
    <definedName name="REC12645_36">#REF!</definedName>
    <definedName name="REC12645_4">#REF!</definedName>
    <definedName name="REC12645_5">#REF!</definedName>
    <definedName name="REC12645_6">#REF!</definedName>
    <definedName name="REC12665_36">#REF!</definedName>
    <definedName name="REC12665_4">#REF!</definedName>
    <definedName name="REC12665_5">#REF!</definedName>
    <definedName name="REC12665_6">#REF!</definedName>
    <definedName name="REC12690_36">#REF!</definedName>
    <definedName name="REC12690_4">#REF!</definedName>
    <definedName name="REC12690_5">#REF!</definedName>
    <definedName name="REC12690_6">#REF!</definedName>
    <definedName name="REC12700_36">#REF!</definedName>
    <definedName name="REC12700_4">#REF!</definedName>
    <definedName name="REC12700_5">#REF!</definedName>
    <definedName name="REC12700_6">#REF!</definedName>
    <definedName name="REC12710_36">#REF!</definedName>
    <definedName name="REC12710_4">#REF!</definedName>
    <definedName name="REC12710_5">#REF!</definedName>
    <definedName name="REC12710_6">#REF!</definedName>
    <definedName name="REC13111_36">#REF!</definedName>
    <definedName name="REC13111_4">#REF!</definedName>
    <definedName name="REC13111_5">#REF!</definedName>
    <definedName name="REC13111_6">#REF!</definedName>
    <definedName name="REC13112_36">#REF!</definedName>
    <definedName name="REC13112_4">#REF!</definedName>
    <definedName name="REC13112_5">#REF!</definedName>
    <definedName name="REC13112_6">#REF!</definedName>
    <definedName name="REC13121_36">#REF!</definedName>
    <definedName name="REC13121_4">#REF!</definedName>
    <definedName name="REC13121_5">#REF!</definedName>
    <definedName name="REC13121_6">#REF!</definedName>
    <definedName name="REC13720_36">#REF!</definedName>
    <definedName name="REC13720_4">#REF!</definedName>
    <definedName name="REC13720_5">#REF!</definedName>
    <definedName name="REC13720_6">#REF!</definedName>
    <definedName name="REC14100_36">#REF!</definedName>
    <definedName name="REC14100_4">#REF!</definedName>
    <definedName name="REC14100_5">#REF!</definedName>
    <definedName name="REC14100_6">#REF!</definedName>
    <definedName name="REC14161_36">#REF!</definedName>
    <definedName name="REC14161_4">#REF!</definedName>
    <definedName name="REC14161_5">#REF!</definedName>
    <definedName name="REC14161_6">#REF!</definedName>
    <definedName name="REC14195_36">#REF!</definedName>
    <definedName name="REC14195_4">#REF!</definedName>
    <definedName name="REC14195_5">#REF!</definedName>
    <definedName name="REC14195_6">#REF!</definedName>
    <definedName name="REC14205_36">#REF!</definedName>
    <definedName name="REC14205_4">#REF!</definedName>
    <definedName name="REC14205_5">#REF!</definedName>
    <definedName name="REC14205_6">#REF!</definedName>
    <definedName name="REC14260_36">#REF!</definedName>
    <definedName name="REC14260_4">#REF!</definedName>
    <definedName name="REC14260_5">#REF!</definedName>
    <definedName name="REC14260_6">#REF!</definedName>
    <definedName name="REC14500_36">#REF!</definedName>
    <definedName name="REC14500_4">#REF!</definedName>
    <definedName name="REC14500_5">#REF!</definedName>
    <definedName name="REC14500_6">#REF!</definedName>
    <definedName name="REC14515_36">#REF!</definedName>
    <definedName name="REC14515_4">#REF!</definedName>
    <definedName name="REC14515_5">#REF!</definedName>
    <definedName name="REC14515_6">#REF!</definedName>
    <definedName name="REC14555_36">#REF!</definedName>
    <definedName name="REC14555_4">#REF!</definedName>
    <definedName name="REC14555_5">#REF!</definedName>
    <definedName name="REC14555_6">#REF!</definedName>
    <definedName name="REC14565_36">#REF!</definedName>
    <definedName name="REC14565_4">#REF!</definedName>
    <definedName name="REC14565_5">#REF!</definedName>
    <definedName name="REC14565_6">#REF!</definedName>
    <definedName name="REC15135_36">#REF!</definedName>
    <definedName name="REC15135_4">#REF!</definedName>
    <definedName name="REC15135_5">#REF!</definedName>
    <definedName name="REC15135_6">#REF!</definedName>
    <definedName name="REC15140_36">#REF!</definedName>
    <definedName name="REC15140_4">#REF!</definedName>
    <definedName name="REC15140_5">#REF!</definedName>
    <definedName name="REC15140_6">#REF!</definedName>
    <definedName name="REC15195_36">#REF!</definedName>
    <definedName name="REC15195_4">#REF!</definedName>
    <definedName name="REC15195_5">#REF!</definedName>
    <definedName name="REC15195_6">#REF!</definedName>
    <definedName name="REC15225_36">#REF!</definedName>
    <definedName name="REC15225_4">#REF!</definedName>
    <definedName name="REC15225_5">#REF!</definedName>
    <definedName name="REC15225_6">#REF!</definedName>
    <definedName name="REC15230_36">#REF!</definedName>
    <definedName name="REC15230_4">#REF!</definedName>
    <definedName name="REC15230_5">#REF!</definedName>
    <definedName name="REC15230_6">#REF!</definedName>
    <definedName name="REC15515_36">#REF!</definedName>
    <definedName name="REC15515_4">#REF!</definedName>
    <definedName name="REC15515_5">#REF!</definedName>
    <definedName name="REC15515_6">#REF!</definedName>
    <definedName name="REC15560_36">#REF!</definedName>
    <definedName name="REC15560_4">#REF!</definedName>
    <definedName name="REC15560_5">#REF!</definedName>
    <definedName name="REC15560_6">#REF!</definedName>
    <definedName name="REC15565_36">#REF!</definedName>
    <definedName name="REC15565_4">#REF!</definedName>
    <definedName name="REC15565_5">#REF!</definedName>
    <definedName name="REC15565_6">#REF!</definedName>
    <definedName name="REC15570_36">#REF!</definedName>
    <definedName name="REC15570_4">#REF!</definedName>
    <definedName name="REC15570_5">#REF!</definedName>
    <definedName name="REC15570_6">#REF!</definedName>
    <definedName name="REC15575_36">#REF!</definedName>
    <definedName name="REC15575_4">#REF!</definedName>
    <definedName name="REC15575_5">#REF!</definedName>
    <definedName name="REC15575_6">#REF!</definedName>
    <definedName name="REC15583_36">#REF!</definedName>
    <definedName name="REC15583_4">#REF!</definedName>
    <definedName name="REC15583_5">#REF!</definedName>
    <definedName name="REC15583_6">#REF!</definedName>
    <definedName name="REC15590_36">#REF!</definedName>
    <definedName name="REC15590_4">#REF!</definedName>
    <definedName name="REC15590_5">#REF!</definedName>
    <definedName name="REC15590_6">#REF!</definedName>
    <definedName name="REC15591_36">#REF!</definedName>
    <definedName name="REC15591_4">#REF!</definedName>
    <definedName name="REC15591_5">#REF!</definedName>
    <definedName name="REC15591_6">#REF!</definedName>
    <definedName name="REC15610_36">#REF!</definedName>
    <definedName name="REC15610_4">#REF!</definedName>
    <definedName name="REC15610_5">#REF!</definedName>
    <definedName name="REC15610_6">#REF!</definedName>
    <definedName name="REC15625_36">#REF!</definedName>
    <definedName name="REC15625_4">#REF!</definedName>
    <definedName name="REC15625_5">#REF!</definedName>
    <definedName name="REC15625_6">#REF!</definedName>
    <definedName name="REC15635_36">#REF!</definedName>
    <definedName name="REC15635_4">#REF!</definedName>
    <definedName name="REC15635_5">#REF!</definedName>
    <definedName name="REC15635_6">#REF!</definedName>
    <definedName name="REC15655_36">#REF!</definedName>
    <definedName name="REC15655_4">#REF!</definedName>
    <definedName name="REC15655_5">#REF!</definedName>
    <definedName name="REC15655_6">#REF!</definedName>
    <definedName name="REC15665_36">#REF!</definedName>
    <definedName name="REC15665_4">#REF!</definedName>
    <definedName name="REC15665_5">#REF!</definedName>
    <definedName name="REC15665_6">#REF!</definedName>
    <definedName name="REC16515_36">#REF!</definedName>
    <definedName name="REC16515_4">#REF!</definedName>
    <definedName name="REC16515_5">#REF!</definedName>
    <definedName name="REC16515_6">#REF!</definedName>
    <definedName name="REC16535_36">#REF!</definedName>
    <definedName name="REC16535_4">#REF!</definedName>
    <definedName name="REC16535_5">#REF!</definedName>
    <definedName name="REC16535_6">#REF!</definedName>
    <definedName name="REC17140_36">#REF!</definedName>
    <definedName name="REC17140_4">#REF!</definedName>
    <definedName name="REC17140_5">#REF!</definedName>
    <definedName name="REC17140_6">#REF!</definedName>
    <definedName name="REC19500_36">#REF!</definedName>
    <definedName name="REC19500_4">#REF!</definedName>
    <definedName name="REC19500_5">#REF!</definedName>
    <definedName name="REC19500_6">#REF!</definedName>
    <definedName name="REC19501_36">#REF!</definedName>
    <definedName name="REC19501_4">#REF!</definedName>
    <definedName name="REC19501_5">#REF!</definedName>
    <definedName name="REC19501_6">#REF!</definedName>
    <definedName name="REC19502_36">#REF!</definedName>
    <definedName name="REC19502_4">#REF!</definedName>
    <definedName name="REC19502_5">#REF!</definedName>
    <definedName name="REC19502_6">#REF!</definedName>
    <definedName name="REC19503_36">#REF!</definedName>
    <definedName name="REC19503_4">#REF!</definedName>
    <definedName name="REC19503_5">#REF!</definedName>
    <definedName name="REC19503_6">#REF!</definedName>
    <definedName name="REC19504_36">#REF!</definedName>
    <definedName name="REC19504_4">#REF!</definedName>
    <definedName name="REC19504_5">#REF!</definedName>
    <definedName name="REC19504_6">#REF!</definedName>
    <definedName name="REC19505_36">#REF!</definedName>
    <definedName name="REC19505_4">#REF!</definedName>
    <definedName name="REC19505_5">#REF!</definedName>
    <definedName name="REC19505_6">#REF!</definedName>
    <definedName name="REC20100_36">#REF!</definedName>
    <definedName name="REC20100_4">#REF!</definedName>
    <definedName name="REC20100_5">#REF!</definedName>
    <definedName name="REC20100_6">#REF!</definedName>
    <definedName name="REC20105_36">#REF!</definedName>
    <definedName name="REC20105_4">#REF!</definedName>
    <definedName name="REC20105_5">#REF!</definedName>
    <definedName name="REC20105_6">#REF!</definedName>
    <definedName name="REC20110_36">#REF!</definedName>
    <definedName name="REC20110_4">#REF!</definedName>
    <definedName name="REC20110_5">#REF!</definedName>
    <definedName name="REC20110_6">#REF!</definedName>
    <definedName name="REC20115_36">#REF!</definedName>
    <definedName name="REC20115_4">#REF!</definedName>
    <definedName name="REC20115_5">#REF!</definedName>
    <definedName name="REC20115_6">#REF!</definedName>
    <definedName name="REC20130_36">#REF!</definedName>
    <definedName name="REC20130_4">#REF!</definedName>
    <definedName name="REC20130_5">#REF!</definedName>
    <definedName name="REC20130_6">#REF!</definedName>
    <definedName name="REC20135_36">#REF!</definedName>
    <definedName name="REC20135_4">#REF!</definedName>
    <definedName name="REC20135_5">#REF!</definedName>
    <definedName name="REC20135_6">#REF!</definedName>
    <definedName name="REC20140_36">#REF!</definedName>
    <definedName name="REC20140_4">#REF!</definedName>
    <definedName name="REC20140_5">#REF!</definedName>
    <definedName name="REC20140_6">#REF!</definedName>
    <definedName name="REC20145_36">#REF!</definedName>
    <definedName name="REC20145_4">#REF!</definedName>
    <definedName name="REC20145_5">#REF!</definedName>
    <definedName name="REC20145_6">#REF!</definedName>
    <definedName name="REC20150_36">#REF!</definedName>
    <definedName name="REC20150_4">#REF!</definedName>
    <definedName name="REC20150_5">#REF!</definedName>
    <definedName name="REC20150_6">#REF!</definedName>
    <definedName name="REC20155_36">#REF!</definedName>
    <definedName name="REC20155_4">#REF!</definedName>
    <definedName name="REC20155_5">#REF!</definedName>
    <definedName name="REC20155_6">#REF!</definedName>
    <definedName name="REC20175_36">#REF!</definedName>
    <definedName name="REC20175_4">#REF!</definedName>
    <definedName name="REC20175_5">#REF!</definedName>
    <definedName name="REC20175_6">#REF!</definedName>
    <definedName name="REC20185_36">#REF!</definedName>
    <definedName name="REC20185_4">#REF!</definedName>
    <definedName name="REC20185_5">#REF!</definedName>
    <definedName name="REC20185_6">#REF!</definedName>
    <definedName name="REC20190_36">#REF!</definedName>
    <definedName name="REC20190_4">#REF!</definedName>
    <definedName name="REC20190_5">#REF!</definedName>
    <definedName name="REC20190_6">#REF!</definedName>
    <definedName name="REC20195_36">#REF!</definedName>
    <definedName name="REC20195_4">#REF!</definedName>
    <definedName name="REC20195_5">#REF!</definedName>
    <definedName name="REC20195_6">#REF!</definedName>
    <definedName name="REC20210_36">#REF!</definedName>
    <definedName name="REC20210_4">#REF!</definedName>
    <definedName name="REC20210_5">#REF!</definedName>
    <definedName name="REC20210_6">#REF!</definedName>
    <definedName name="RecalcMatriz">#REF!</definedName>
    <definedName name="RECEITA">#REF!</definedName>
    <definedName name="Receita_por_segmento">#REF!</definedName>
    <definedName name="ReceitaPorTipo">#REF!</definedName>
    <definedName name="Receitas">#REF!</definedName>
    <definedName name="ReciclCapa" localSheetId="1">#REF!</definedName>
    <definedName name="ReciclCapa">#REF!</definedName>
    <definedName name="ReciclCapa_1" localSheetId="1">#REF!</definedName>
    <definedName name="ReciclCapa_1">#REF!</definedName>
    <definedName name="ReciclDetalhes" localSheetId="1">#REF!</definedName>
    <definedName name="ReciclDetalhes">#REF!</definedName>
    <definedName name="ReciclDetalhes_1" localSheetId="1">#REF!</definedName>
    <definedName name="ReciclDetalhes_1">#REF!</definedName>
    <definedName name="RECIFE">#REF!</definedName>
    <definedName name="reconc">#REF!</definedName>
    <definedName name="Recorder" hidden="1">#REF!</definedName>
    <definedName name="RECPR">"Texto 10"</definedName>
    <definedName name="RECUPERAÇÃO_DA_CABECEIRA_DA_PONTE_SOBRE_O_RIO_ITAQUI___BR_277_Km_17_85_SUL">#REF!</definedName>
    <definedName name="recuperação_de_obras_de_arte_especiais">#REF!</definedName>
    <definedName name="recursoshumanos">#REF!</definedName>
    <definedName name="red_calç">#REF!</definedName>
    <definedName name="red_col">#REF!</definedName>
    <definedName name="red_div">#REF!</definedName>
    <definedName name="red_div_s">#REF!</definedName>
    <definedName name="red_div2">#REF!</definedName>
    <definedName name="red_div6">#REF!</definedName>
    <definedName name="red_div7">#REF!</definedName>
    <definedName name="red_fav">#REF!</definedName>
    <definedName name="red_mon">#REF!</definedName>
    <definedName name="red_var">#REF!</definedName>
    <definedName name="red_var_se">#REF!</definedName>
    <definedName name="RedeNat_Orc">#REF!</definedName>
    <definedName name="RedeNat_Proj_Gfa">#REF!</definedName>
    <definedName name="RedeNat_Proj_Gfa_Go">#REF!</definedName>
    <definedName name="RedeNat_Proj_Plj">#REF!</definedName>
    <definedName name="RedeNat_Proj_Plj_Go">#REF!</definedName>
    <definedName name="RedeNat_Real">#REF!</definedName>
    <definedName name="reducao" localSheetId="1" hidden="1">{"'171'!$A$1:$Z$50"}</definedName>
    <definedName name="reducao" hidden="1">{"'171'!$A$1:$Z$50"}</definedName>
    <definedName name="reee" localSheetId="1" hidden="1">{"'gráf jan00'!$A$1:$AK$41"}</definedName>
    <definedName name="reee" hidden="1">{"'gráf jan00'!$A$1:$AK$41"}</definedName>
    <definedName name="Reefer_share">#REF!</definedName>
    <definedName name="reep">#REF!</definedName>
    <definedName name="Reeq" localSheetId="1">#REF!</definedName>
    <definedName name="Reeq">'[31]TABELA RESUMO'!$I$22</definedName>
    <definedName name="Reeq_Valor" localSheetId="1">#REF!</definedName>
    <definedName name="Reeq_Valor">'[31]TABELA RESUMO'!$I$12</definedName>
    <definedName name="REF" localSheetId="1">[4]OBRJU95!#REF!</definedName>
    <definedName name="REF">[10]OBRJU95!#REF!</definedName>
    <definedName name="REFEITO" localSheetId="1" hidden="1">{#N/A,#N/A,FALSE,"Plan1"}</definedName>
    <definedName name="REFEITO" hidden="1">{#N/A,#N/A,FALSE,"Plan1"}</definedName>
    <definedName name="references">#REF!</definedName>
    <definedName name="references2">#REF!,#REF!,#REF!,#REF!,#REF!,#REF!,#REF!,#REF!,#REF!,#REF!,#REF!,#REF!,#REF!,#REF!,#REF!,#REF!,#REF!,#REF!,#REF!,#REF!,#REF!,#REF!,#REF!,#REF!,#REF!,#REF!,#REF!</definedName>
    <definedName name="REFERENCIA.Descricao" localSheetId="1" hidden="1">IF(ISNUMBER(#REF!),OFFSET(INDIRECT(ORÇAMENTO.BancoRef),#REF!-1,3,1),#REF!)</definedName>
    <definedName name="REFERENCIA.Descricao" hidden="1">IF(ISNUMBER(#REF!),OFFSET(INDIRECT(ORÇAMENTO.BancoRef),#REF!-1,3,1),#REF!)</definedName>
    <definedName name="REFERENCIA.Desonerado" hidden="1">#N/A</definedName>
    <definedName name="REFERENCIA.NaoDesonerado" hidden="1">#N/A</definedName>
    <definedName name="REFERENCIA.Unidade" hidden="1">#N/A</definedName>
    <definedName name="referenciaf">#REF!</definedName>
    <definedName name="referenciafinal">#REF!</definedName>
    <definedName name="referencias">#REF!</definedName>
    <definedName name="referências">#REF!</definedName>
    <definedName name="reforsu">#REF!</definedName>
    <definedName name="REG">#REF!</definedName>
    <definedName name="REG_MAN_AN">#REF!</definedName>
    <definedName name="REG_MAN_AT">#REF!</definedName>
    <definedName name="REG_MEC_AN">#REF!</definedName>
    <definedName name="REG_MEC_AT">#REF!</definedName>
    <definedName name="rega">#REF!</definedName>
    <definedName name="Regiao">#REF!</definedName>
    <definedName name="REGID">#REF!</definedName>
    <definedName name="REGULA">#REF!</definedName>
    <definedName name="REGULARIZAÇÃO_AN">SUM(#REF!)</definedName>
    <definedName name="REGULARIZAÇÃO_AT">SUM(#REF!)</definedName>
    <definedName name="Reimbursement">"Reembolso"</definedName>
    <definedName name="reinv">#REF!</definedName>
    <definedName name="Rel" localSheetId="1" hidden="1">{"'CptDifn'!$AA$32:$AG$32"}</definedName>
    <definedName name="Rel" hidden="1">{"'CptDifn'!$AA$32:$AG$32"}</definedName>
    <definedName name="RELAÇÃO_DE_DEPENDÊNCIAS">"CABECA"</definedName>
    <definedName name="Relat" hidden="1">#REF!</definedName>
    <definedName name="RelatoriosFontes" localSheetId="1">OFFSET(#REF!,1,0,NRELATORIOS)</definedName>
    <definedName name="RelatoriosFontes">OFFSET(#REF!,1,0,NRELATORIOS)</definedName>
    <definedName name="RELL" localSheetId="1" hidden="1">{#N/A,#N/A,TRUE,"Serviços"}</definedName>
    <definedName name="RELL" hidden="1">{#N/A,#N/A,TRUE,"Serviços"}</definedName>
    <definedName name="RELMOBRA" localSheetId="1" hidden="1">{#N/A,#N/A,FALSE,"SS";#N/A,#N/A,FALSE,"TER1";#N/A,#N/A,FALSE,"TER2";#N/A,#N/A,FALSE,"TER3";#N/A,#N/A,FALSE,"TP1";#N/A,#N/A,FALSE,"TP2";#N/A,#N/A,FALSE,"TP3";#N/A,#N/A,FALSE,"DI1";#N/A,#N/A,FALSE,"DI2";#N/A,#N/A,FALSE,"DI3";#N/A,#N/A,FALSE,"DS1";#N/A,#N/A,FALSE,"DS2";#N/A,#N/A,FALSE,"CM"}</definedName>
    <definedName name="RELMOBRA" hidden="1">{#N/A,#N/A,FALSE,"SS";#N/A,#N/A,FALSE,"TER1";#N/A,#N/A,FALSE,"TER2";#N/A,#N/A,FALSE,"TER3";#N/A,#N/A,FALSE,"TP1";#N/A,#N/A,FALSE,"TP2";#N/A,#N/A,FALSE,"TP3";#N/A,#N/A,FALSE,"DI1";#N/A,#N/A,FALSE,"DI2";#N/A,#N/A,FALSE,"DI3";#N/A,#N/A,FALSE,"DS1";#N/A,#N/A,FALSE,"DS2";#N/A,#N/A,FALSE,"CM"}</definedName>
    <definedName name="RELOBRAS">#REF!</definedName>
    <definedName name="REM_BLOKRET_AN">#REF!</definedName>
    <definedName name="REM_BLOKRET_AT">#REF!</definedName>
    <definedName name="REM_MEIO_FIO_AN">#REF!</definedName>
    <definedName name="REM_MEIO_FIO_AT">#REF!</definedName>
    <definedName name="REM_PARALELEP_AN">#REF!</definedName>
    <definedName name="REM_PARALELEP_AT">#REF!</definedName>
    <definedName name="ren">#REF!</definedName>
    <definedName name="Rena" hidden="1">#REF!</definedName>
    <definedName name="RENDIMENTO">#REF!</definedName>
    <definedName name="REP_BLOKRET_AN">#REF!</definedName>
    <definedName name="REP_BLOKRET_AT">#REF!</definedName>
    <definedName name="REP_MEIO_FIO_AN">#REF!</definedName>
    <definedName name="REP_MEIO_FIO_AT">#REF!</definedName>
    <definedName name="REP_PARALELEP_AN">#REF!</definedName>
    <definedName name="REP_PARALELEP_AT">#REF!</definedName>
    <definedName name="RepousoFeriado">#REF!</definedName>
    <definedName name="Requadramento">#REF!</definedName>
    <definedName name="RES">#REF!</definedName>
    <definedName name="res_volumosos">#REF!</definedName>
    <definedName name="rescam">#REF!</definedName>
    <definedName name="reseq">#REF!</definedName>
    <definedName name="resi">#REF!</definedName>
    <definedName name="reslev">#REF!</definedName>
    <definedName name="Restr" localSheetId="1" hidden="1">{"'gráf jan00'!$A$1:$AK$41"}</definedName>
    <definedName name="Restr" hidden="1">{"'gráf jan00'!$A$1:$AK$41"}</definedName>
    <definedName name="Restrição" localSheetId="1" hidden="1">{"'RR'!$A$2:$E$81"}</definedName>
    <definedName name="Restrição" hidden="1">{"'RR'!$A$2:$E$81"}</definedName>
    <definedName name="resu" localSheetId="1" hidden="1">{#N/A,#N/A,FALSE,"MO (2)"}</definedName>
    <definedName name="resu" hidden="1">{#N/A,#N/A,FALSE,"MO (2)"}</definedName>
    <definedName name="result" localSheetId="1" hidden="1">{"'gráf jan00'!$A$1:$AK$41"}</definedName>
    <definedName name="result" hidden="1">{"'gráf jan00'!$A$1:$AK$41"}</definedName>
    <definedName name="Result_Operac_Cliente">#REF!</definedName>
    <definedName name="RESULTADO">#REF!</definedName>
    <definedName name="RESULTADO_CONSOLIDADO">#REF!</definedName>
    <definedName name="Resultado_Financeiro">#REF!</definedName>
    <definedName name="Resultado0">#REF!</definedName>
    <definedName name="Resultado1">#REF!</definedName>
    <definedName name="Resultado2">#REF!</definedName>
    <definedName name="Resultado3">#REF!</definedName>
    <definedName name="Resultado4">#REF!</definedName>
    <definedName name="Resultado5">#REF!</definedName>
    <definedName name="Resultado6">#REF!</definedName>
    <definedName name="Resultado7">#REF!</definedName>
    <definedName name="Resultado8">#REF!</definedName>
    <definedName name="ResultadoBusca">#REF!</definedName>
    <definedName name="ResultadoPB">#REF!</definedName>
    <definedName name="ResultadoRegTrib">#REF!</definedName>
    <definedName name="ResultadoRegTrib2">#REF!</definedName>
    <definedName name="resultadorendimento">#REF!</definedName>
    <definedName name="RESULTADOS" localSheetId="1">#REF!</definedName>
    <definedName name="RESULTADOS">#REF!</definedName>
    <definedName name="RESULTADOS_1" localSheetId="1">#REF!</definedName>
    <definedName name="RESULTADOS_1">#REF!</definedName>
    <definedName name="ResultadosProjeto1">#REF!</definedName>
    <definedName name="ResultadosProjeto2">#REF!</definedName>
    <definedName name="ResultadosProjeto3">#REF!</definedName>
    <definedName name="ResultadosProjeto4">#REF!</definedName>
    <definedName name="ResultadosProjetos">#REF!</definedName>
    <definedName name="ResultadosTIJTER">#REF!</definedName>
    <definedName name="ResultadoTIJ">#REF!</definedName>
    <definedName name="RESULTS">#REF!</definedName>
    <definedName name="Resum">#REF!</definedName>
    <definedName name="Resumo">'[34]1-Coleta Dom.Com'!$A$8:$BV$660</definedName>
    <definedName name="Resumo_1">'[34]1_Coleta Dom_Com'!$A$8:$BV$660</definedName>
    <definedName name="resumo_10">"$#REF!.$N$31:$Y$71"</definedName>
    <definedName name="resumo_11">"$#REF!.$N$31:$Y$71"</definedName>
    <definedName name="resumo_12">#N/A</definedName>
    <definedName name="resumo_13">#N/A</definedName>
    <definedName name="resumo_14">#N/A</definedName>
    <definedName name="resumo_15">#REF!</definedName>
    <definedName name="resumo_16">#REF!</definedName>
    <definedName name="resumo_17">#REF!</definedName>
    <definedName name="resumo_18">#REF!</definedName>
    <definedName name="resumo_19">#REF!</definedName>
    <definedName name="resumo_2">#REF!</definedName>
    <definedName name="resumo_20">#REF!</definedName>
    <definedName name="resumo_21">#REF!</definedName>
    <definedName name="resumo_22">#REF!</definedName>
    <definedName name="resumo_23">#REF!</definedName>
    <definedName name="resumo_24">#REF!</definedName>
    <definedName name="resumo_25">#REF!</definedName>
    <definedName name="resumo_26">#REF!</definedName>
    <definedName name="resumo_27">#REF!</definedName>
    <definedName name="resumo_28">#REF!</definedName>
    <definedName name="resumo_29">#REF!</definedName>
    <definedName name="resumo_3">#REF!</definedName>
    <definedName name="resumo_30">#REF!</definedName>
    <definedName name="resumo_31">#REF!</definedName>
    <definedName name="resumo_32">#REF!</definedName>
    <definedName name="resumo_33">#REF!</definedName>
    <definedName name="resumo_34">#REF!</definedName>
    <definedName name="resumo_35">#REF!</definedName>
    <definedName name="resumo_36">#REF!</definedName>
    <definedName name="resumo_37">#N/A</definedName>
    <definedName name="resumo_38">#REF!</definedName>
    <definedName name="resumo_39">#N/A</definedName>
    <definedName name="resumo_4">#REF!</definedName>
    <definedName name="resumo_40">#N/A</definedName>
    <definedName name="resumo_41">#N/A</definedName>
    <definedName name="resumo_42">#N/A</definedName>
    <definedName name="resumo_43">#N/A</definedName>
    <definedName name="resumo_44">#N/A</definedName>
    <definedName name="resumo_45">#N/A</definedName>
    <definedName name="resumo_46">#N/A</definedName>
    <definedName name="resumo_47">#N/A</definedName>
    <definedName name="resumo_48">#N/A</definedName>
    <definedName name="resumo_49">#N/A</definedName>
    <definedName name="resumo_5">"$#REF!.$N$31:$Y$71"</definedName>
    <definedName name="resumo_50">#N/A</definedName>
    <definedName name="resumo_51">#N/A</definedName>
    <definedName name="resumo_52">#N/A</definedName>
    <definedName name="resumo_53">#N/A</definedName>
    <definedName name="resumo_54">#N/A</definedName>
    <definedName name="resumo_55">#N/A</definedName>
    <definedName name="resumo_56">#N/A</definedName>
    <definedName name="resumo_57">#N/A</definedName>
    <definedName name="resumo_58">#N/A</definedName>
    <definedName name="resumo_6">"$#REF!.$N$31:$Y$71"</definedName>
    <definedName name="resumo_60">#N/A</definedName>
    <definedName name="resumo_61">#N/A</definedName>
    <definedName name="resumo_62">#N/A</definedName>
    <definedName name="resumo_63">#N/A</definedName>
    <definedName name="resumo_64">#N/A</definedName>
    <definedName name="resumo_65">#N/A</definedName>
    <definedName name="resumo_66">#N/A</definedName>
    <definedName name="resumo_67">#N/A</definedName>
    <definedName name="resumo_68">#N/A</definedName>
    <definedName name="resumo_69">#N/A</definedName>
    <definedName name="resumo_7">#N/A</definedName>
    <definedName name="resumo_70">#N/A</definedName>
    <definedName name="resumo_71">#N/A</definedName>
    <definedName name="resumo_72">#N/A</definedName>
    <definedName name="resumo_73">#N/A</definedName>
    <definedName name="resumo_74">#N/A</definedName>
    <definedName name="resumo_75">#N/A</definedName>
    <definedName name="resumo_76">#N/A</definedName>
    <definedName name="resumo_77">#N/A</definedName>
    <definedName name="resumo_78">#N/A</definedName>
    <definedName name="resumo_79">#N/A</definedName>
    <definedName name="resumo_8">#N/A</definedName>
    <definedName name="resumo_80">#N/A</definedName>
    <definedName name="resumo_81">#N/A</definedName>
    <definedName name="resumo_82">#N/A</definedName>
    <definedName name="resumo_83">#N/A</definedName>
    <definedName name="resumo_85">#N/A</definedName>
    <definedName name="resumo_86">#N/A</definedName>
    <definedName name="resumo_87">#N/A</definedName>
    <definedName name="resumo_88">#N/A</definedName>
    <definedName name="resumo_9">#N/A</definedName>
    <definedName name="resumo_92">#N/A</definedName>
    <definedName name="resumo_campeão">#REF!</definedName>
    <definedName name="Resumo1" localSheetId="1" hidden="1">{"'teste'!$B$2:$R$49"}</definedName>
    <definedName name="Resumo1" hidden="1">{"'teste'!$B$2:$R$49"}</definedName>
    <definedName name="resumoii" localSheetId="1" hidden="1">{#N/A,#N/A,FALSE,"MO (2)"}</definedName>
    <definedName name="resumoii" hidden="1">{#N/A,#N/A,FALSE,"MO (2)"}</definedName>
    <definedName name="RESUMOTOTAL">#REF!</definedName>
    <definedName name="resumou" localSheetId="1" hidden="1">{#N/A,#N/A,TRUE,"Plan1"}</definedName>
    <definedName name="resumou" hidden="1">{#N/A,#N/A,TRUE,"Plan1"}</definedName>
    <definedName name="RET" localSheetId="1" hidden="1">{"'Quadro'!$A$4:$BG$78"}</definedName>
    <definedName name="RET" hidden="1">{"'Quadro'!$A$4:$BG$78"}</definedName>
    <definedName name="Retenção">#REF!</definedName>
    <definedName name="Retenção_MACRO">#REF!</definedName>
    <definedName name="retorno1000.600.sa" localSheetId="12"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retorno1000.600.sa" localSheetId="1"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retorno1000.600.sa"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retorno1600.sa" localSheetId="12" hidden="1">{#N/A,#N/A,FALSE,"DESCRIC";#N/A,#N/A,FALSE,"INDICE";#N/A,#N/A,FALSE,"Calculo Gcal"}</definedName>
    <definedName name="retorno1600.sa" localSheetId="1" hidden="1">{#N/A,#N/A,FALSE,"DESCRIC";#N/A,#N/A,FALSE,"INDICE";#N/A,#N/A,FALSE,"Calculo Gcal"}</definedName>
    <definedName name="retorno1600.sa" hidden="1">{#N/A,#N/A,FALSE,"DESCRIC";#N/A,#N/A,FALSE,"INDICE";#N/A,#N/A,FALSE,"Calculo Gcal"}</definedName>
    <definedName name="Retr" localSheetId="1">#REF!</definedName>
    <definedName name="Retr">#REF!</definedName>
    <definedName name="Retr_1" localSheetId="1">#REF!</definedName>
    <definedName name="Retr_1">#REF!</definedName>
    <definedName name="retr2">#REF!</definedName>
    <definedName name="RETRO">#REF!</definedName>
    <definedName name="reuyre"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reuyre"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REV">#REF!</definedName>
    <definedName name="REV.">#REF!</definedName>
    <definedName name="revaa">#REF!</definedName>
    <definedName name="RevBalSheet" localSheetId="1" hidden="1">#REF!</definedName>
    <definedName name="RevBalSheet" hidden="1">#REF!</definedName>
    <definedName name="REVEST">#REF!</definedName>
    <definedName name="RevExt">#REF!</definedName>
    <definedName name="RevForro">#REF!</definedName>
    <definedName name="RevInt">#REF!</definedName>
    <definedName name="revisão">#REF!</definedName>
    <definedName name="REVISION">#REF!</definedName>
    <definedName name="rewtry" localSheetId="1" hidden="1">{"'gráf jan00'!$A$1:$AK$41"}</definedName>
    <definedName name="rewtry" hidden="1">{"'gráf jan00'!$A$1:$AK$41"}</definedName>
    <definedName name="rf" localSheetId="1" hidden="1">{"'CptDifn'!$AA$32:$AG$32"}</definedName>
    <definedName name="rf" hidden="1">{"'CptDifn'!$AA$32:$AG$32"}</definedName>
    <definedName name="rfer">#REF!</definedName>
    <definedName name="RFTY" localSheetId="1" hidden="1">{"'Quadro'!$A$4:$BG$78"}</definedName>
    <definedName name="RFTY" hidden="1">{"'Quadro'!$A$4:$BG$78"}</definedName>
    <definedName name="rfv" localSheetId="1" hidden="1">{"'gráf jan00'!$A$1:$AK$41"}</definedName>
    <definedName name="rfv" hidden="1">{"'gráf jan00'!$A$1:$AK$41"}</definedName>
    <definedName name="rg" localSheetId="1" hidden="1">{"'CptDifn'!$AA$32:$AG$32"}</definedName>
    <definedName name="rg" hidden="1">{"'CptDifn'!$AA$32:$AG$32"}</definedName>
    <definedName name="RGG">#REF!</definedName>
    <definedName name="rghwert" localSheetId="1" hidden="1">{#N/A,#N/A,FALSE,"PCOL"}</definedName>
    <definedName name="rghwert" hidden="1">{#N/A,#N/A,FALSE,"PCOL"}</definedName>
    <definedName name="rgt">#REF!</definedName>
    <definedName name="Rh">#REF!</definedName>
    <definedName name="ripa5">#REF!</definedName>
    <definedName name="RISCO_PRAZO">#REF!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MultipleCPUSupportEnabled" hidden="1">TRUE</definedName>
    <definedName name="RiskNumIterations">2000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j" localSheetId="1" hidden="1">{"'CptDifn'!$AA$32:$AG$32"}</definedName>
    <definedName name="rj" hidden="1">{"'CptDifn'!$AA$32:$AG$32"}</definedName>
    <definedName name="RJMODELE">#REF!</definedName>
    <definedName name="RJMODMEC">#REF!</definedName>
    <definedName name="RJuros_Orc">#REF!</definedName>
    <definedName name="RJuros_Proj_Gfa">#REF!</definedName>
    <definedName name="RJuros_Proj_Gfa_Go">#REF!</definedName>
    <definedName name="RJuros_Proj_Plj">#REF!</definedName>
    <definedName name="RJuros_Proj_Plj_Go">#REF!</definedName>
    <definedName name="RJuros_Real">#REF!</definedName>
    <definedName name="RLC">#REF!</definedName>
    <definedName name="rm">#REF!</definedName>
    <definedName name="rm_1">#REF!</definedName>
    <definedName name="RMA">#REF!</definedName>
    <definedName name="RMCGP">#REF!</definedName>
    <definedName name="RMCGPMA">#REF!</definedName>
    <definedName name="RMCGPTA">#REF!</definedName>
    <definedName name="RMOIENGELE">#REF!</definedName>
    <definedName name="RMOIENGMEC">#REF!</definedName>
    <definedName name="RMOIMONELE">#REF!</definedName>
    <definedName name="RMOIMONMEC">#REF!</definedName>
    <definedName name="RMOIPROELE">#REF!</definedName>
    <definedName name="RMOIPROMEC">#REF!</definedName>
    <definedName name="RMRB">#REF!</definedName>
    <definedName name="RMRBMA">#REF!</definedName>
    <definedName name="RMRBTA">#REF!</definedName>
    <definedName name="RO00">#REF!</definedName>
    <definedName name="Roc" localSheetId="1">#REF!</definedName>
    <definedName name="Roc">#REF!</definedName>
    <definedName name="Roc_1" localSheetId="1">#REF!</definedName>
    <definedName name="Roc_1">#REF!</definedName>
    <definedName name="roça">#REF!</definedName>
    <definedName name="Roçada" localSheetId="2" hidden="1">#REF!</definedName>
    <definedName name="Roçada" localSheetId="13" hidden="1">#REF!</definedName>
    <definedName name="Roçada" localSheetId="14" hidden="1">#REF!</definedName>
    <definedName name="Roçada" localSheetId="3" hidden="1">#REF!</definedName>
    <definedName name="Roçada" localSheetId="4" hidden="1">#REF!</definedName>
    <definedName name="Roçada" localSheetId="5" hidden="1">#REF!</definedName>
    <definedName name="Roçada" localSheetId="6" hidden="1">#REF!</definedName>
    <definedName name="Roçada" localSheetId="7" hidden="1">#REF!</definedName>
    <definedName name="Roçada" localSheetId="8" hidden="1">#REF!</definedName>
    <definedName name="Roçada" localSheetId="10" hidden="1">#REF!</definedName>
    <definedName name="Roçada" localSheetId="9" hidden="1">#REF!</definedName>
    <definedName name="Roçada" localSheetId="1" hidden="1">#REF!</definedName>
    <definedName name="Roçada" hidden="1">#REF!</definedName>
    <definedName name="Rod">#REF!</definedName>
    <definedName name="Rodapé">#REF!</definedName>
    <definedName name="rodar" localSheetId="1" hidden="1">{"'gráf jan00'!$A$1:$AK$41"}</definedName>
    <definedName name="rodar" hidden="1">{"'gráf jan00'!$A$1:$AK$41"}</definedName>
    <definedName name="RODOV">#REF!</definedName>
    <definedName name="rodovia">#REF!</definedName>
    <definedName name="RoE">#REF!</definedName>
    <definedName name="roga">#REF!</definedName>
    <definedName name="rogr">#REF!</definedName>
    <definedName name="ROIETH">#REF!</definedName>
    <definedName name="ROIPVC">#REF!</definedName>
    <definedName name="ROIVCM">#REF!</definedName>
    <definedName name="ROLO">#REF!</definedName>
    <definedName name="rolo2">#REF!</definedName>
    <definedName name="RONDA">#REF!</definedName>
    <definedName name="RONIC_1">#REF!</definedName>
    <definedName name="RONIC_2">#REF!</definedName>
    <definedName name="ropa">#REF!</definedName>
    <definedName name="rotati">#REF!</definedName>
    <definedName name="RowLevel" hidden="1">1</definedName>
    <definedName name="rr" localSheetId="1" hidden="1">{"'CptDifn'!$AA$32:$AG$32"}</definedName>
    <definedName name="rr" hidden="1">{"'CptDifn'!$AA$32:$AG$32"}</definedName>
    <definedName name="RR1CRSFRESA">#REF!</definedName>
    <definedName name="RR1CRSFRESAMA">#REF!</definedName>
    <definedName name="RR1CRSFRESATA">#REF!</definedName>
    <definedName name="RRF">#REF!</definedName>
    <definedName name="rrff" localSheetId="1" hidden="1">{#N/A,#N/A,TRUE,"Serviços"}</definedName>
    <definedName name="rrff" hidden="1">{#N/A,#N/A,TRUE,"Serviços"}</definedName>
    <definedName name="rrfff" localSheetId="1" hidden="1">{#N/A,#N/A,TRUE,"Serviços"}</definedName>
    <definedName name="rrfff" hidden="1">{#N/A,#N/A,TRUE,"Serviços"}</definedName>
    <definedName name="rrr" localSheetId="1" hidden="1">#REF!</definedName>
    <definedName name="rrr" hidden="1">#REF!</definedName>
    <definedName name="rrrr" localSheetId="1" hidden="1">{"'CptDifn'!$AA$32:$AG$32"}</definedName>
    <definedName name="rrrr" hidden="1">{"'CptDifn'!$AA$32:$AG$32"}</definedName>
    <definedName name="rrrrr" hidden="1">'[3]DIF FAT FEV 01'!$X$13:$Y$40</definedName>
    <definedName name="RRRRRR" localSheetId="1" hidden="1">{"'Plan1 (2)'!$A$5:$F$63"}</definedName>
    <definedName name="RRRRRR" hidden="1">{"'Plan1 (2)'!$A$5:$F$63"}</definedName>
    <definedName name="rrrrrrr">#REF!</definedName>
    <definedName name="rrrrrrrrrrrrrrrrrrrrrrrr" localSheetId="1" hidden="1">{"'Quadro'!$A$4:$BG$78"}</definedName>
    <definedName name="rrrrrrrrrrrrrrrrrrrrrrrr" hidden="1">{"'Quadro'!$A$4:$BG$78"}</definedName>
    <definedName name="RRS">#REF!</definedName>
    <definedName name="RRSMA">#REF!</definedName>
    <definedName name="RRSTA">#REF!</definedName>
    <definedName name="RS">#REF!</definedName>
    <definedName name="RSTA">#REF!</definedName>
    <definedName name="rt" localSheetId="1" hidden="1">{"'CptDifn'!$AA$32:$AG$32"}</definedName>
    <definedName name="rt" hidden="1">{"'CptDifn'!$AA$32:$AG$32"}</definedName>
    <definedName name="RTC">#REF!</definedName>
    <definedName name="RTCanal_Orc">#REF!</definedName>
    <definedName name="RTCanal_Proj_Gfa">#REF!</definedName>
    <definedName name="RTCanal_Proj_Gfa_Go">#REF!</definedName>
    <definedName name="RTCanal_Proj_Plj">#REF!</definedName>
    <definedName name="RTCanal_Proj_Plj_Go">#REF!</definedName>
    <definedName name="RTCanal_Real">#REF!</definedName>
    <definedName name="RTE">#REF!</definedName>
    <definedName name="RTP">#REF!</definedName>
    <definedName name="rtyrty" localSheetId="1" hidden="1">{"'CptDifn'!$AA$32:$AG$32"}</definedName>
    <definedName name="rtyrty" hidden="1">{"'CptDifn'!$AA$32:$AG$32"}</definedName>
    <definedName name="rtyu" localSheetId="1" hidden="1">{"'CptDifn'!$AA$32:$AG$32"}</definedName>
    <definedName name="rtyu" hidden="1">{"'CptDifn'!$AA$32:$AG$32"}</definedName>
    <definedName name="Rugosidade">#REF!</definedName>
    <definedName name="ruru" localSheetId="1" hidden="1">{"'CptDifn'!$AA$32:$AG$32"}</definedName>
    <definedName name="ruru" hidden="1">{"'CptDifn'!$AA$32:$AG$32"}</definedName>
    <definedName name="RUT">#REF!</definedName>
    <definedName name="Ruy" localSheetId="12" hidden="1">{#N/A,#N/A,FALSE,"Cronograma";#N/A,#N/A,FALSE,"Cronogr. 2"}</definedName>
    <definedName name="Ruy" localSheetId="1" hidden="1">{#N/A,#N/A,FALSE,"Cronograma";#N/A,#N/A,FALSE,"Cronogr. 2"}</definedName>
    <definedName name="Ruy" hidden="1">{#N/A,#N/A,FALSE,"Cronograma";#N/A,#N/A,FALSE,"Cronogr. 2"}</definedName>
    <definedName name="RVFM">#REF!</definedName>
    <definedName name="rwe" localSheetId="1" hidden="1">{"'CptDifn'!$AA$32:$AG$32"}</definedName>
    <definedName name="rwe" hidden="1">{"'CptDifn'!$AA$32:$AG$32"}</definedName>
    <definedName name="Rwvu.RESUMO._.EM._.PARTES." hidden="1">#REF!,#REF!,#REF!</definedName>
    <definedName name="Rwvu.RESUMO._.INTEIRO." hidden="1">#REF!,#REF!,#REF!</definedName>
    <definedName name="rwywy" localSheetId="1" hidden="1">{"'gráf jan00'!$A$1:$AK$41"}</definedName>
    <definedName name="rwywy" hidden="1">{"'gráf jan00'!$A$1:$AK$41"}</definedName>
    <definedName name="ryey" localSheetId="1" hidden="1">{"'CptDifn'!$AA$32:$AG$32"}</definedName>
    <definedName name="ryey" hidden="1">{"'CptDifn'!$AA$32:$AG$32"}</definedName>
    <definedName name="rywrtyw" localSheetId="1" hidden="1">{"'gráf jan00'!$A$1:$AK$41"}</definedName>
    <definedName name="rywrtyw" hidden="1">{"'gráf jan00'!$A$1:$AK$41"}</definedName>
    <definedName name="s" localSheetId="1">{0;0;0;0;1;#N/A;0.5;0.5;0.75;0.75;2;TRUE;TRUE;FALSE;FALSE;FALSE;#N/A;1;#N/A;1;1;"&amp;L&amp;7 RAMIBD05\GROUPS\EMG\DESOUSA\BRAZIL\MACHADIB\MODEL\MODEL_12.XLS -- &amp;D, &amp;T -- Page &amp;P of &amp;N
&amp;7";"&amp;L&amp;F&amp;A&amp;RPage&amp;P"}</definedName>
    <definedName name="s">{0;0;0;0;1;#N/A;0.5;0.5;0.75;0.75;2;TRUE;TRUE;FALSE;FALSE;FALSE;#N/A;1;#N/A;1;1;"&amp;L&amp;7 RAMIBD05\GROUPS\EMG\DESOUSA\BRAZIL\MACHADIB\MODEL\MODEL_12.XLS -- &amp;D, &amp;T -- Page &amp;P of &amp;N
&amp;7";"&amp;L&amp;F&amp;A&amp;RPage&amp;P"}</definedName>
    <definedName name="s.o">#REF!</definedName>
    <definedName name="S_1_1">#REF!</definedName>
    <definedName name="S_3_1">#REF!</definedName>
    <definedName name="S_3_10">#REF!</definedName>
    <definedName name="S_3_4">#REF!</definedName>
    <definedName name="S_3_5">#REF!</definedName>
    <definedName name="S_3_6">#REF!</definedName>
    <definedName name="S_4_1">#REF!</definedName>
    <definedName name="S_4_10">#REF!</definedName>
    <definedName name="S_4_4">#REF!</definedName>
    <definedName name="S_4_5">#REF!</definedName>
    <definedName name="S_4_6">#REF!</definedName>
    <definedName name="S_5_1">#REF!</definedName>
    <definedName name="S_5_10">#REF!</definedName>
    <definedName name="S_5_4">#REF!</definedName>
    <definedName name="S_5_5">#REF!</definedName>
    <definedName name="S_5_6">#REF!</definedName>
    <definedName name="S_9_1">#REF!</definedName>
    <definedName name="S_9_10">#REF!</definedName>
    <definedName name="S_9_4">#REF!</definedName>
    <definedName name="S_9_5">#REF!</definedName>
    <definedName name="S_9_6">#REF!</definedName>
    <definedName name="S_MAME_L">#N/A</definedName>
    <definedName name="SA">#REF!</definedName>
    <definedName name="saa">#REF!</definedName>
    <definedName name="SAAF" localSheetId="1" hidden="1">{"'Quadro'!$A$4:$BG$78"}</definedName>
    <definedName name="SAAF" hidden="1">{"'Quadro'!$A$4:$BG$78"}</definedName>
    <definedName name="SABESP">#REF!</definedName>
    <definedName name="sac" localSheetId="1" hidden="1">{#N/A,#N/A,FALSE,"PCOL"}</definedName>
    <definedName name="sac" hidden="1">{#N/A,#N/A,FALSE,"PCOL"}</definedName>
    <definedName name="SACO">#REF!</definedName>
    <definedName name="SACO2">#REF!</definedName>
    <definedName name="SACO3">#REF!</definedName>
    <definedName name="SADADWE" localSheetId="1" hidden="1">{#N/A,#N/A,FALSE,"MO (2)"}</definedName>
    <definedName name="SADADWE" hidden="1">{#N/A,#N/A,FALSE,"MO (2)"}</definedName>
    <definedName name="sadd">#REF!</definedName>
    <definedName name="SADFG">#REF!</definedName>
    <definedName name="sadsasD">#REF!</definedName>
    <definedName name="SADSFDDSDASD">#REF!</definedName>
    <definedName name="saease" hidden="1">#REF!</definedName>
    <definedName name="safa" localSheetId="1" hidden="1">{"'CptDifn'!$AA$32:$AG$32"}</definedName>
    <definedName name="safa" hidden="1">{"'CptDifn'!$AA$32:$AG$32"}</definedName>
    <definedName name="SaidaExtracao1">#REF!</definedName>
    <definedName name="SAKA">#REF!</definedName>
    <definedName name="SALARIO">#REF!</definedName>
    <definedName name="Salário">#REF!</definedName>
    <definedName name="Salário_Base">#REF!</definedName>
    <definedName name="Salário_coletor">'[20]4. Coleta'!#REF!</definedName>
    <definedName name="Salário_coletor_dom" localSheetId="1">#REF!</definedName>
    <definedName name="Salário_coletor_dom">#REF!</definedName>
    <definedName name="Salário_Mín" localSheetId="1">#REF!</definedName>
    <definedName name="Salário_Mín">#REF!</definedName>
    <definedName name="Salário_motorista">'[20]4. Coleta'!#REF!</definedName>
    <definedName name="salete" localSheetId="1" hidden="1">{#N/A,#N/A,FALSE,"MO (2)"}</definedName>
    <definedName name="salete" hidden="1">{#N/A,#N/A,FALSE,"MO (2)"}</definedName>
    <definedName name="salete.com" localSheetId="1" hidden="1">{#N/A,#N/A,FALSE,"MO (2)"}</definedName>
    <definedName name="salete.com" hidden="1">{#N/A,#N/A,FALSE,"MO (2)"}</definedName>
    <definedName name="sansara" localSheetId="1" hidden="1">{"'Quadro'!$A$4:$BG$78"}</definedName>
    <definedName name="sansara" hidden="1">{"'Quadro'!$A$4:$BG$78"}</definedName>
    <definedName name="SAOPAULO">#REF!</definedName>
    <definedName name="sapata">#REF!</definedName>
    <definedName name="SAPBEXdnldView" hidden="1">"43BOD2TPF6FZR6R6WFZTNE3Y4"</definedName>
    <definedName name="SAPBEXrevision" hidden="1">1</definedName>
    <definedName name="SAPBEXsysID" hidden="1">"BP0"</definedName>
    <definedName name="SAPBEXwbID" hidden="1">"3MI3ANKTS0VL6QV17YXDA5KN9"</definedName>
    <definedName name="saquinho" localSheetId="1" hidden="1">{#N/A,#N/A,FALSE,"PCOL"}</definedName>
    <definedName name="saquinho" hidden="1">{#N/A,#N/A,FALSE,"PCOL"}</definedName>
    <definedName name="SAR" localSheetId="1" hidden="1">{"'Quadro'!$A$4:$BG$78"}</definedName>
    <definedName name="SAR" hidden="1">{"'Quadro'!$A$4:$BG$78"}</definedName>
    <definedName name="sargtwregwer"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rgtwregwer"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rjeta_trapezoidal_tipo_4_DER_PR">#REF!</definedName>
    <definedName name="sarr10">#REF!</definedName>
    <definedName name="sarr15">#REF!</definedName>
    <definedName name="sas" localSheetId="1" hidden="1">{"'Quadro'!$A$4:$BG$78"}</definedName>
    <definedName name="sas" hidden="1">{"'Quadro'!$A$4:$BG$78"}</definedName>
    <definedName name="SASA" localSheetId="1" hidden="1">{#N/A,#N/A,FALSE,"MO (2)"}</definedName>
    <definedName name="SASA" hidden="1">{#N/A,#N/A,FALSE,"MO (2)"}</definedName>
    <definedName name="sasa.com" localSheetId="1" hidden="1">{#N/A,#N/A,FALSE,"MO (2)"}</definedName>
    <definedName name="sasa.com" hidden="1">{#N/A,#N/A,FALSE,"MO (2)"}</definedName>
    <definedName name="sasaasa" localSheetId="1" hidden="1">{#N/A,#N/A,FALSE,"MO (2)"}</definedName>
    <definedName name="sasaasa" hidden="1">{#N/A,#N/A,FALSE,"MO (2)"}</definedName>
    <definedName name="SASADE" localSheetId="1" hidden="1">{#N/A,#N/A,FALSE,"MO (2)"}</definedName>
    <definedName name="SASADE" hidden="1">{#N/A,#N/A,FALSE,"MO (2)"}</definedName>
    <definedName name="sasasa" localSheetId="1" hidden="1">{"'gráf jan00'!$A$1:$AK$41"}</definedName>
    <definedName name="sasasa" hidden="1">{"'gráf jan00'!$A$1:$AK$41"}</definedName>
    <definedName name="SASASA_1" localSheetId="1" hidden="1">{#N/A,#N/A,FALSE,"MO (2)"}</definedName>
    <definedName name="SASASA_1" hidden="1">{#N/A,#N/A,FALSE,"MO (2)"}</definedName>
    <definedName name="sasassasa"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sassas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SD">#REF!</definedName>
    <definedName name="sasda" localSheetId="1" hidden="1">{#N/A,#N/A,TRUE,"Serviços"}</definedName>
    <definedName name="sasda" hidden="1">{#N/A,#N/A,TRUE,"Serviços"}</definedName>
    <definedName name="sasdaa" localSheetId="1" hidden="1">{#N/A,#N/A,TRUE,"Serviços"}</definedName>
    <definedName name="sasdaa" hidden="1">{#N/A,#N/A,TRUE,"Serviços"}</definedName>
    <definedName name="SaveNewFile">#N/A</definedName>
    <definedName name="SAVEPRICING">#REF!</definedName>
    <definedName name="SB">#REF!</definedName>
    <definedName name="SBCAA">#REF!</definedName>
    <definedName name="sbg">#REF!</definedName>
    <definedName name="SBP_0119_cod">#REF!</definedName>
    <definedName name="SBP_0119_val">#REF!</definedName>
    <definedName name="sbsdbsdb">#REF!</definedName>
    <definedName name="SBTC">#REF!</definedName>
    <definedName name="SCANMFITED" hidden="1">#REF!</definedName>
    <definedName name="scd">#N/A</definedName>
    <definedName name="Scenario">#REF!</definedName>
    <definedName name="SDA">#REF!</definedName>
    <definedName name="sdasd">#REF!</definedName>
    <definedName name="SDASDAWDA">#REF!</definedName>
    <definedName name="sdb" localSheetId="1" hidden="1">{"'Quadro'!$A$4:$BG$78"}</definedName>
    <definedName name="sdb" hidden="1">{"'Quadro'!$A$4:$BG$78"}</definedName>
    <definedName name="sdbbsdb">#REF!</definedName>
    <definedName name="sdbsdb">#REF!</definedName>
    <definedName name="SDD">#REF!</definedName>
    <definedName name="sddd">#REF!</definedName>
    <definedName name="sddsa">#REF!</definedName>
    <definedName name="SDF">#REF!</definedName>
    <definedName name="SDFDSF" hidden="1">#REF!</definedName>
    <definedName name="SDFFDFDF" localSheetId="1" hidden="1">{"'gráf jan00'!$A$1:$AK$41"}</definedName>
    <definedName name="SDFFDFDF" hidden="1">{"'gráf jan00'!$A$1:$AK$41"}</definedName>
    <definedName name="sdffffff">#REF!</definedName>
    <definedName name="sdfg" localSheetId="1" hidden="1">{"'CptDifn'!$AA$32:$AG$32"}</definedName>
    <definedName name="sdfg" hidden="1">{"'CptDifn'!$AA$32:$AG$32"}</definedName>
    <definedName name="sdfhlksjdf" localSheetId="1" hidden="1">{"'Quadro'!$A$4:$BG$78"}</definedName>
    <definedName name="sdfhlksjdf" hidden="1">{"'Quadro'!$A$4:$BG$78"}</definedName>
    <definedName name="sdfhsdg" localSheetId="1" hidden="1">{"'CptDifn'!$AA$32:$AG$32"}</definedName>
    <definedName name="sdfhsdg" hidden="1">{"'CptDifn'!$AA$32:$AG$32"}</definedName>
    <definedName name="sdfsdsdd">#REF!</definedName>
    <definedName name="sdgfg"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dgfg"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dgfsdfd" localSheetId="1" hidden="1">{"'ReceitaLiquidaME'!$AA$25:$AN$32"}</definedName>
    <definedName name="sdgfsdfd" hidden="1">{"'ReceitaLiquidaME'!$AA$25:$AN$32"}</definedName>
    <definedName name="sdgsdg" localSheetId="1" hidden="1">{"'CptDifn'!$AA$32:$AG$32"}</definedName>
    <definedName name="sdgsdg" hidden="1">{"'CptDifn'!$AA$32:$AG$32"}</definedName>
    <definedName name="sdifu" localSheetId="1" hidden="1">{"'gráf jan00'!$A$1:$AK$41"}</definedName>
    <definedName name="sdifu" hidden="1">{"'gráf jan00'!$A$1:$AK$41"}</definedName>
    <definedName name="sdivd" localSheetId="1" hidden="1">{"'gráf jan00'!$A$1:$AK$41"}</definedName>
    <definedName name="sdivd" hidden="1">{"'gráf jan00'!$A$1:$AK$41"}</definedName>
    <definedName name="sdknv" localSheetId="1" hidden="1">{"'gráf jan00'!$A$1:$AK$41"}</definedName>
    <definedName name="sdknv" hidden="1">{"'gráf jan00'!$A$1:$AK$41"}</definedName>
    <definedName name="sdlkfj" localSheetId="1" hidden="1">{"'gráf jan00'!$A$1:$AK$41"}</definedName>
    <definedName name="sdlkfj" hidden="1">{"'gráf jan00'!$A$1:$AK$41"}</definedName>
    <definedName name="sdre">#REF!</definedName>
    <definedName name="SDSAD">#REF!</definedName>
    <definedName name="sdsd">#N/A</definedName>
    <definedName name="sdsdsds" localSheetId="1" hidden="1">{#N/A,#N/A,FALSE,"MO (2)"}</definedName>
    <definedName name="sdsdsds" hidden="1">{#N/A,#N/A,FALSE,"MO (2)"}</definedName>
    <definedName name="sdsdsdsx" localSheetId="1" hidden="1">{#N/A,#N/A,FALSE,"MO (2)"}</definedName>
    <definedName name="sdsdsdsx" hidden="1">{#N/A,#N/A,FALSE,"MO (2)"}</definedName>
    <definedName name="SDSSS">#REF!</definedName>
    <definedName name="sduvhdv" localSheetId="1" hidden="1">{"'gráf jan00'!$A$1:$AK$41"}</definedName>
    <definedName name="sduvhdv" hidden="1">{"'gráf jan00'!$A$1:$AK$41"}</definedName>
    <definedName name="SE" localSheetId="1">#REF!</definedName>
    <definedName name="SE">#REF!</definedName>
    <definedName name="seac">#REF!</definedName>
    <definedName name="secao">#REF!</definedName>
    <definedName name="seee" localSheetId="12" hidden="1">{#N/A,#N/A,FALSE,"Cronograma";#N/A,#N/A,FALSE,"Cronogr. 2"}</definedName>
    <definedName name="seee" localSheetId="1" hidden="1">{#N/A,#N/A,FALSE,"Cronograma";#N/A,#N/A,FALSE,"Cronogr. 2"}</definedName>
    <definedName name="seee" hidden="1">{#N/A,#N/A,FALSE,"Cronograma";#N/A,#N/A,FALSE,"Cronogr. 2"}</definedName>
    <definedName name="SEG">#REF!</definedName>
    <definedName name="segaa">#REF!</definedName>
    <definedName name="segfAF\asf\af\"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egfAF\asf\af\"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EGMTO">#REF!</definedName>
    <definedName name="segurança">#REF!</definedName>
    <definedName name="Seguro_vida" localSheetId="1">#REF!</definedName>
    <definedName name="Seguro_vida">#REF!</definedName>
    <definedName name="seguros">#REF!</definedName>
    <definedName name="SEIS">#REF!</definedName>
    <definedName name="Sel_Cenario">#REF!</definedName>
    <definedName name="Sel_MesReal">#REF!</definedName>
    <definedName name="Sel_Projetor">#REF!</definedName>
    <definedName name="SELDOM">"$#REF!.$IV$6934"</definedName>
    <definedName name="SELDOM_1">#REF!</definedName>
    <definedName name="SELDOM_10">"$#REF!.$IV$6934"</definedName>
    <definedName name="SELDOM_11">"$#REF!.$IV$6934"</definedName>
    <definedName name="SELDOM_3">#REF!</definedName>
    <definedName name="SELDOM_5">"$#REF!.$IV$6934"</definedName>
    <definedName name="SELDOM_6">"$#REF!.$IV$6934"</definedName>
    <definedName name="SeleçãoMatEspecial">#REF!</definedName>
    <definedName name="SelecionaLinhasOcultas">#REF!,#REF!</definedName>
    <definedName name="selected">#REF!,#REF!,#REF!,#REF!,#REF!,#REF!,#REF!,#REF!,#REF!,#REF!,#REF!,#REF!,#REF!,#REF!,#REF!,#REF!,#REF!,#REF!,#REF!,#REF!,#REF!,#REF!,#REF!,#REF!,#REF!,#REF!,#REF!</definedName>
    <definedName name="SELIC">#REF!</definedName>
    <definedName name="SELPEV">"$#REF!.$IV$6934"</definedName>
    <definedName name="SELPEV_1">#REF!</definedName>
    <definedName name="SELPEV_10">"$#REF!.$IV$6934"</definedName>
    <definedName name="SELPEV_11">"$#REF!.$IV$6934"</definedName>
    <definedName name="SELPEV_3">#REF!</definedName>
    <definedName name="SELPEV_5">"$#REF!.$IV$6934"</definedName>
    <definedName name="SELPEV_6">"$#REF!.$IV$6934"</definedName>
    <definedName name="sem_ano">#REF!</definedName>
    <definedName name="SemanaTerminando">#REF!</definedName>
    <definedName name="SemComissão?">#REF!</definedName>
    <definedName name="sencount" hidden="1">1</definedName>
    <definedName name="SENHAGT" hidden="1">"PM2CAIXA"</definedName>
    <definedName name="Sens_CapI">#REF!</definedName>
    <definedName name="Sens_CapII">#REF!</definedName>
    <definedName name="Sens_OM">#REF!</definedName>
    <definedName name="Sens_SGA">#REF!</definedName>
    <definedName name="SENS_TAB_IN">#REF!</definedName>
    <definedName name="SENS_TAB_OUT">#REF!</definedName>
    <definedName name="Sens_Tab_Out_b">#REF!</definedName>
    <definedName name="Sens_Tab_OutHeader">#REF!</definedName>
    <definedName name="SENSCONSTRU">#REF!</definedName>
    <definedName name="SENSIB01">#REF!</definedName>
    <definedName name="SENSIB02">#REF!</definedName>
    <definedName name="SENSIB03">#REF!</definedName>
    <definedName name="SENSIBILIDADE">#REF!</definedName>
    <definedName name="SENSIBILIDADE_CUSTO" localSheetId="1">#REF!</definedName>
    <definedName name="SENSIBILIDADE_CUSTO">'[31]TABELA RESUMO'!$I$15</definedName>
    <definedName name="SENSIBILIDADE_INVEST" localSheetId="1">#REF!</definedName>
    <definedName name="SENSIBILIDADE_INVEST">'[31]TABELA RESUMO'!$I$16</definedName>
    <definedName name="SENSOPERAC">#REF!</definedName>
    <definedName name="SENSRECEITA">#REF!</definedName>
    <definedName name="sept">#REF!</definedName>
    <definedName name="SeptCapa" localSheetId="1">#REF!</definedName>
    <definedName name="SeptCapa">#REF!</definedName>
    <definedName name="SeptCapa_1" localSheetId="1">#REF!</definedName>
    <definedName name="SeptCapa_1">#REF!</definedName>
    <definedName name="SeptDetalhes" localSheetId="1">#REF!</definedName>
    <definedName name="SeptDetalhes">#REF!</definedName>
    <definedName name="SeptDetalhes_1" localSheetId="1">#REF!</definedName>
    <definedName name="SeptDetalhes_1">#REF!</definedName>
    <definedName name="SER" localSheetId="1" hidden="1">{"'Quadro'!$A$4:$BG$78"}</definedName>
    <definedName name="SER" hidden="1">{"'Quadro'!$A$4:$BG$78"}</definedName>
    <definedName name="Serralheria">#REF!</definedName>
    <definedName name="serv" localSheetId="1">#REF!</definedName>
    <definedName name="serv">#REF!</definedName>
    <definedName name="serv_imp_cs_asahi">#REF!</definedName>
    <definedName name="serv_imp_dce">#REF!</definedName>
    <definedName name="serv_nac_cs_asahi">#REF!</definedName>
    <definedName name="serv_nac_dce">#REF!</definedName>
    <definedName name="SERV1">#REF!</definedName>
    <definedName name="SERV2">#REF!</definedName>
    <definedName name="SERV3">#REF!</definedName>
    <definedName name="servauxiliares">#REF!</definedName>
    <definedName name="SERVCIVIS">#REF!</definedName>
    <definedName name="serviço1">#REF!</definedName>
    <definedName name="servicos">#REF!</definedName>
    <definedName name="Serviços">#REF!</definedName>
    <definedName name="Serviços_1">#REF!</definedName>
    <definedName name="Serviços_10">#REF!</definedName>
    <definedName name="Serviços_11">#REF!</definedName>
    <definedName name="Serviços_12">#REF!</definedName>
    <definedName name="Serviços_2">#REF!</definedName>
    <definedName name="Serviços_3">#REF!</definedName>
    <definedName name="Serviços_4">#REF!</definedName>
    <definedName name="Serviços_5">#REF!</definedName>
    <definedName name="Serviços_6">#REF!</definedName>
    <definedName name="Serviços_7">#REF!</definedName>
    <definedName name="Serviços_8">#REF!</definedName>
    <definedName name="Serviços_9">#REF!</definedName>
    <definedName name="serviços_de_proteção_ao_meio_ambiente">#REF!</definedName>
    <definedName name="serviços_preliminares">#REF!</definedName>
    <definedName name="Serviços_Técnicos">#REF!</definedName>
    <definedName name="serviços_terceirizados">#REF!</definedName>
    <definedName name="Set">#REF!</definedName>
    <definedName name="SETA">#REF!</definedName>
    <definedName name="SETA_1">#REF!</definedName>
    <definedName name="SETEMBRO">#REF!</definedName>
    <definedName name="SETEMBROO" localSheetId="1" hidden="1">{#N/A,#N/A,TRUE,"Serviços"}</definedName>
    <definedName name="SETEMBROO" hidden="1">{#N/A,#N/A,TRUE,"Serviços"}</definedName>
    <definedName name="SF" localSheetId="1" hidden="1">{"'Quadro'!$A$4:$BG$78"}</definedName>
    <definedName name="SF" hidden="1">{"'Quadro'!$A$4:$BG$78"}</definedName>
    <definedName name="SFD" localSheetId="1" hidden="1">{"'Quadro'!$A$4:$BG$78"}</definedName>
    <definedName name="SFD" hidden="1">{"'Quadro'!$A$4:$BG$78"}</definedName>
    <definedName name="sff">#REF!</definedName>
    <definedName name="sffghjjk" localSheetId="1" hidden="1">{"'CptDifn'!$AA$32:$AG$32"}</definedName>
    <definedName name="sffghjjk" hidden="1">{"'CptDifn'!$AA$32:$AG$32"}</definedName>
    <definedName name="sfgdggu"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sfgdggu" hidden="1">{TRUE,TRUE,-1.25,-15.5,484.5,276.75,FALSE,TRUE,TRUE,TRUE,0,1,1,300,1,1.96296296296296,1.15384615384615,4,TRUE,TRUE,3,TRUE,1,FALSE,75,"Swvu.Print_Todo.","ACwvu.Print_Todo.",#N/A,FALSE,FALSE,0,0,0,0,2,"","",FALSE,FALSE,TRUE,FALSE,1,#N/A,2,10,"=R1C1:R636C40",FALSE,#N/A,#N/A,FALSE,FALSE,FALSE,9,300,300,FALSE,TRUE,TRUE,TRUE,TRUE}</definedName>
    <definedName name="sfgndghj"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sfgndghj"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SFR" localSheetId="1" hidden="1">{"'Quadro'!$A$4:$BG$78"}</definedName>
    <definedName name="SFR" hidden="1">{"'Quadro'!$A$4:$BG$78"}</definedName>
    <definedName name="sfsdg" localSheetId="1" hidden="1">{"'gráf jan00'!$A$1:$AK$41"}</definedName>
    <definedName name="sfsdg" hidden="1">{"'gráf jan00'!$A$1:$AK$41"}</definedName>
    <definedName name="sg" localSheetId="1" hidden="1">{"'RR'!$A$2:$E$81"}</definedName>
    <definedName name="sg" hidden="1">{"'RR'!$A$2:$E$81"}</definedName>
    <definedName name="SG_07_06">#REF!</definedName>
    <definedName name="SG_07_07">#REF!</definedName>
    <definedName name="SG_07_08">#REF!</definedName>
    <definedName name="SG_07_09">#REF!</definedName>
    <definedName name="SG_07_10">#REF!</definedName>
    <definedName name="SG_07_11">#REF!</definedName>
    <definedName name="SG_07_12">#REF!</definedName>
    <definedName name="SG_07_13">#REF!</definedName>
    <definedName name="SG_07_14">#REF!</definedName>
    <definedName name="SG_07_15">#REF!</definedName>
    <definedName name="SG_07_16">#REF!</definedName>
    <definedName name="SG_07_17">#REF!</definedName>
    <definedName name="SG_07_18">#REF!</definedName>
    <definedName name="SG_07_19">#REF!</definedName>
    <definedName name="SG_07_20">#REF!</definedName>
    <definedName name="SG_07_21">#REF!</definedName>
    <definedName name="SG_07_22">#REF!</definedName>
    <definedName name="SG_07_23">#REF!</definedName>
    <definedName name="SG_07_24">#REF!</definedName>
    <definedName name="SG_07_25">#REF!</definedName>
    <definedName name="SG_08_04">#REF!</definedName>
    <definedName name="SG_08_05">#REF!</definedName>
    <definedName name="SG_08_06">#REF!</definedName>
    <definedName name="SG_08_07">#REF!</definedName>
    <definedName name="SG_08_08">#REF!</definedName>
    <definedName name="SG_08_09">#REF!</definedName>
    <definedName name="SG_08_10">#REF!</definedName>
    <definedName name="SG_08_11">#REF!</definedName>
    <definedName name="SG_08_12">#REF!</definedName>
    <definedName name="SG_08_13">#REF!</definedName>
    <definedName name="SG_08_14">#REF!</definedName>
    <definedName name="SG_08_15">#REF!</definedName>
    <definedName name="SG_08_16">#REF!</definedName>
    <definedName name="SG_08_17">#REF!</definedName>
    <definedName name="SG_08_18">#REF!</definedName>
    <definedName name="SG_08_19">#REF!</definedName>
    <definedName name="SG_08_20">#REF!</definedName>
    <definedName name="SG_08_21">#REF!</definedName>
    <definedName name="SG_08_22">#REF!</definedName>
    <definedName name="SG_08_23">#REF!</definedName>
    <definedName name="SG_08_24">#REF!</definedName>
    <definedName name="SG_08_25">#REF!</definedName>
    <definedName name="SG_09_04">#REF!</definedName>
    <definedName name="SG_09_05">#REF!</definedName>
    <definedName name="SG_09_06">#REF!</definedName>
    <definedName name="SG_09_07">#REF!</definedName>
    <definedName name="SG_09_08">#REF!</definedName>
    <definedName name="SG_09_09">#REF!</definedName>
    <definedName name="SG_09_10">#REF!</definedName>
    <definedName name="SG_09_11">#REF!</definedName>
    <definedName name="SG_09_12">#REF!</definedName>
    <definedName name="SG_09_13">#REF!</definedName>
    <definedName name="SG_09_14">#REF!</definedName>
    <definedName name="SG_09_15">#REF!</definedName>
    <definedName name="SG_09_16">#REF!</definedName>
    <definedName name="SG_09_17">#REF!</definedName>
    <definedName name="SG_09_18">#REF!</definedName>
    <definedName name="SG_09_19">#REF!</definedName>
    <definedName name="SG_09_20">#REF!</definedName>
    <definedName name="SG_09_21">#REF!</definedName>
    <definedName name="SG_09_22">#REF!</definedName>
    <definedName name="SG_09_23">#REF!</definedName>
    <definedName name="SG_09_24">#REF!</definedName>
    <definedName name="SG_09_25">#REF!</definedName>
    <definedName name="SG_10_04">#REF!</definedName>
    <definedName name="SG_10_05">#REF!</definedName>
    <definedName name="SG_10_06">#REF!</definedName>
    <definedName name="SG_10_07">#REF!</definedName>
    <definedName name="SG_10_08">#REF!</definedName>
    <definedName name="SG_10_09">#REF!</definedName>
    <definedName name="SG_10_10">#REF!</definedName>
    <definedName name="SG_10_11">#REF!</definedName>
    <definedName name="SG_10_12">#REF!</definedName>
    <definedName name="SG_10_13">#REF!</definedName>
    <definedName name="SG_10_14">#REF!</definedName>
    <definedName name="SG_10_15">#REF!</definedName>
    <definedName name="SG_10_16">#REF!</definedName>
    <definedName name="SG_10_17">#REF!</definedName>
    <definedName name="SG_10_18">#REF!</definedName>
    <definedName name="SG_10_19">#REF!</definedName>
    <definedName name="SG_10_20">#REF!</definedName>
    <definedName name="SG_10_21">#REF!</definedName>
    <definedName name="SG_10_22">#REF!</definedName>
    <definedName name="SG_10_23">#REF!</definedName>
    <definedName name="SG_10_24">#REF!</definedName>
    <definedName name="SG_10_25">#REF!</definedName>
    <definedName name="SG_10_26">#REF!</definedName>
    <definedName name="SG_10_27">#REF!</definedName>
    <definedName name="SG_10_28">#REF!</definedName>
    <definedName name="SG_10_29">#REF!</definedName>
    <definedName name="SG_10_30">#REF!</definedName>
    <definedName name="SG_11_01">#REF!</definedName>
    <definedName name="SG_11_02">#REF!</definedName>
    <definedName name="SG_11_03">#REF!</definedName>
    <definedName name="SG_11_04">#REF!</definedName>
    <definedName name="SG_11_05">#REF!</definedName>
    <definedName name="SG_11_06">#REF!</definedName>
    <definedName name="SG_11_07">#REF!</definedName>
    <definedName name="SG_11_08">#REF!</definedName>
    <definedName name="SG_11_09">#REF!</definedName>
    <definedName name="SG_11_10">#REF!</definedName>
    <definedName name="SG_11_11">#REF!</definedName>
    <definedName name="SG_11_12">#REF!</definedName>
    <definedName name="SG_11_13">#REF!</definedName>
    <definedName name="SG_11_14">#REF!</definedName>
    <definedName name="SG_11_15">#REF!</definedName>
    <definedName name="SG_11_16">#REF!</definedName>
    <definedName name="SG_11_17">#REF!</definedName>
    <definedName name="SG_11_18">#REF!</definedName>
    <definedName name="SG_11_19">#REF!</definedName>
    <definedName name="SG_11_20">#REF!</definedName>
    <definedName name="SG_11_21">#REF!</definedName>
    <definedName name="SG_11_22">#REF!</definedName>
    <definedName name="SG_11_23">#REF!</definedName>
    <definedName name="SG_11_24">#REF!</definedName>
    <definedName name="SG_11_25">#REF!</definedName>
    <definedName name="SG_12_04">#REF!</definedName>
    <definedName name="SG_12_05">#REF!</definedName>
    <definedName name="SG_12_06">#REF!</definedName>
    <definedName name="SG_12_07">#REF!</definedName>
    <definedName name="SG_12_08">#REF!</definedName>
    <definedName name="SG_12_09">#REF!</definedName>
    <definedName name="SG_12_10">#REF!</definedName>
    <definedName name="SG_12_11">#REF!</definedName>
    <definedName name="SG_12_12">#REF!</definedName>
    <definedName name="SG_12_13">#REF!</definedName>
    <definedName name="SG_12_14">#REF!</definedName>
    <definedName name="SG_12_15">#REF!</definedName>
    <definedName name="SG_12_16">#REF!</definedName>
    <definedName name="SG_12_17">#REF!</definedName>
    <definedName name="SG_12_18">#REF!</definedName>
    <definedName name="SG_12_19">#REF!</definedName>
    <definedName name="SG_12_20">#REF!</definedName>
    <definedName name="SG_12_21">#REF!</definedName>
    <definedName name="SG_12_22">#REF!</definedName>
    <definedName name="SG_12_23">#REF!</definedName>
    <definedName name="SG_12_24">#REF!</definedName>
    <definedName name="SG_12_25">#REF!</definedName>
    <definedName name="SG_13_04">#REF!</definedName>
    <definedName name="SG_13_05">#REF!</definedName>
    <definedName name="SG_13_06">#REF!</definedName>
    <definedName name="SG_13_07">#REF!</definedName>
    <definedName name="SG_13_08">#REF!</definedName>
    <definedName name="SG_13_09">#REF!</definedName>
    <definedName name="SG_13_10">#REF!</definedName>
    <definedName name="SG_13_11">#REF!</definedName>
    <definedName name="SG_13_12">#REF!</definedName>
    <definedName name="SG_13_13">#REF!</definedName>
    <definedName name="SG_13_14">#REF!</definedName>
    <definedName name="SG_13_15">#REF!</definedName>
    <definedName name="SG_13_16">#REF!</definedName>
    <definedName name="SG_13_17">#REF!</definedName>
    <definedName name="SG_13_18">#REF!</definedName>
    <definedName name="SG_13_19">#REF!</definedName>
    <definedName name="SG_13_20">#REF!</definedName>
    <definedName name="SG_13_21">#REF!</definedName>
    <definedName name="SG_13_22">#REF!</definedName>
    <definedName name="SG_13_23">#REF!</definedName>
    <definedName name="SG_13_24">#REF!</definedName>
    <definedName name="SG_13_25">#REF!</definedName>
    <definedName name="SG_14_04">#REF!</definedName>
    <definedName name="SG_14_05">#REF!</definedName>
    <definedName name="SG_14_06">#REF!</definedName>
    <definedName name="SG_14_07">#REF!</definedName>
    <definedName name="SG_14_08">#REF!</definedName>
    <definedName name="SG_14_09">#REF!</definedName>
    <definedName name="SG_14_10">#REF!</definedName>
    <definedName name="SG_14_11">#REF!</definedName>
    <definedName name="SG_14_12">#REF!</definedName>
    <definedName name="SG_14_13">#REF!</definedName>
    <definedName name="SG_14_14">#REF!</definedName>
    <definedName name="SG_14_15">#REF!</definedName>
    <definedName name="SG_14_16">#REF!</definedName>
    <definedName name="SG_14_17">#REF!</definedName>
    <definedName name="SG_14_18">#REF!</definedName>
    <definedName name="SG_14_19">#REF!</definedName>
    <definedName name="SG_14_20">#REF!</definedName>
    <definedName name="SG_14_21">#REF!</definedName>
    <definedName name="SG_14_22">#REF!</definedName>
    <definedName name="SG_14_23">#REF!</definedName>
    <definedName name="SG_14_24">#REF!</definedName>
    <definedName name="SG_14_25">#REF!</definedName>
    <definedName name="SG_15_04">#REF!</definedName>
    <definedName name="SG_15_05">#REF!</definedName>
    <definedName name="SG_15_06">#REF!</definedName>
    <definedName name="SG_15_07">#REF!</definedName>
    <definedName name="SG_15_08">#REF!</definedName>
    <definedName name="SG_15_09">#REF!</definedName>
    <definedName name="SG_15_10">#REF!</definedName>
    <definedName name="SG_15_11">#REF!</definedName>
    <definedName name="SG_15_12">#REF!</definedName>
    <definedName name="SG_15_13">#REF!</definedName>
    <definedName name="SG_15_14">#REF!</definedName>
    <definedName name="SG_15_15">#REF!</definedName>
    <definedName name="SG_15_16">#REF!</definedName>
    <definedName name="SG_15_17">#REF!</definedName>
    <definedName name="SG_15_18">#REF!</definedName>
    <definedName name="SG_15_19">#REF!</definedName>
    <definedName name="SG_15_20">#REF!</definedName>
    <definedName name="SG_15_21">#REF!</definedName>
    <definedName name="SG_15_22">#REF!</definedName>
    <definedName name="SG_15_23">#REF!</definedName>
    <definedName name="SG_15_24">#REF!</definedName>
    <definedName name="SG_15_25">#REF!</definedName>
    <definedName name="SG_16_04">#REF!</definedName>
    <definedName name="SG_16_05">#REF!</definedName>
    <definedName name="SG_16_06">#REF!</definedName>
    <definedName name="SG_16_07">#REF!</definedName>
    <definedName name="SG_16_08">#REF!</definedName>
    <definedName name="SG_16_09">#REF!</definedName>
    <definedName name="SG_16_10">#REF!</definedName>
    <definedName name="SG_16_11">#REF!</definedName>
    <definedName name="SG_16_12">#REF!</definedName>
    <definedName name="SG_16_13">#REF!</definedName>
    <definedName name="SG_16_14">#REF!</definedName>
    <definedName name="SG_16_15">#REF!</definedName>
    <definedName name="SG_16_16">#REF!</definedName>
    <definedName name="SG_16_17">#REF!</definedName>
    <definedName name="SG_16_18">#REF!</definedName>
    <definedName name="SG_16_19">#REF!</definedName>
    <definedName name="SG_16_20">#REF!</definedName>
    <definedName name="SG_16_21">#REF!</definedName>
    <definedName name="SG_16_22">#REF!</definedName>
    <definedName name="SG_16_23">#REF!</definedName>
    <definedName name="SG_16_24">#REF!</definedName>
    <definedName name="SG_16_25">#REF!</definedName>
    <definedName name="SG_17_04">#REF!</definedName>
    <definedName name="SG_17_05">#REF!</definedName>
    <definedName name="SG_17_06">#REF!</definedName>
    <definedName name="SG_17_07">#REF!</definedName>
    <definedName name="SG_17_08">#REF!</definedName>
    <definedName name="SG_17_09">#REF!</definedName>
    <definedName name="SG_17_10">#REF!</definedName>
    <definedName name="SG_17_11">#REF!</definedName>
    <definedName name="SG_17_12">#REF!</definedName>
    <definedName name="SG_17_13">#REF!</definedName>
    <definedName name="SG_17_14">#REF!</definedName>
    <definedName name="SG_17_15">#REF!</definedName>
    <definedName name="SG_17_16">#REF!</definedName>
    <definedName name="SG_17_17">#REF!</definedName>
    <definedName name="SG_17_18">#REF!</definedName>
    <definedName name="SG_17_19">#REF!</definedName>
    <definedName name="SG_17_20">#REF!</definedName>
    <definedName name="SG_17_21">#REF!</definedName>
    <definedName name="SG_17_22">#REF!</definedName>
    <definedName name="SG_17_23">#REF!</definedName>
    <definedName name="SG_17_24">#REF!</definedName>
    <definedName name="SG_17_25">#REF!</definedName>
    <definedName name="SG_18_04">#REF!</definedName>
    <definedName name="SG_18_05">#REF!</definedName>
    <definedName name="SG_18_06">#REF!</definedName>
    <definedName name="SG_18_07">#REF!</definedName>
    <definedName name="SG_18_08">#REF!</definedName>
    <definedName name="SG_18_09">#REF!</definedName>
    <definedName name="SG_18_10">#REF!</definedName>
    <definedName name="SG_18_11">#REF!</definedName>
    <definedName name="SG_18_12">#REF!</definedName>
    <definedName name="SG_18_13">#REF!</definedName>
    <definedName name="SG_18_14">#REF!</definedName>
    <definedName name="SG_18_15">#REF!</definedName>
    <definedName name="SG_18_16">#REF!</definedName>
    <definedName name="SG_18_17">#REF!</definedName>
    <definedName name="SG_18_18">#REF!</definedName>
    <definedName name="SG_18_19">#REF!</definedName>
    <definedName name="SG_18_20">#REF!</definedName>
    <definedName name="SG_18_21">#REF!</definedName>
    <definedName name="SG_18_22">#REF!</definedName>
    <definedName name="SG_18_23">#REF!</definedName>
    <definedName name="SG_18_24">#REF!</definedName>
    <definedName name="SG_18_25">#REF!</definedName>
    <definedName name="SG_19_04">#REF!</definedName>
    <definedName name="SG_19_05">#REF!</definedName>
    <definedName name="SG_19_06">#REF!</definedName>
    <definedName name="SG_19_07">#REF!</definedName>
    <definedName name="SG_19_08">#REF!</definedName>
    <definedName name="SG_19_09">#REF!</definedName>
    <definedName name="SG_19_10">#REF!</definedName>
    <definedName name="SG_19_11">#REF!</definedName>
    <definedName name="SG_19_12">#REF!</definedName>
    <definedName name="SG_19_13">#REF!</definedName>
    <definedName name="SG_19_14">#REF!</definedName>
    <definedName name="SG_19_15">#REF!</definedName>
    <definedName name="SG_19_16">#REF!</definedName>
    <definedName name="SG_19_17">#REF!</definedName>
    <definedName name="SG_19_18">#REF!</definedName>
    <definedName name="SG_19_19">#REF!</definedName>
    <definedName name="SG_19_20">#REF!</definedName>
    <definedName name="SG_19_21">#REF!</definedName>
    <definedName name="SG_19_22">#REF!</definedName>
    <definedName name="SG_19_23">#REF!</definedName>
    <definedName name="SG_19_24">#REF!</definedName>
    <definedName name="SG_19_25">#REF!</definedName>
    <definedName name="SG_20_04">#REF!</definedName>
    <definedName name="SG_20_05">#REF!</definedName>
    <definedName name="SG_20_06">#REF!</definedName>
    <definedName name="SG_20_07">#REF!</definedName>
    <definedName name="SG_20_08">#REF!</definedName>
    <definedName name="SG_20_09">#REF!</definedName>
    <definedName name="SG_20_10">#REF!</definedName>
    <definedName name="SG_20_11">#REF!</definedName>
    <definedName name="SG_20_12">#REF!</definedName>
    <definedName name="SG_20_13">#REF!</definedName>
    <definedName name="SG_20_14">#REF!</definedName>
    <definedName name="SG_20_15">#REF!</definedName>
    <definedName name="SG_20_16">#REF!</definedName>
    <definedName name="SG_20_17">#REF!</definedName>
    <definedName name="SG_20_18">#REF!</definedName>
    <definedName name="SG_20_19">#REF!</definedName>
    <definedName name="SG_20_20">#REF!</definedName>
    <definedName name="SG_20_21">#REF!</definedName>
    <definedName name="SG_20_22">#REF!</definedName>
    <definedName name="SG_20_23">#REF!</definedName>
    <definedName name="SG_20_24">#REF!</definedName>
    <definedName name="SG_20_25">#REF!</definedName>
    <definedName name="SG_21_04">#REF!</definedName>
    <definedName name="SG_21_05">#REF!</definedName>
    <definedName name="SG_21_06">#REF!</definedName>
    <definedName name="SG_21_07">#REF!</definedName>
    <definedName name="SG_21_08">#REF!</definedName>
    <definedName name="SG_21_09">#REF!</definedName>
    <definedName name="SG_21_10">#REF!</definedName>
    <definedName name="SG_21_11">#REF!</definedName>
    <definedName name="SG_21_12">#REF!</definedName>
    <definedName name="SG_21_13">#REF!</definedName>
    <definedName name="SG_21_14">#REF!</definedName>
    <definedName name="SG_21_15">#REF!</definedName>
    <definedName name="SG_21_16">#REF!</definedName>
    <definedName name="SG_21_17">#REF!</definedName>
    <definedName name="SG_21_18">#REF!</definedName>
    <definedName name="SG_21_19">#REF!</definedName>
    <definedName name="SG_21_20">#REF!</definedName>
    <definedName name="SG_21_21">#REF!</definedName>
    <definedName name="SG_21_22">#REF!</definedName>
    <definedName name="SG_21_23">#REF!</definedName>
    <definedName name="SG_21_24">#REF!</definedName>
    <definedName name="SG_21_25">#REF!</definedName>
    <definedName name="SG_22_04">#REF!</definedName>
    <definedName name="SG_22_05">#REF!</definedName>
    <definedName name="SG_22_06">#REF!</definedName>
    <definedName name="SG_22_07">#REF!</definedName>
    <definedName name="SG_22_08">#REF!</definedName>
    <definedName name="SG_22_09">#REF!</definedName>
    <definedName name="SG_22_10">#REF!</definedName>
    <definedName name="SG_22_11">#REF!</definedName>
    <definedName name="SG_22_12">#REF!</definedName>
    <definedName name="SG_22_13">#REF!</definedName>
    <definedName name="SG_22_14">#REF!</definedName>
    <definedName name="SG_22_15">#REF!</definedName>
    <definedName name="SG_22_16">#REF!</definedName>
    <definedName name="SG_22_17">#REF!</definedName>
    <definedName name="SG_22_18">#REF!</definedName>
    <definedName name="SG_22_19">#REF!</definedName>
    <definedName name="SG_22_20">#REF!</definedName>
    <definedName name="SG_22_21">#REF!</definedName>
    <definedName name="SG_22_22">#REF!</definedName>
    <definedName name="SG_22_23">#REF!</definedName>
    <definedName name="SG_22_24">#REF!</definedName>
    <definedName name="SG_22_25">#REF!</definedName>
    <definedName name="SG_23_04">#REF!</definedName>
    <definedName name="SG_23_05">#REF!</definedName>
    <definedName name="SG_23_06">#REF!</definedName>
    <definedName name="SG_23_07">#REF!</definedName>
    <definedName name="SG_23_08">#REF!</definedName>
    <definedName name="SG_23_09">#REF!</definedName>
    <definedName name="SG_23_10">#REF!</definedName>
    <definedName name="SG_23_11">#REF!</definedName>
    <definedName name="SG_23_12">#REF!</definedName>
    <definedName name="SG_23_13">#REF!</definedName>
    <definedName name="SG_23_14">#REF!</definedName>
    <definedName name="SG_23_15">#REF!</definedName>
    <definedName name="SG_23_16">#REF!</definedName>
    <definedName name="SG_23_17">#REF!</definedName>
    <definedName name="SG_23_18">#REF!</definedName>
    <definedName name="SG_23_19">#REF!</definedName>
    <definedName name="SG_23_20">#REF!</definedName>
    <definedName name="SG_23_21">#REF!</definedName>
    <definedName name="SG_23_22">#REF!</definedName>
    <definedName name="SG_23_23">#REF!</definedName>
    <definedName name="SG_23_24">#REF!</definedName>
    <definedName name="SG_23_25">#REF!</definedName>
    <definedName name="SG_24_04">#REF!</definedName>
    <definedName name="SG_24_05">#REF!</definedName>
    <definedName name="SG_24_06">#REF!</definedName>
    <definedName name="SG_24_07">#REF!</definedName>
    <definedName name="SG_24_08">#REF!</definedName>
    <definedName name="SG_24_09">#REF!</definedName>
    <definedName name="SG_24_10">#REF!</definedName>
    <definedName name="SG_24_11">#REF!</definedName>
    <definedName name="SG_24_12">#REF!</definedName>
    <definedName name="SG_24_13">#REF!</definedName>
    <definedName name="SG_24_14">#REF!</definedName>
    <definedName name="SG_24_15">#REF!</definedName>
    <definedName name="SG_24_16">#REF!</definedName>
    <definedName name="SG_24_17">#REF!</definedName>
    <definedName name="SG_24_18">#REF!</definedName>
    <definedName name="SG_24_19">#REF!</definedName>
    <definedName name="SG_24_20">#REF!</definedName>
    <definedName name="SG_24_21">#REF!</definedName>
    <definedName name="SG_24_22">#REF!</definedName>
    <definedName name="SG_24_23">#REF!</definedName>
    <definedName name="SG_24_24">#REF!</definedName>
    <definedName name="SG_24_25">#REF!</definedName>
    <definedName name="SG_25_04">#REF!</definedName>
    <definedName name="SG_25_05">#REF!</definedName>
    <definedName name="SG_25_06">#REF!</definedName>
    <definedName name="SG_25_07">#REF!</definedName>
    <definedName name="SG_25_08">#REF!</definedName>
    <definedName name="SG_25_09">#REF!</definedName>
    <definedName name="SG_25_10">#REF!</definedName>
    <definedName name="SG_25_11">#REF!</definedName>
    <definedName name="SG_25_12">#REF!</definedName>
    <definedName name="SG_25_13">#REF!</definedName>
    <definedName name="SG_25_14">#REF!</definedName>
    <definedName name="SG_25_15">#REF!</definedName>
    <definedName name="SG_25_16">#REF!</definedName>
    <definedName name="SG_25_17">#REF!</definedName>
    <definedName name="SG_25_18">#REF!</definedName>
    <definedName name="SG_25_19">#REF!</definedName>
    <definedName name="SG_25_20">#REF!</definedName>
    <definedName name="SG_25_21">#REF!</definedName>
    <definedName name="SG_25_22">#REF!</definedName>
    <definedName name="SG_25_23">#REF!</definedName>
    <definedName name="SG_25_24">#REF!</definedName>
    <definedName name="SG_25_25">#REF!</definedName>
    <definedName name="sgdgs" localSheetId="1" hidden="1">{"'CptDifn'!$AA$32:$AG$32"}</definedName>
    <definedName name="sgdgs" hidden="1">{"'CptDifn'!$AA$32:$AG$32"}</definedName>
    <definedName name="sgsdfgsh" localSheetId="1" hidden="1">{"'CptDifn'!$AA$32:$AG$32"}</definedName>
    <definedName name="sgsdfgsh" hidden="1">{"'CptDifn'!$AA$32:$AG$32"}</definedName>
    <definedName name="sgsdgs" localSheetId="1" hidden="1">{"'CptDifn'!$AA$32:$AG$32"}</definedName>
    <definedName name="sgsdgs" hidden="1">{"'CptDifn'!$AA$32:$AG$32"}</definedName>
    <definedName name="sgsg" localSheetId="1" hidden="1">{"'CptDifn'!$AA$32:$AG$32"}</definedName>
    <definedName name="sgsg" hidden="1">{"'CptDifn'!$AA$32:$AG$32"}</definedName>
    <definedName name="SHARED_FORMULA_107_101_107_101_2">#REF!+#REF!</definedName>
    <definedName name="SHARED_FORMULA_107_103_107_103_2">#REF!+#REF!</definedName>
    <definedName name="SHARED_FORMULA_107_15_107_15_2">#REF!+#REF!</definedName>
    <definedName name="SHARED_FORMULA_107_17_107_17_2">#REF!+#REF!</definedName>
    <definedName name="SHARED_FORMULA_107_19_107_19_2">#REF!+#REF!</definedName>
    <definedName name="SHARED_FORMULA_107_21_107_21_2">#REF!+#REF!</definedName>
    <definedName name="SHARED_FORMULA_107_23_107_23_2">#REF!+#REF!</definedName>
    <definedName name="SHARED_FORMULA_107_25_107_25_2">#REF!+#REF!</definedName>
    <definedName name="SHARED_FORMULA_107_27_107_27_2">#REF!+#REF!</definedName>
    <definedName name="SHARED_FORMULA_107_29_107_29_2">#REF!+#REF!</definedName>
    <definedName name="SHARED_FORMULA_107_31_107_31_2">#REF!+#REF!</definedName>
    <definedName name="SHARED_FORMULA_107_33_107_33_2">#REF!+#REF!</definedName>
    <definedName name="SHARED_FORMULA_107_35_107_35_2">#REF!+#REF!</definedName>
    <definedName name="SHARED_FORMULA_107_37_107_37_2">#REF!+#REF!</definedName>
    <definedName name="SHARED_FORMULA_107_39_107_39_2">#REF!+#REF!</definedName>
    <definedName name="SHARED_FORMULA_107_41_107_41_2">#REF!+#REF!</definedName>
    <definedName name="SHARED_FORMULA_107_43_107_43_2">#REF!+#REF!</definedName>
    <definedName name="SHARED_FORMULA_107_45_107_45_2">#REF!+#REF!</definedName>
    <definedName name="SHARED_FORMULA_107_47_107_47_2">#REF!+#REF!</definedName>
    <definedName name="SHARED_FORMULA_107_49_107_49_2">#REF!+#REF!</definedName>
    <definedName name="SHARED_FORMULA_107_51_107_51_2">#REF!+#REF!</definedName>
    <definedName name="SHARED_FORMULA_107_53_107_53_2">#REF!+#REF!</definedName>
    <definedName name="SHARED_FORMULA_107_55_107_55_2">#REF!+#REF!</definedName>
    <definedName name="SHARED_FORMULA_107_57_107_57_2">#REF!+#REF!</definedName>
    <definedName name="SHARED_FORMULA_107_59_107_59_2">#REF!+#REF!</definedName>
    <definedName name="SHARED_FORMULA_107_59_107_59_3">#REF!+#REF!</definedName>
    <definedName name="SHARED_FORMULA_107_61_107_61_2">#REF!+#REF!</definedName>
    <definedName name="SHARED_FORMULA_107_61_107_61_3">#REF!+#REF!</definedName>
    <definedName name="SHARED_FORMULA_107_63_107_63_2">#REF!+#REF!</definedName>
    <definedName name="SHARED_FORMULA_107_65_107_65_2">#REF!+#REF!</definedName>
    <definedName name="SHARED_FORMULA_107_67_107_67_2">#REF!+#REF!</definedName>
    <definedName name="SHARED_FORMULA_107_69_107_69_2">#REF!+#REF!</definedName>
    <definedName name="SHARED_FORMULA_107_71_107_71_2">#REF!+#REF!</definedName>
    <definedName name="SHARED_FORMULA_107_73_107_73_2">#REF!+#REF!</definedName>
    <definedName name="SHARED_FORMULA_107_76_107_76_2">#REF!+#REF!</definedName>
    <definedName name="SHARED_FORMULA_107_79_107_79_2">#REF!+#REF!</definedName>
    <definedName name="SHARED_FORMULA_108_15_108_15_3">#REF!+#REF!</definedName>
    <definedName name="SHARED_FORMULA_108_17_108_17_3">#REF!+#REF!</definedName>
    <definedName name="SHARED_FORMULA_11_15_11_15_2">#REF!+#REF!</definedName>
    <definedName name="SHARED_FORMULA_11_17_11_17_2">#REF!+#REF!</definedName>
    <definedName name="SHARED_FORMULA_11_19_11_19_2">#REF!+#REF!</definedName>
    <definedName name="SHARED_FORMULA_11_21_11_21_2">#REF!+#REF!</definedName>
    <definedName name="SHARED_FORMULA_11_23_11_23_2">#REF!+#REF!</definedName>
    <definedName name="SHARED_FORMULA_11_25_11_25_2">#REF!+#REF!</definedName>
    <definedName name="SHARED_FORMULA_11_27_11_27_2">#REF!+#REF!</definedName>
    <definedName name="SHARED_FORMULA_11_29_11_29_2">#REF!+#REF!</definedName>
    <definedName name="SHARED_FORMULA_11_31_11_31_2">#REF!+#REF!</definedName>
    <definedName name="SHARED_FORMULA_11_33_11_33_2">#REF!+#REF!</definedName>
    <definedName name="SHARED_FORMULA_11_35_11_35_2">#REF!+#REF!</definedName>
    <definedName name="SHARED_FORMULA_11_37_11_37_2">#REF!+#REF!</definedName>
    <definedName name="SHARED_FORMULA_11_39_11_39_2">#REF!+#REF!</definedName>
    <definedName name="SHARED_FORMULA_11_41_11_41_2">#REF!+#REF!</definedName>
    <definedName name="SHARED_FORMULA_11_43_11_43_2">#REF!+#REF!</definedName>
    <definedName name="SHARED_FORMULA_11_45_11_45_2">#REF!+#REF!</definedName>
    <definedName name="SHARED_FORMULA_11_47_11_47_2">#REF!+#REF!</definedName>
    <definedName name="SHARED_FORMULA_11_49_11_49_2">#REF!+#REF!</definedName>
    <definedName name="SHARED_FORMULA_11_51_11_51_2">#REF!+#REF!</definedName>
    <definedName name="SHARED_FORMULA_11_53_11_53_2">#REF!+#REF!</definedName>
    <definedName name="SHARED_FORMULA_11_55_11_55_2">#REF!+#REF!</definedName>
    <definedName name="SHARED_FORMULA_11_57_11_57_2">#REF!+#REF!</definedName>
    <definedName name="SHARED_FORMULA_11_59_11_59_2">#REF!+#REF!</definedName>
    <definedName name="SHARED_FORMULA_11_59_11_59_3">#REF!+#REF!</definedName>
    <definedName name="SHARED_FORMULA_11_61_11_61_2">#REF!+#REF!</definedName>
    <definedName name="SHARED_FORMULA_11_61_11_61_3">#REF!+#REF!</definedName>
    <definedName name="SHARED_FORMULA_11_63_11_63_2">#REF!+#REF!</definedName>
    <definedName name="SHARED_FORMULA_11_65_11_65_2">#REF!+#REF!</definedName>
    <definedName name="SHARED_FORMULA_11_67_11_67_2">#REF!+#REF!</definedName>
    <definedName name="SHARED_FORMULA_11_69_11_69_2">#REF!+#REF!</definedName>
    <definedName name="SHARED_FORMULA_110_15_110_15_1">#REF!+#REF!</definedName>
    <definedName name="SHARED_FORMULA_111_19_111_19_3">#REF!+#REF!</definedName>
    <definedName name="SHARED_FORMULA_111_21_111_21_3">#REF!+#REF!</definedName>
    <definedName name="SHARED_FORMULA_111_23_111_23_3">#REF!+#REF!</definedName>
    <definedName name="SHARED_FORMULA_111_25_111_25_3">#REF!+#REF!</definedName>
    <definedName name="SHARED_FORMULA_111_27_111_27_3">#REF!+#REF!</definedName>
    <definedName name="SHARED_FORMULA_111_29_111_29_3">#REF!+#REF!</definedName>
    <definedName name="SHARED_FORMULA_111_31_111_31_3">#REF!+#REF!</definedName>
    <definedName name="SHARED_FORMULA_111_33_111_33_3">#REF!+#REF!</definedName>
    <definedName name="SHARED_FORMULA_111_35_111_35_3">#REF!+#REF!</definedName>
    <definedName name="SHARED_FORMULA_111_37_111_37_3">#REF!+#REF!</definedName>
    <definedName name="SHARED_FORMULA_111_39_111_39_3">#REF!+#REF!</definedName>
    <definedName name="SHARED_FORMULA_111_41_111_41_3">#REF!+#REF!</definedName>
    <definedName name="SHARED_FORMULA_111_43_111_43_3">#REF!+#REF!</definedName>
    <definedName name="SHARED_FORMULA_111_45_111_45_3">#REF!+#REF!</definedName>
    <definedName name="SHARED_FORMULA_111_47_111_47_3">#REF!+#REF!</definedName>
    <definedName name="SHARED_FORMULA_111_49_111_49_3">#REF!+#REF!</definedName>
    <definedName name="SHARED_FORMULA_111_51_111_51_3">#REF!+#REF!</definedName>
    <definedName name="SHARED_FORMULA_111_53_111_53_3">#REF!+#REF!</definedName>
    <definedName name="SHARED_FORMULA_111_55_111_55_3">#REF!+#REF!</definedName>
    <definedName name="SHARED_FORMULA_111_57_111_57_3">#REF!+#REF!</definedName>
    <definedName name="SHARED_FORMULA_111_63_111_63_3">#REF!+#REF!</definedName>
    <definedName name="SHARED_FORMULA_111_65_111_65_3">#REF!+#REF!</definedName>
    <definedName name="SHARED_FORMULA_114_15_114_15_1">#REF!+#REF!</definedName>
    <definedName name="SHARED_FORMULA_118_15_118_15_1">#REF!+#REF!</definedName>
    <definedName name="SHARED_FORMULA_12_101_12_101_2">#REF!+#REF!</definedName>
    <definedName name="SHARED_FORMULA_12_103_12_103_2">#REF!+#REF!</definedName>
    <definedName name="SHARED_FORMULA_12_15_12_15_3">#REF!+#REF!</definedName>
    <definedName name="SHARED_FORMULA_12_17_12_17_3">#REF!+#REF!</definedName>
    <definedName name="SHARED_FORMULA_12_76_12_76_2">#REF!+#REF!</definedName>
    <definedName name="SHARED_FORMULA_12_79_12_79_2">#REF!+#REF!</definedName>
    <definedName name="SHARED_FORMULA_122_15_122_15_1">#REF!+#REF!</definedName>
    <definedName name="SHARED_FORMULA_126_15_126_15_1">#REF!+#REF!</definedName>
    <definedName name="SHARED_FORMULA_130_15_130_15_1">#REF!+#REF!</definedName>
    <definedName name="SHARED_FORMULA_134_15_134_15_1">#REF!+#REF!</definedName>
    <definedName name="SHARED_FORMULA_138_15_138_15_1">#REF!+#REF!</definedName>
    <definedName name="SHARED_FORMULA_14_15_14_15_1">#REF!+#REF!</definedName>
    <definedName name="SHARED_FORMULA_14_16_14_16_0">#REF!-#REF!</definedName>
    <definedName name="SHARED_FORMULA_15_19_15_19_3">#REF!+#REF!</definedName>
    <definedName name="SHARED_FORMULA_15_21_15_21_3">#REF!+#REF!</definedName>
    <definedName name="SHARED_FORMULA_15_23_15_23_3">#REF!+#REF!</definedName>
    <definedName name="SHARED_FORMULA_15_25_15_25_3">#REF!+#REF!</definedName>
    <definedName name="SHARED_FORMULA_15_27_15_27_3">#REF!+#REF!</definedName>
    <definedName name="SHARED_FORMULA_15_29_15_29_3">#REF!+#REF!</definedName>
    <definedName name="SHARED_FORMULA_15_31_15_31_3">#REF!+#REF!</definedName>
    <definedName name="SHARED_FORMULA_15_33_15_33_3">#REF!+#REF!</definedName>
    <definedName name="SHARED_FORMULA_15_35_15_35_3">#REF!+#REF!</definedName>
    <definedName name="SHARED_FORMULA_15_37_15_37_3">#REF!+#REF!</definedName>
    <definedName name="SHARED_FORMULA_15_39_15_39_3">#REF!+#REF!</definedName>
    <definedName name="SHARED_FORMULA_15_41_15_41_3">#REF!+#REF!</definedName>
    <definedName name="SHARED_FORMULA_15_43_15_43_3">#REF!+#REF!</definedName>
    <definedName name="SHARED_FORMULA_15_45_15_45_3">#REF!+#REF!</definedName>
    <definedName name="SHARED_FORMULA_15_47_15_47_3">#REF!+#REF!</definedName>
    <definedName name="SHARED_FORMULA_15_49_15_49_3">#REF!+#REF!</definedName>
    <definedName name="SHARED_FORMULA_15_51_15_51_3">#REF!+#REF!</definedName>
    <definedName name="SHARED_FORMULA_15_53_15_53_3">#REF!+#REF!</definedName>
    <definedName name="SHARED_FORMULA_15_55_15_55_3">#REF!+#REF!</definedName>
    <definedName name="SHARED_FORMULA_15_57_15_57_3">#REF!+#REF!</definedName>
    <definedName name="SHARED_FORMULA_15_63_15_63_3">#REF!+#REF!</definedName>
    <definedName name="SHARED_FORMULA_15_65_15_65_3">#REF!+#REF!</definedName>
    <definedName name="SHARED_FORMULA_15_71_15_71_2">#REF!+#REF!</definedName>
    <definedName name="SHARED_FORMULA_15_73_15_73_2">#REF!+#REF!</definedName>
    <definedName name="SHARED_FORMULA_17_16_17_16_0">#REF!/#REF!</definedName>
    <definedName name="SHARED_FORMULA_18_15_18_15_1">#REF!+#REF!</definedName>
    <definedName name="SHARED_FORMULA_20_22_20_22_0">#REF!/#REF!</definedName>
    <definedName name="SHARED_FORMULA_21_20_21_20_0">#REF!*#REF!</definedName>
    <definedName name="SHARED_FORMULA_22_15_22_15_1">#REF!+#REF!</definedName>
    <definedName name="SHARED_FORMULA_42_15_42_15_1">#REF!+#REF!</definedName>
    <definedName name="SHARED_FORMULA_43_101_43_101_2">#REF!+#REF!</definedName>
    <definedName name="SHARED_FORMULA_43_103_43_103_2">#REF!+#REF!</definedName>
    <definedName name="SHARED_FORMULA_43_15_43_15_2">#REF!+#REF!</definedName>
    <definedName name="SHARED_FORMULA_43_17_43_17_2">#REF!+#REF!</definedName>
    <definedName name="SHARED_FORMULA_43_19_43_19_2">#REF!+#REF!</definedName>
    <definedName name="SHARED_FORMULA_43_21_43_21_2">#REF!+#REF!</definedName>
    <definedName name="SHARED_FORMULA_43_23_43_23_2">#REF!+#REF!</definedName>
    <definedName name="SHARED_FORMULA_43_25_43_25_2">#REF!+#REF!</definedName>
    <definedName name="SHARED_FORMULA_43_27_43_27_2">#REF!+#REF!</definedName>
    <definedName name="SHARED_FORMULA_43_29_43_29_2">#REF!+#REF!</definedName>
    <definedName name="SHARED_FORMULA_43_31_43_31_2">#REF!+#REF!</definedName>
    <definedName name="SHARED_FORMULA_43_33_43_33_2">#REF!+#REF!</definedName>
    <definedName name="SHARED_FORMULA_43_35_43_35_2">#REF!+#REF!</definedName>
    <definedName name="SHARED_FORMULA_43_37_43_37_2">#REF!+#REF!</definedName>
    <definedName name="SHARED_FORMULA_43_39_43_39_2">#REF!+#REF!</definedName>
    <definedName name="SHARED_FORMULA_43_41_43_41_2">#REF!+#REF!</definedName>
    <definedName name="SHARED_FORMULA_43_43_43_43_2">#REF!+#REF!</definedName>
    <definedName name="SHARED_FORMULA_43_45_43_45_2">#REF!+#REF!</definedName>
    <definedName name="SHARED_FORMULA_43_47_43_47_2">#REF!+#REF!</definedName>
    <definedName name="SHARED_FORMULA_43_49_43_49_2">#REF!+#REF!</definedName>
    <definedName name="SHARED_FORMULA_43_51_43_51_2">#REF!+#REF!</definedName>
    <definedName name="SHARED_FORMULA_43_53_43_53_2">#REF!+#REF!</definedName>
    <definedName name="SHARED_FORMULA_43_55_43_55_2">#REF!+#REF!</definedName>
    <definedName name="SHARED_FORMULA_43_57_43_57_2">#REF!+#REF!</definedName>
    <definedName name="SHARED_FORMULA_43_59_43_59_2">#REF!+#REF!</definedName>
    <definedName name="SHARED_FORMULA_43_59_43_59_3">#REF!+#REF!</definedName>
    <definedName name="SHARED_FORMULA_43_61_43_61_2">#REF!+#REF!</definedName>
    <definedName name="SHARED_FORMULA_43_61_43_61_3">#REF!+#REF!</definedName>
    <definedName name="SHARED_FORMULA_43_63_43_63_2">#REF!+#REF!</definedName>
    <definedName name="SHARED_FORMULA_43_65_43_65_2">#REF!+#REF!</definedName>
    <definedName name="SHARED_FORMULA_43_67_43_67_2">#REF!+#REF!</definedName>
    <definedName name="SHARED_FORMULA_43_69_43_69_2">#REF!+#REF!</definedName>
    <definedName name="SHARED_FORMULA_43_71_43_71_2">#REF!+#REF!</definedName>
    <definedName name="SHARED_FORMULA_43_73_43_73_2">#REF!+#REF!</definedName>
    <definedName name="SHARED_FORMULA_43_76_43_76_2">#REF!+#REF!</definedName>
    <definedName name="SHARED_FORMULA_43_79_43_79_2">#REF!+#REF!</definedName>
    <definedName name="SHARED_FORMULA_44_15_44_15_3">#REF!+#REF!</definedName>
    <definedName name="SHARED_FORMULA_44_17_44_17_3">#REF!+#REF!</definedName>
    <definedName name="SHARED_FORMULA_46_15_46_15_1">#REF!+#REF!</definedName>
    <definedName name="SHARED_FORMULA_47_19_47_19_3">#REF!+#REF!</definedName>
    <definedName name="SHARED_FORMULA_47_21_47_21_3">#REF!+#REF!</definedName>
    <definedName name="SHARED_FORMULA_47_23_47_23_3">#REF!+#REF!</definedName>
    <definedName name="SHARED_FORMULA_47_25_47_25_3">#REF!+#REF!</definedName>
    <definedName name="SHARED_FORMULA_47_27_47_27_3">#REF!+#REF!</definedName>
    <definedName name="SHARED_FORMULA_47_29_47_29_3">#REF!+#REF!</definedName>
    <definedName name="SHARED_FORMULA_47_31_47_31_3">#REF!+#REF!</definedName>
    <definedName name="SHARED_FORMULA_47_33_47_33_3">#REF!+#REF!</definedName>
    <definedName name="SHARED_FORMULA_47_35_47_35_3">#REF!+#REF!</definedName>
    <definedName name="SHARED_FORMULA_47_37_47_37_3">#REF!+#REF!</definedName>
    <definedName name="SHARED_FORMULA_47_39_47_39_3">#REF!+#REF!</definedName>
    <definedName name="SHARED_FORMULA_47_41_47_41_3">#REF!+#REF!</definedName>
    <definedName name="SHARED_FORMULA_47_43_47_43_3">#REF!+#REF!</definedName>
    <definedName name="SHARED_FORMULA_47_45_47_45_3">#REF!+#REF!</definedName>
    <definedName name="SHARED_FORMULA_47_47_47_47_3">#REF!+#REF!</definedName>
    <definedName name="SHARED_FORMULA_47_49_47_49_3">#REF!+#REF!</definedName>
    <definedName name="SHARED_FORMULA_47_51_47_51_3">#REF!+#REF!</definedName>
    <definedName name="SHARED_FORMULA_47_53_47_53_3">#REF!+#REF!</definedName>
    <definedName name="SHARED_FORMULA_47_55_47_55_3">#REF!+#REF!</definedName>
    <definedName name="SHARED_FORMULA_47_57_47_57_3">#REF!+#REF!</definedName>
    <definedName name="SHARED_FORMULA_47_63_47_63_3">#REF!+#REF!</definedName>
    <definedName name="SHARED_FORMULA_47_65_47_65_3">#REF!+#REF!</definedName>
    <definedName name="SHARED_FORMULA_50_15_50_15_1">#REF!+#REF!</definedName>
    <definedName name="SHARED_FORMULA_54_15_54_15_1">#REF!+#REF!</definedName>
    <definedName name="SHARED_FORMULA_58_15_58_15_1">#REF!+#REF!</definedName>
    <definedName name="SHARED_FORMULA_70_15_70_15_1">#REF!+#REF!</definedName>
    <definedName name="SHARED_FORMULA_74_15_74_15_1">#REF!+#REF!</definedName>
    <definedName name="SHARED_FORMULA_75_101_75_101_2">#REF!+#REF!</definedName>
    <definedName name="SHARED_FORMULA_75_103_75_103_2">#REF!+#REF!</definedName>
    <definedName name="SHARED_FORMULA_75_15_75_15_2">#REF!+#REF!</definedName>
    <definedName name="SHARED_FORMULA_75_17_75_17_2">#REF!+#REF!</definedName>
    <definedName name="SHARED_FORMULA_75_19_75_19_2">#REF!+#REF!</definedName>
    <definedName name="SHARED_FORMULA_75_21_75_21_2">#REF!+#REF!</definedName>
    <definedName name="SHARED_FORMULA_75_23_75_23_2">#REF!+#REF!</definedName>
    <definedName name="SHARED_FORMULA_75_25_75_25_2">#REF!+#REF!</definedName>
    <definedName name="SHARED_FORMULA_75_27_75_27_2">#REF!+#REF!</definedName>
    <definedName name="SHARED_FORMULA_75_29_75_29_2">#REF!+#REF!</definedName>
    <definedName name="SHARED_FORMULA_75_31_75_31_2">#REF!+#REF!</definedName>
    <definedName name="SHARED_FORMULA_75_33_75_33_2">#REF!+#REF!</definedName>
    <definedName name="SHARED_FORMULA_75_35_75_35_2">#REF!+#REF!</definedName>
    <definedName name="SHARED_FORMULA_75_37_75_37_2">#REF!+#REF!</definedName>
    <definedName name="SHARED_FORMULA_75_39_75_39_2">#REF!+#REF!</definedName>
    <definedName name="SHARED_FORMULA_75_41_75_41_2">#REF!+#REF!</definedName>
    <definedName name="SHARED_FORMULA_75_43_75_43_2">#REF!+#REF!</definedName>
    <definedName name="SHARED_FORMULA_75_45_75_45_2">#REF!+#REF!</definedName>
    <definedName name="SHARED_FORMULA_75_47_75_47_2">#REF!+#REF!</definedName>
    <definedName name="SHARED_FORMULA_75_49_75_49_2">#REF!+#REF!</definedName>
    <definedName name="SHARED_FORMULA_75_51_75_51_2">#REF!+#REF!</definedName>
    <definedName name="SHARED_FORMULA_75_53_75_53_2">#REF!+#REF!</definedName>
    <definedName name="SHARED_FORMULA_75_55_75_55_2">#REF!+#REF!</definedName>
    <definedName name="SHARED_FORMULA_75_57_75_57_2">#REF!+#REF!</definedName>
    <definedName name="SHARED_FORMULA_75_59_75_59_2">#REF!+#REF!</definedName>
    <definedName name="SHARED_FORMULA_75_59_75_59_3">#REF!+#REF!</definedName>
    <definedName name="SHARED_FORMULA_75_61_75_61_2">#REF!+#REF!</definedName>
    <definedName name="SHARED_FORMULA_75_61_75_61_3">#REF!+#REF!</definedName>
    <definedName name="SHARED_FORMULA_75_63_75_63_2">#REF!+#REF!</definedName>
    <definedName name="SHARED_FORMULA_75_65_75_65_2">#REF!+#REF!</definedName>
    <definedName name="SHARED_FORMULA_75_67_75_67_2">#REF!+#REF!</definedName>
    <definedName name="SHARED_FORMULA_75_69_75_69_2">#REF!+#REF!</definedName>
    <definedName name="SHARED_FORMULA_75_71_75_71_2">#REF!+#REF!</definedName>
    <definedName name="SHARED_FORMULA_75_73_75_73_2">#REF!+#REF!</definedName>
    <definedName name="SHARED_FORMULA_75_76_75_76_2">#REF!+#REF!</definedName>
    <definedName name="SHARED_FORMULA_75_79_75_79_2">#REF!+#REF!</definedName>
    <definedName name="SHARED_FORMULA_76_15_76_15_3">#REF!+#REF!</definedName>
    <definedName name="SHARED_FORMULA_76_17_76_17_3">#REF!+#REF!</definedName>
    <definedName name="SHARED_FORMULA_78_15_78_15_1">#REF!+#REF!</definedName>
    <definedName name="SHARED_FORMULA_79_19_79_19_3">#REF!+#REF!</definedName>
    <definedName name="SHARED_FORMULA_79_21_79_21_3">#REF!+#REF!</definedName>
    <definedName name="SHARED_FORMULA_79_23_79_23_3">#REF!+#REF!</definedName>
    <definedName name="SHARED_FORMULA_79_25_79_25_3">#REF!+#REF!</definedName>
    <definedName name="SHARED_FORMULA_79_27_79_27_3">#REF!+#REF!</definedName>
    <definedName name="SHARED_FORMULA_79_29_79_29_3">#REF!+#REF!</definedName>
    <definedName name="SHARED_FORMULA_79_31_79_31_3">#REF!+#REF!</definedName>
    <definedName name="SHARED_FORMULA_79_33_79_33_3">#REF!+#REF!</definedName>
    <definedName name="SHARED_FORMULA_79_35_79_35_3">#REF!+#REF!</definedName>
    <definedName name="SHARED_FORMULA_79_37_79_37_3">#REF!+#REF!</definedName>
    <definedName name="SHARED_FORMULA_79_39_79_39_3">#REF!+#REF!</definedName>
    <definedName name="SHARED_FORMULA_79_41_79_41_3">#REF!+#REF!</definedName>
    <definedName name="SHARED_FORMULA_79_43_79_43_3">#REF!+#REF!</definedName>
    <definedName name="SHARED_FORMULA_79_45_79_45_3">#REF!+#REF!</definedName>
    <definedName name="SHARED_FORMULA_79_47_79_47_3">#REF!+#REF!</definedName>
    <definedName name="SHARED_FORMULA_79_49_79_49_3">#REF!+#REF!</definedName>
    <definedName name="SHARED_FORMULA_79_51_79_51_3">#REF!+#REF!</definedName>
    <definedName name="SHARED_FORMULA_79_53_79_53_3">#REF!+#REF!</definedName>
    <definedName name="SHARED_FORMULA_79_55_79_55_3">#REF!+#REF!</definedName>
    <definedName name="SHARED_FORMULA_79_57_79_57_3">#REF!+#REF!</definedName>
    <definedName name="SHARED_FORMULA_79_63_79_63_3">#REF!+#REF!</definedName>
    <definedName name="SHARED_FORMULA_79_65_79_65_3">#REF!+#REF!</definedName>
    <definedName name="SHARED_FORMULA_82_15_82_15_1">#REF!+#REF!</definedName>
    <definedName name="SHARED_FORMULA_86_15_86_15_1">#REF!+#REF!</definedName>
    <definedName name="SHARED_FORMULA_90_15_90_15_1">#REF!+#REF!</definedName>
    <definedName name="SHARED_FORMULA_94_15_94_15_1">#REF!+#REF!</definedName>
    <definedName name="SHARED_FORMULA_98_15_98_15_1">#REF!+#REF!</definedName>
    <definedName name="Si" localSheetId="1" hidden="1">{#N/A,#N/A,FALSE,"GERAL";#N/A,#N/A,FALSE,"012-96";#N/A,#N/A,FALSE,"018-96";#N/A,#N/A,FALSE,"027-96";#N/A,#N/A,FALSE,"059-96";#N/A,#N/A,FALSE,"076-96";#N/A,#N/A,FALSE,"019-97";#N/A,#N/A,FALSE,"021-97";#N/A,#N/A,FALSE,"022-97";#N/A,#N/A,FALSE,"028-97"}</definedName>
    <definedName name="Si" hidden="1">{#N/A,#N/A,FALSE,"GERAL";#N/A,#N/A,FALSE,"012-96";#N/A,#N/A,FALSE,"018-96";#N/A,#N/A,FALSE,"027-96";#N/A,#N/A,FALSE,"059-96";#N/A,#N/A,FALSE,"076-96";#N/A,#N/A,FALSE,"019-97";#N/A,#N/A,FALSE,"021-97";#N/A,#N/A,FALSE,"022-97";#N/A,#N/A,FALSE,"028-97"}</definedName>
    <definedName name="SICRO">#REF!</definedName>
    <definedName name="SIDEPRICE">#REF!</definedName>
    <definedName name="sidhjvcvid" localSheetId="1" hidden="1">{"'gráf jan00'!$A$1:$AK$41"}</definedName>
    <definedName name="sidhjvcvid" hidden="1">{"'gráf jan00'!$A$1:$AK$41"}</definedName>
    <definedName name="SIETE">#REF!</definedName>
    <definedName name="SIF">#REF!</definedName>
    <definedName name="sifa40">#REF!</definedName>
    <definedName name="sifa50">#REF!</definedName>
    <definedName name="SIGLA_UF">#N/A</definedName>
    <definedName name="siglaespecial">#REF!</definedName>
    <definedName name="SiglaReg">#REF!</definedName>
    <definedName name="SIH">#REF!</definedName>
    <definedName name="sihaa">#REF!</definedName>
    <definedName name="sim">#REF!</definedName>
    <definedName name="simulação">#REF!</definedName>
    <definedName name="SIN">#REF!</definedName>
    <definedName name="SIN_D_0919_cod">#REF!</definedName>
    <definedName name="SIN_D_0919_val">#REF!</definedName>
    <definedName name="Sin_IN_0919_cod">#REF!</definedName>
    <definedName name="SIN_INS_0919_val">#REF!</definedName>
    <definedName name="SINAL">#REF!</definedName>
    <definedName name="SINALIZAÇÃO">#REF!</definedName>
    <definedName name="sinalização_e_elementos_de_segurança">#REF!</definedName>
    <definedName name="SINAPA">#REF!</definedName>
    <definedName name="SINAPI_2">#REF!</definedName>
    <definedName name="SINTETICO" localSheetId="1" hidden="1">{#N/A,#N/A,TRUE,"TER  EXT";#N/A,#N/A,TRUE,"TER  EXT";#N/A,#N/A,TRUE,"LAT  ESQ";#N/A,#N/A,TRUE,"FRONTAL";#N/A,#N/A,TRUE,"POST";#N/A,#N/A,TRUE,"LAT  DIR"}</definedName>
    <definedName name="SINTETICO" hidden="1">{#N/A,#N/A,TRUE,"TER  EXT";#N/A,#N/A,TRUE,"TER  EXT";#N/A,#N/A,TRUE,"LAT  ESQ";#N/A,#N/A,TRUE,"FRONTAL";#N/A,#N/A,TRUE,"POST";#N/A,#N/A,TRUE,"LAT  DIR"}</definedName>
    <definedName name="SITPAT">"Texto 13"</definedName>
    <definedName name="SIV">#REF!</definedName>
    <definedName name="sivaa">#REF!</definedName>
    <definedName name="SixSigma" localSheetId="1" hidden="1">{"'RR'!$A$2:$E$81"}</definedName>
    <definedName name="SixSigma" hidden="1">{"'RR'!$A$2:$E$81"}</definedName>
    <definedName name="SL" localSheetId="1" hidden="1">{"'RR'!$A$2:$E$81"}</definedName>
    <definedName name="SL" hidden="1">{"'RR'!$A$2:$E$81"}</definedName>
    <definedName name="sladkfj" localSheetId="1" hidden="1">{"'gráf jan00'!$A$1:$AK$41"}</definedName>
    <definedName name="sladkfj" hidden="1">{"'gráf jan00'!$A$1:$AK$41"}</definedName>
    <definedName name="SLD.000.C.0.00.0000.00.00.11201010035">200</definedName>
    <definedName name="SLD.000.C.0.00.0000.00.00.11306010019">90.63</definedName>
    <definedName name="SLD.000.C.0.00.0000.00.00.11306010031">13002</definedName>
    <definedName name="SLD.000.C.0.00.0000.00.00.11306010034">679.5</definedName>
    <definedName name="SLD.000.C.0.00.0000.00.00.11306010036">22315.38999999</definedName>
    <definedName name="SLD.000.C.0.00.0000.00.00.117">533634.32999992</definedName>
    <definedName name="SLD.000.C.0.00.0000.00.00.121">31439885.269989</definedName>
    <definedName name="SLD.000.C.0.00.0000.00.00.12301">997253.47000027</definedName>
    <definedName name="SLD.000.C.0.00.0000.00.00.131">0</definedName>
    <definedName name="SLD.000.C.0.00.0000.00.00.211">73815519.2800293</definedName>
    <definedName name="SLD.000.C.0.00.0000.00.00.2110202">10881502.85</definedName>
    <definedName name="SLD.000.C.0.00.0000.00.00.2110203">55226637.2899999</definedName>
    <definedName name="SLD.000.C.0.00.0000.00.00.2110302">28386509.52</definedName>
    <definedName name="SLD.000.C.0.00.0000.00.00.212">88033.35000002</definedName>
    <definedName name="SLD.000.C.0.00.0000.00.00.216">634076.36999989</definedName>
    <definedName name="SLD.000.C.0.00.0000.00.00.217">17315355.6300048</definedName>
    <definedName name="SLD.000.C.0.00.0000.00.00.21704010001">16653.00999999</definedName>
    <definedName name="SLD.000.C.0.00.0000.00.00.21704010003">0</definedName>
    <definedName name="SLD.000.C.0.00.0000.00.00.219">3513721.00999832</definedName>
    <definedName name="SLD.000.C.0.00.0000.00.00.221">290102726.669921</definedName>
    <definedName name="SLD.000.C.0.00.0000.00.00.2210202">19016801.05</definedName>
    <definedName name="SLD.000.C.0.00.0000.00.00.2210203">149251446.629999</definedName>
    <definedName name="SLD.000.C.0.00.0000.00.00.2210302">105877571.47</definedName>
    <definedName name="SLD.000.C.0.00.0000.00.00.222">21139278.8200073</definedName>
    <definedName name="SLD.000.C.0.00.0000.00.00.22201010001">6164913.85</definedName>
    <definedName name="SLD.000.C.0.00.0000.00.00.241">129974445.70996</definedName>
    <definedName name="SLD.000.C.0.00.0000.00.00.24101">129974445.70996</definedName>
    <definedName name="SLD.000.C.0.00.0000.00.00.244">2180449.56999969</definedName>
    <definedName name="SLD.000.C.0.00.0000.00.00.24501">18114451.8699951</definedName>
    <definedName name="SLD.000.C.0.00.0000.00.00.31">290217002.200195</definedName>
    <definedName name="SLD.000.C.0.00.0000.00.00.311">179585641.580078</definedName>
    <definedName name="SLD.000.C.0.00.0000.00.00.312">4954140.23999786</definedName>
    <definedName name="SLD.000.C.0.00.0000.00.00.32">-21064440.0299987</definedName>
    <definedName name="SLD.000.C.0.00.0000.00.00.34">363001.90999985</definedName>
    <definedName name="SLD.000.C.0.00.0000.00.00.41">-155587260.75</definedName>
    <definedName name="SLD.000.C.0.00.0000.00.00.42">-6637872.08</definedName>
    <definedName name="SLD.000.C.0.00.0000.00.00.421">-6637872.08</definedName>
    <definedName name="SLD.000.C.0.00.0000.00.00.42101">-3179544.07</definedName>
    <definedName name="SLD.000.C.0.00.0000.00.00.4210101">-3012633.78</definedName>
    <definedName name="SLD.000.C.0.00.0000.00.00.42101010001">0</definedName>
    <definedName name="SLD.000.C.0.00.0000.00.00.42101010002">-1499629.64</definedName>
    <definedName name="SLD.000.C.0.00.0000.00.00.42101010003">0</definedName>
    <definedName name="SLD.000.C.0.00.0000.00.00.42101010004">-124252.87</definedName>
    <definedName name="SLD.000.C.0.00.0000.00.00.42101010005">-4977.5</definedName>
    <definedName name="SLD.000.C.0.00.0000.00.00.42101010006">-165699.16</definedName>
    <definedName name="SLD.000.C.0.00.0000.00.00.42101010007">-133002.13</definedName>
    <definedName name="SLD.000.C.0.00.0000.00.00.42101010008">-677910.15</definedName>
    <definedName name="SLD.000.C.0.00.0000.00.00.42101010009">0</definedName>
    <definedName name="SLD.000.C.0.00.0000.00.00.42101010010">-28734.28</definedName>
    <definedName name="SLD.000.C.0.00.0000.00.00.42101010011">0</definedName>
    <definedName name="SLD.000.C.0.00.0000.00.00.42101010012">0</definedName>
    <definedName name="SLD.000.C.0.00.0000.00.00.42101010013">-52702.65</definedName>
    <definedName name="SLD.000.C.0.00.0000.00.00.42101010014">0</definedName>
    <definedName name="SLD.000.C.0.00.0000.00.00.42101010015">-6715.04</definedName>
    <definedName name="SLD.000.C.0.00.0000.00.00.42101010016">-39600</definedName>
    <definedName name="SLD.000.C.0.00.0000.00.00.42101010017">0</definedName>
    <definedName name="SLD.000.C.0.00.0000.00.00.42101010018">0</definedName>
    <definedName name="SLD.000.C.0.00.0000.00.00.42101010019">-279410.36</definedName>
    <definedName name="SLD.000.C.0.00.0000.00.00.4210102">-8970.67</definedName>
    <definedName name="SLD.000.C.0.00.0000.00.00.42101020001">-17173.24</definedName>
    <definedName name="SLD.000.C.0.00.0000.00.00.42101020002">8202.57</definedName>
    <definedName name="SLD.000.C.0.00.0000.00.00.4210103">-76325</definedName>
    <definedName name="SLD.000.C.0.00.0000.00.00.42101030001">-84989</definedName>
    <definedName name="SLD.000.C.0.00.0000.00.00.42101030002">8664</definedName>
    <definedName name="SLD.000.C.0.00.0000.00.00.4210104">-63934.09</definedName>
    <definedName name="SLD.000.C.0.00.0000.00.00.42101040001">-99988.23</definedName>
    <definedName name="SLD.000.C.0.00.0000.00.00.42101040002">36054.14</definedName>
    <definedName name="SLD.000.C.0.00.0000.00.00.4210105">-13713.53</definedName>
    <definedName name="SLD.000.C.0.00.0000.00.00.42101050001">-34308.68</definedName>
    <definedName name="SLD.000.C.0.00.0000.00.00.42101050002">20595.15</definedName>
    <definedName name="SLD.000.C.0.00.0000.00.00.4210106">-3967</definedName>
    <definedName name="SLD.000.C.0.00.0000.00.00.42101060001">-19144.63</definedName>
    <definedName name="SLD.000.C.0.00.0000.00.00.42101060002">15177.63</definedName>
    <definedName name="SLD.000.C.0.00.0000.00.00.4210107">0</definedName>
    <definedName name="SLD.000.C.0.00.0000.00.00.42101070001">0</definedName>
    <definedName name="SLD.000.C.0.00.0000.00.00.42101070002">0</definedName>
    <definedName name="SLD.000.C.0.00.0000.00.00.42102">-1315714.79</definedName>
    <definedName name="SLD.000.C.0.00.0000.00.00.4210201">-1315714.79</definedName>
    <definedName name="SLD.000.C.0.00.0000.00.00.42102010001">-565564.74</definedName>
    <definedName name="SLD.000.C.0.00.0000.00.00.42102010002">-47934.87</definedName>
    <definedName name="SLD.000.C.0.00.0000.00.00.42102010003">-61198.22</definedName>
    <definedName name="SLD.000.C.0.00.0000.00.00.42102010004">-19555.3</definedName>
    <definedName name="SLD.000.C.0.00.0000.00.00.42102010009">-23900</definedName>
    <definedName name="SLD.000.C.0.00.0000.00.00.42102010011">-141904.71</definedName>
    <definedName name="SLD.000.C.0.00.0000.00.00.42102010012">-548628.94</definedName>
    <definedName name="SLD.000.C.0.00.0000.00.00.42102010015">92971.99</definedName>
    <definedName name="SLD.000.C.0.00.0000.00.00.42103">-185441.45</definedName>
    <definedName name="SLD.000.C.0.00.0000.00.00.4210301">-185441.45</definedName>
    <definedName name="SLD.000.C.0.00.0000.00.00.42103010001">-61388.02</definedName>
    <definedName name="SLD.000.C.0.00.0000.00.00.42103010002">-6075.96</definedName>
    <definedName name="SLD.000.C.0.00.0000.00.00.42103010003">-117977.47</definedName>
    <definedName name="SLD.000.C.0.00.0000.00.00.42104">-1488632.3</definedName>
    <definedName name="SLD.000.C.0.00.0000.00.00.4210401">-1488632.3</definedName>
    <definedName name="SLD.000.C.0.00.0000.00.00.42104010001">-128085.15</definedName>
    <definedName name="SLD.000.C.0.00.0000.00.00.42104010002">-54457.45</definedName>
    <definedName name="SLD.000.C.0.00.0000.00.00.42104010003">-159151.82</definedName>
    <definedName name="SLD.000.C.0.00.0000.00.00.42104010004">-428380.53</definedName>
    <definedName name="SLD.000.C.0.00.0000.00.00.42104010005">-52557.72</definedName>
    <definedName name="SLD.000.C.0.00.0000.00.00.42104010007">-11117.01</definedName>
    <definedName name="SLD.000.C.0.00.0000.00.00.42104010008">-651.18</definedName>
    <definedName name="SLD.000.C.0.00.0000.00.00.42104010010">-24026.06</definedName>
    <definedName name="SLD.000.C.0.00.0000.00.00.42104010011">-13384.73</definedName>
    <definedName name="SLD.000.C.0.00.0000.00.00.42104010012">-1926</definedName>
    <definedName name="SLD.000.C.0.00.0000.00.00.42104010013">-68000.66</definedName>
    <definedName name="SLD.000.C.0.00.0000.00.00.42104010014">-12154.05</definedName>
    <definedName name="SLD.000.C.0.00.0000.00.00.42104010015">-33937.91</definedName>
    <definedName name="SLD.000.C.0.00.0000.00.00.42104010017">-7905.75</definedName>
    <definedName name="SLD.000.C.0.00.0000.00.00.42104010018">-509.78</definedName>
    <definedName name="SLD.000.C.0.00.0000.00.00.42104010020">-17964</definedName>
    <definedName name="SLD.000.C.0.00.0000.00.00.42104010022">-475.8</definedName>
    <definedName name="SLD.000.C.0.00.0000.00.00.42104010023">-22896.35</definedName>
    <definedName name="SLD.000.C.0.00.0000.00.00.42104010026">-18308.98</definedName>
    <definedName name="SLD.000.C.0.00.0000.00.00.42104010027">-22616.44</definedName>
    <definedName name="SLD.000.C.0.00.0000.00.00.42104010028">-3051.76</definedName>
    <definedName name="SLD.000.C.0.00.0000.00.00.42104010029">-365.38</definedName>
    <definedName name="SLD.000.C.0.00.0000.00.00.42104010030">-34450</definedName>
    <definedName name="SLD.000.C.0.00.0000.00.00.42104010031">-17740.54</definedName>
    <definedName name="SLD.000.C.0.00.0000.00.00.42104010032">-24105.23</definedName>
    <definedName name="SLD.000.C.0.00.0000.00.00.42104010034">-207617.57</definedName>
    <definedName name="SLD.000.C.0.00.0000.00.00.42104010035">-121452.54</definedName>
    <definedName name="SLD.000.C.0.00.0000.00.00.42104010037">-1341.91</definedName>
    <definedName name="SLD.000.C.0.00.0000.00.00.42105">-284960.72</definedName>
    <definedName name="SLD.000.C.0.00.0000.00.00.4210501">-284960.72</definedName>
    <definedName name="SLD.000.C.0.00.0000.00.00.42105010001">-1320</definedName>
    <definedName name="SLD.000.C.0.00.0000.00.00.42105010002">-221746.1</definedName>
    <definedName name="SLD.000.C.0.00.0000.00.00.42105010003">-10855.86</definedName>
    <definedName name="SLD.000.C.0.00.0000.00.00.42105010004">-51038.76</definedName>
    <definedName name="SLD.000.C.0.00.0000.00.00.42107">-49805.66</definedName>
    <definedName name="SLD.000.C.0.00.0000.00.00.4210701">-49805.66</definedName>
    <definedName name="SLD.000.C.0.00.0000.00.00.42107010004">-49805.66</definedName>
    <definedName name="SLD.000.C.0.00.0000.00.00.42108">-133773.09</definedName>
    <definedName name="SLD.000.C.0.00.0000.00.00.4210801">-133773.09</definedName>
    <definedName name="SLD.000.C.0.00.0000.00.00.42108010003">-133773.09</definedName>
    <definedName name="SLD.000.C.0.00.0000.00.00.44">-5557702.52999878</definedName>
    <definedName name="SLD.000.C.0.00.0000.00.00.4410101">-12315505.6900024</definedName>
    <definedName name="SLD.000.C.0.00.0000.00.00.44101010019">-2444251.44</definedName>
    <definedName name="SLD.000.C.0.00.0000.00.00.4410102">-21328703.7200012</definedName>
    <definedName name="SLD.000.C.0.00.0000.00.00.44101020008">-44908351.0199999</definedName>
    <definedName name="SLD.000.C.0.00.0000.00.00.45">-133099.42000008</definedName>
    <definedName name="SLD.000.C.0.00.0000.00.00.47101010001">-4710636.20999908</definedName>
    <definedName name="SLD.000.C.0.00.0000.00.00.47101010002">-1201172.17000008</definedName>
    <definedName name="SLD.000.C.0.00.0000.00.00.D1010">17989327</definedName>
    <definedName name="SLD.000.C.0.00.0000.00.00.D1011">9804813.5</definedName>
    <definedName name="SLD.000.C.0.00.0000.00.00.D1012">1992874.98999977</definedName>
    <definedName name="SLD.000.C.0.00.0000.00.00.D1013">7966124.47000122</definedName>
    <definedName name="SLD.000.C.0.00.0000.00.00.D1014">98873.1400001</definedName>
    <definedName name="SLD.000.C.0.00.0000.00.00.D1015">498771725.940429</definedName>
    <definedName name="SLD.000.C.0.00.0000.00.00.D1016">3861816.84998322</definedName>
    <definedName name="SLD.000.C.0.00.0000.00.00.D1017">6518375.77999878</definedName>
    <definedName name="SLD.000.C.0.00.0000.00.00.D1018">30428702.3901367</definedName>
    <definedName name="SLD.000.C.0.00.0000.00.00.D1025">-45744891.0900268</definedName>
    <definedName name="SLD.000.C.0.00.0000.00.00.D1026">-13650979.5200805</definedName>
    <definedName name="SLD.000.C.0.00.0000.00.00.D1030">-18147550.3200073</definedName>
    <definedName name="SLD.000.C.0.00.0000.00.00.D1074">3439383.08001709</definedName>
    <definedName name="SLD.000.C.0.00.0000.00.00.D1075">-7966124.47000122</definedName>
    <definedName name="SLD.000.C.0.00.0000.00.00.D1076">20221665.6099853</definedName>
    <definedName name="SLD.000.C.0.00.0000.00.00.D1093">1009504.21000004</definedName>
    <definedName name="SLD.000.C.0.00.0000.00.00.D1094">2896500.96999741</definedName>
    <definedName name="SLD.000.C.0.00.0000.00.00.D1155">25936.66999999</definedName>
    <definedName name="SLD.000.C.0.00.0000.00.00.D997">5050971.46000671</definedName>
    <definedName name="SLD.000.C.0.00.0000.00.00.DCRECEBER">1089681.6099987</definedName>
    <definedName name="SLD.000.C.0.00.0000.00.01.11306010036">22</definedName>
    <definedName name="SLD.000.C.0.00.0000.00.01.117">1001</definedName>
    <definedName name="SLD.000.C.0.00.0000.00.01.121">30082</definedName>
    <definedName name="SLD.000.C.0.00.0000.00.01.12301">997</definedName>
    <definedName name="SLD.000.C.0.00.0000.00.01.211">73607</definedName>
    <definedName name="SLD.000.C.0.00.0000.00.01.212">220</definedName>
    <definedName name="SLD.000.C.0.00.0000.00.01.216">555</definedName>
    <definedName name="SLD.000.C.0.00.0000.00.01.217">22702</definedName>
    <definedName name="SLD.000.C.0.00.0000.00.01.219">3514</definedName>
    <definedName name="SLD.000.C.0.00.0000.00.01.221">307226</definedName>
    <definedName name="SLD.000.C.0.00.0000.00.01.222">12514</definedName>
    <definedName name="SLD.000.C.0.00.0000.00.01.241">129974</definedName>
    <definedName name="SLD.000.C.0.00.0000.00.01.244">2180</definedName>
    <definedName name="SLD.000.C.0.00.0000.00.01.24501">18114</definedName>
    <definedName name="SLD.000.C.0.00.0000.00.01.D1010">14735</definedName>
    <definedName name="SLD.000.C.0.00.0000.00.01.D1011">36890</definedName>
    <definedName name="SLD.000.C.0.00.0000.00.01.D1012">1296</definedName>
    <definedName name="SLD.000.C.0.00.0000.00.01.D1013">8253</definedName>
    <definedName name="SLD.000.C.0.00.0000.00.01.D1014">99</definedName>
    <definedName name="SLD.000.C.0.00.0000.00.01.D1015">487300</definedName>
    <definedName name="SLD.000.C.0.00.0000.00.01.D1016">6062</definedName>
    <definedName name="SLD.000.C.0.00.0000.00.01.D1017">5130</definedName>
    <definedName name="SLD.000.C.0.00.0000.00.01.D1018">30429</definedName>
    <definedName name="SLD.000.C.0.00.0000.00.01.DCRECEBER">610</definedName>
    <definedName name="SLD.000.C.0.00.1999.00.00.117">386309.42000008</definedName>
    <definedName name="SLD.000.C.0.00.1999.00.00.121">32120074.2799987</definedName>
    <definedName name="SLD.000.C.0.00.1999.00.00.131">90000</definedName>
    <definedName name="SLD.000.C.0.00.1999.00.00.211">71813107.4799804</definedName>
    <definedName name="SLD.000.C.0.00.1999.00.00.212">988466.92000008</definedName>
    <definedName name="SLD.000.C.0.00.1999.00.00.217">30737899.1099853</definedName>
    <definedName name="SLD.000.C.0.00.1999.00.00.221">321088959</definedName>
    <definedName name="SLD.000.C.0.00.1999.00.00.222">12513945.7100067</definedName>
    <definedName name="SLD.000.C.0.00.1999.00.00.241">129974445.70996</definedName>
    <definedName name="SLD.000.C.0.00.1999.00.00.244">2180449.56999969</definedName>
    <definedName name="SLD.000.C.0.00.1999.00.00.31">244637695.850097</definedName>
    <definedName name="SLD.000.C.0.00.1999.00.00.32">-7509368.30000305</definedName>
    <definedName name="SLD.000.C.0.00.1999.00.00.34">14624027.0099945</definedName>
    <definedName name="SLD.000.C.0.00.1999.00.00.41">-137984469.360107</definedName>
    <definedName name="SLD.000.C.0.00.1999.00.00.42">-18822323.7999877</definedName>
    <definedName name="SLD.000.C.0.00.1999.00.00.45">1209821.75</definedName>
    <definedName name="SLD.000.C.0.00.1999.00.00.47101010001">6781028.15000153</definedName>
    <definedName name="SLD.000.C.0.00.1999.00.00.47101010002">1847856.37999916</definedName>
    <definedName name="SLD.000.C.0.00.1999.00.00.D1010">16016305.1600036</definedName>
    <definedName name="SLD.000.C.0.00.1999.00.00.D1011">25362635.7800293</definedName>
    <definedName name="SLD.000.C.0.00.1999.00.00.D1012">4699155.20999908</definedName>
    <definedName name="SLD.000.C.0.00.1999.00.00.D1013">8628884.52999878</definedName>
    <definedName name="SLD.000.C.0.00.1999.00.00.D1015">491398211.890625</definedName>
    <definedName name="SLD.000.C.0.00.1999.00.00.D1016">10463049.2499847</definedName>
    <definedName name="SLD.000.C.0.00.1999.00.00.D1017">2173749.31999969</definedName>
    <definedName name="SLD.000.C.0.00.1999.00.00.D1018">18114451.8701171</definedName>
    <definedName name="SLD.000.C.0.00.1999.00.00.D1025">-49193159.4400024</definedName>
    <definedName name="SLD.000.C.0.00.1999.00.00.D1026">-3587777.86999512</definedName>
    <definedName name="SLD.000.C.0.00.1999.00.00.D1030">-71352966.6400146</definedName>
    <definedName name="SLD.000.C.0.00.1999.00.00.D1074">-19349636.2700195</definedName>
    <definedName name="SLD.000.C.0.00.1999.00.00.D1075">-8628884.52999878</definedName>
    <definedName name="SLD.000.C.0.00.1999.00.00.D1076">77181160.7299804</definedName>
    <definedName name="SLD.000.C.0.00.1999.00.00.D1093">1255347.8599987</definedName>
    <definedName name="SLD.000.C.0.00.1999.00.00.D1094">1125951.77000046</definedName>
    <definedName name="SLD.000.C.0.00.1999.00.00.D997">52401126.4100341</definedName>
    <definedName name="SLD.000.C.0.00.1999.00.00.DCRECEBER">291453.08000183</definedName>
    <definedName name="SLD.000.C.0.00.2000.00.00.117">533634.32999992</definedName>
    <definedName name="SLD.000.C.0.00.2000.00.00.121">31439885.269989</definedName>
    <definedName name="SLD.000.C.0.00.2000.00.00.12301">1147792.02000046</definedName>
    <definedName name="SLD.000.C.0.00.2000.00.00.131">0</definedName>
    <definedName name="SLD.000.C.0.00.2000.00.00.211">73815519.2800293</definedName>
    <definedName name="SLD.000.C.0.00.2000.00.00.212">88033.35000002</definedName>
    <definedName name="SLD.000.C.0.00.2000.00.00.217">17315355.6300048</definedName>
    <definedName name="SLD.000.C.0.00.2000.00.00.221">290102726.669921</definedName>
    <definedName name="SLD.000.C.0.00.2000.00.00.222">21139278.8200073</definedName>
    <definedName name="SLD.000.C.0.00.2000.00.00.241">129974445.70996</definedName>
    <definedName name="SLD.000.C.0.00.2000.00.00.244">2180449.56999969</definedName>
    <definedName name="SLD.000.C.0.00.2000.00.00.31">290217002.200195</definedName>
    <definedName name="SLD.000.C.0.00.2000.00.00.311">67578450.3000488</definedName>
    <definedName name="SLD.000.C.0.00.2000.00.00.312">1710563.19000053</definedName>
    <definedName name="SLD.000.C.0.00.2000.00.00.32">-21064440.0299987</definedName>
    <definedName name="SLD.000.C.0.00.2000.00.00.34">7705475.12000275</definedName>
    <definedName name="SLD.000.C.0.00.2000.00.00.41">-155587260.75</definedName>
    <definedName name="SLD.000.C.0.00.2000.00.00.42">-25368197.2900085</definedName>
    <definedName name="SLD.000.C.0.00.2000.00.00.4410101">-12689636.2599945</definedName>
    <definedName name="SLD.000.C.0.00.2000.00.00.4410102">5623644.69000244</definedName>
    <definedName name="SLD.000.C.0.00.2000.00.00.45">-133099.42000008</definedName>
    <definedName name="SLD.000.C.0.00.2000.00.00.47101010001">-4710636.20999908</definedName>
    <definedName name="SLD.000.C.0.00.2000.00.00.47101010002">-1201172.17000008</definedName>
    <definedName name="SLD.000.C.0.00.2000.00.00.D1010">17989327</definedName>
    <definedName name="SLD.000.C.0.00.2000.00.00.D1011">9804813.5</definedName>
    <definedName name="SLD.000.C.0.00.2000.00.00.D1012">1992874.98999977</definedName>
    <definedName name="SLD.000.C.0.00.2000.00.00.D1013">7966124.47000122</definedName>
    <definedName name="SLD.000.C.0.00.2000.00.00.D1015">498771725.940429</definedName>
    <definedName name="SLD.000.C.0.00.2000.00.00.D1016">3861816.84998322</definedName>
    <definedName name="SLD.000.C.0.00.2000.00.00.D1017">6518375.77999878</definedName>
    <definedName name="SLD.000.C.0.00.2000.00.00.D1018">30428702.3901367</definedName>
    <definedName name="SLD.000.C.0.00.2000.00.00.D1025">-45744891.0900268</definedName>
    <definedName name="SLD.000.C.0.00.2000.00.00.D1026">-13650979.5200805</definedName>
    <definedName name="SLD.000.C.0.00.2000.00.00.D1030">-18147550.3200073</definedName>
    <definedName name="SLD.000.C.0.00.2000.00.00.D1093">1009504.21000004</definedName>
    <definedName name="SLD.000.C.0.00.2000.00.00.D1094">2896500.96999741</definedName>
    <definedName name="SLD.000.C.0.00.2000.00.00.D1155">19932.71000001</definedName>
    <definedName name="SLD.000.C.0.00.2000.00.00.DCRECEBER">1089681.6099987</definedName>
    <definedName name="SLD.000.C.0.00.2001.00.00.11306010034">679.5</definedName>
    <definedName name="SLD.000.C.0.00.2001.00.00.2110202">10881502.85</definedName>
    <definedName name="SLD.000.C.0.00.2001.00.00.2110203">55226637.2899999</definedName>
    <definedName name="SLD.000.C.0.00.2001.00.00.2110302">28386509.52</definedName>
    <definedName name="SLD.000.C.0.00.2001.00.00.2210202">19016801.05</definedName>
    <definedName name="SLD.000.C.0.00.2001.00.00.2210203">149251446.629999</definedName>
    <definedName name="SLD.000.C.0.00.2001.00.00.2210302">105877571.47</definedName>
    <definedName name="SLD.000.C.0.00.2001.00.00.22201010001">6164913.85</definedName>
    <definedName name="SLD.000.C.0.00.2001.00.00.42">-5901725.46</definedName>
    <definedName name="SLD.000.C.0.00.2001.00.00.421">-5901725.46</definedName>
    <definedName name="SLD.000.C.0.00.2001.00.00.42101">-2044209.95</definedName>
    <definedName name="SLD.000.C.0.00.2001.00.00.4210101">-1912122.71</definedName>
    <definedName name="SLD.000.C.0.00.2001.00.00.42101010001">0</definedName>
    <definedName name="SLD.000.C.0.00.2001.00.00.42101010002">-981639.15</definedName>
    <definedName name="SLD.000.C.0.00.2001.00.00.42101010003">0</definedName>
    <definedName name="SLD.000.C.0.00.2001.00.00.42101010004">-121757.73</definedName>
    <definedName name="SLD.000.C.0.00.2001.00.00.42101010005">-10655.34</definedName>
    <definedName name="SLD.000.C.0.00.2001.00.00.42101010006">-120371.72</definedName>
    <definedName name="SLD.000.C.0.00.2001.00.00.42101010007">-90476.67</definedName>
    <definedName name="SLD.000.C.0.00.2001.00.00.42101010008">-448554.71</definedName>
    <definedName name="SLD.000.C.0.00.2001.00.00.42101010009">0</definedName>
    <definedName name="SLD.000.C.0.00.2001.00.00.42101010010">-18155.58</definedName>
    <definedName name="SLD.000.C.0.00.2001.00.00.42101010011">0</definedName>
    <definedName name="SLD.000.C.0.00.2001.00.00.42101010012">-276.94</definedName>
    <definedName name="SLD.000.C.0.00.2001.00.00.42101010013">-56477.08</definedName>
    <definedName name="SLD.000.C.0.00.2001.00.00.42101010014">0</definedName>
    <definedName name="SLD.000.C.0.00.2001.00.00.42101010015">-5394.24</definedName>
    <definedName name="SLD.000.C.0.00.2001.00.00.42101010016">-43200</definedName>
    <definedName name="SLD.000.C.0.00.2001.00.00.42101010017">0</definedName>
    <definedName name="SLD.000.C.0.00.2001.00.00.42101010018">85951.44</definedName>
    <definedName name="SLD.000.C.0.00.2001.00.00.42101010019">-101114.99</definedName>
    <definedName name="SLD.000.C.0.00.2001.00.00.4210102">-7044.09</definedName>
    <definedName name="SLD.000.C.0.00.2001.00.00.42101020001">-12126.4</definedName>
    <definedName name="SLD.000.C.0.00.2001.00.00.42101020002">5082.31</definedName>
    <definedName name="SLD.000.C.0.00.2001.00.00.4210103">-68729.48</definedName>
    <definedName name="SLD.000.C.0.00.2001.00.00.42101030001">-75413.48</definedName>
    <definedName name="SLD.000.C.0.00.2001.00.00.42101030002">6684</definedName>
    <definedName name="SLD.000.C.0.00.2001.00.00.4210104">-48288.26</definedName>
    <definedName name="SLD.000.C.0.00.2001.00.00.42101040001">-78757.26</definedName>
    <definedName name="SLD.000.C.0.00.2001.00.00.42101040002">30469</definedName>
    <definedName name="SLD.000.C.0.00.2001.00.00.4210105">-8158.41</definedName>
    <definedName name="SLD.000.C.0.00.2001.00.00.42101050001">-22491.34</definedName>
    <definedName name="SLD.000.C.0.00.2001.00.00.42101050002">14332.93</definedName>
    <definedName name="SLD.000.C.0.00.2001.00.00.4210106">0</definedName>
    <definedName name="SLD.000.C.0.00.2001.00.00.42101060001">0</definedName>
    <definedName name="SLD.000.C.0.00.2001.00.00.42101060002">0</definedName>
    <definedName name="SLD.000.C.0.00.2001.00.00.4210107">133</definedName>
    <definedName name="SLD.000.C.0.00.2001.00.00.42101070001">0</definedName>
    <definedName name="SLD.000.C.0.00.2001.00.00.42101070002">133</definedName>
    <definedName name="SLD.000.C.0.00.2001.00.00.42102">-1204467.64</definedName>
    <definedName name="SLD.000.C.0.00.2001.00.00.4210201">-1204467.64</definedName>
    <definedName name="SLD.000.C.0.00.2001.00.00.42102010001">-540656.88</definedName>
    <definedName name="SLD.000.C.0.00.2001.00.00.42102010002">-87110.05</definedName>
    <definedName name="SLD.000.C.0.00.2001.00.00.42102010003">0</definedName>
    <definedName name="SLD.000.C.0.00.2001.00.00.42102010004">-13789.73</definedName>
    <definedName name="SLD.000.C.0.00.2001.00.00.42102010009">-13800</definedName>
    <definedName name="SLD.000.C.0.00.2001.00.00.42102010011">-112116.56</definedName>
    <definedName name="SLD.000.C.0.00.2001.00.00.42102010012">-579236.84</definedName>
    <definedName name="SLD.000.C.0.00.2001.00.00.42102010015">133871.08</definedName>
    <definedName name="SLD.000.C.0.00.2001.00.00.42103">-110915.22</definedName>
    <definedName name="SLD.000.C.0.00.2001.00.00.4210301">-110915.22</definedName>
    <definedName name="SLD.000.C.0.00.2001.00.00.42103010001">-62506.31</definedName>
    <definedName name="SLD.000.C.0.00.2001.00.00.42103010002">-4211.61</definedName>
    <definedName name="SLD.000.C.0.00.2001.00.00.42103010003">-47416.6</definedName>
    <definedName name="SLD.000.C.0.00.2001.00.00.42104">-2149767.07</definedName>
    <definedName name="SLD.000.C.0.00.2001.00.00.4210401">-2149767.07</definedName>
    <definedName name="SLD.000.C.0.00.2001.00.00.42104010001">-123744.48</definedName>
    <definedName name="SLD.000.C.0.00.2001.00.00.42104010002">-130884.38</definedName>
    <definedName name="SLD.000.C.0.00.2001.00.00.42104010003">-145824.92</definedName>
    <definedName name="SLD.000.C.0.00.2001.00.00.42104010004">-408761.28</definedName>
    <definedName name="SLD.000.C.0.00.2001.00.00.42104010005">-74762.45</definedName>
    <definedName name="SLD.000.C.0.00.2001.00.00.42104010007">-350.35</definedName>
    <definedName name="SLD.000.C.0.00.2001.00.00.42104010008">-800</definedName>
    <definedName name="SLD.000.C.0.00.2001.00.00.42104010010">-15200.07</definedName>
    <definedName name="SLD.000.C.0.00.2001.00.00.42104010011">-21627.68</definedName>
    <definedName name="SLD.000.C.0.00.2001.00.00.42104010012">-761.6</definedName>
    <definedName name="SLD.000.C.0.00.2001.00.00.42104010013">-6393.92</definedName>
    <definedName name="SLD.000.C.0.00.2001.00.00.42104010014">-18284.81</definedName>
    <definedName name="SLD.000.C.0.00.2001.00.00.42104010015">-38336.35</definedName>
    <definedName name="SLD.000.C.0.00.2001.00.00.42104010017">-17905.13</definedName>
    <definedName name="SLD.000.C.0.00.2001.00.00.42104010018">-9322.72</definedName>
    <definedName name="SLD.000.C.0.00.2001.00.00.42104010020">-74951.91</definedName>
    <definedName name="SLD.000.C.0.00.2001.00.00.42104010022">0</definedName>
    <definedName name="SLD.000.C.0.00.2001.00.00.42104010023">-12143.65</definedName>
    <definedName name="SLD.000.C.0.00.2001.00.00.42104010026">-15376.74</definedName>
    <definedName name="SLD.000.C.0.00.2001.00.00.42104010027">-16735.5</definedName>
    <definedName name="SLD.000.C.0.00.2001.00.00.42104010028">-14964.33</definedName>
    <definedName name="SLD.000.C.0.00.2001.00.00.42104010029">0</definedName>
    <definedName name="SLD.000.C.0.00.2001.00.00.42104010030">-552145.48</definedName>
    <definedName name="SLD.000.C.0.00.2001.00.00.42104010031">-26850.32</definedName>
    <definedName name="SLD.000.C.0.00.2001.00.00.42104010032">-131401.05</definedName>
    <definedName name="SLD.000.C.0.00.2001.00.00.42104010034">-185961.98</definedName>
    <definedName name="SLD.000.C.0.00.2001.00.00.42104010035">-118559.02</definedName>
    <definedName name="SLD.000.C.0.00.2001.00.00.42104010037">0</definedName>
    <definedName name="SLD.000.C.0.00.2001.00.00.42105">-245520.65</definedName>
    <definedName name="SLD.000.C.0.00.2001.00.00.4210501">-245520.65</definedName>
    <definedName name="SLD.000.C.0.00.2001.00.00.42105010001">-6743</definedName>
    <definedName name="SLD.000.C.0.00.2001.00.00.42105010002">-217554.69</definedName>
    <definedName name="SLD.000.C.0.00.2001.00.00.42105010003">-10208.8</definedName>
    <definedName name="SLD.000.C.0.00.2001.00.00.42105010004">-11014.16</definedName>
    <definedName name="SLD.000.C.0.00.2001.00.00.42107">-2515.86</definedName>
    <definedName name="SLD.000.C.0.00.2001.00.00.4210701">-2515.86</definedName>
    <definedName name="SLD.000.C.0.00.2001.00.00.42107010004">-2515.86</definedName>
    <definedName name="SLD.000.C.0.00.2001.00.00.42108">-144329.07</definedName>
    <definedName name="SLD.000.C.0.00.2001.00.00.4210801">-144329.07</definedName>
    <definedName name="SLD.000.C.0.00.2001.00.00.42108010003">-144329.07</definedName>
    <definedName name="SLD.000.C.0.00.2001.00.00.44101010019">-2444251.44</definedName>
    <definedName name="SLD.000.C.0.00.2001.00.00.44101020008">-44908351.0199999</definedName>
    <definedName name="SLD.000.C.0.01.0000.00.00.34">363001.90999985</definedName>
    <definedName name="SLD.000.C.0.01.0000.00.00.44">-5557702.52999878</definedName>
    <definedName name="SLD.000.C.0.01.0000.00.00.D997">5050971.46000671</definedName>
    <definedName name="SLD.000.C.0.01.0000.00.01.11201010035">0</definedName>
    <definedName name="SLD.000.C.0.01.0000.00.01.11306010019">0</definedName>
    <definedName name="SLD.000.C.0.01.0000.00.01.11306010031">24</definedName>
    <definedName name="SLD.000.C.0.01.0000.00.01.117">1717</definedName>
    <definedName name="SLD.000.C.0.01.0000.00.01.121">31692</definedName>
    <definedName name="SLD.000.C.0.01.0000.00.01.131">0</definedName>
    <definedName name="SLD.000.C.0.01.0000.00.01.211">77172</definedName>
    <definedName name="SLD.000.C.0.01.0000.00.01.212">66</definedName>
    <definedName name="SLD.000.C.0.01.0000.00.01.217">21908</definedName>
    <definedName name="SLD.000.C.0.01.0000.00.01.21704010001">13</definedName>
    <definedName name="SLD.000.C.0.01.0000.00.01.221">289496</definedName>
    <definedName name="SLD.000.C.0.01.0000.00.01.222">21139</definedName>
    <definedName name="SLD.000.C.0.01.0000.00.01.241">129974</definedName>
    <definedName name="SLD.000.C.0.01.0000.00.01.244">3416</definedName>
    <definedName name="SLD.000.C.0.01.0000.00.01.31">27924</definedName>
    <definedName name="SLD.000.C.0.01.0000.00.01.32">-2329</definedName>
    <definedName name="SLD.000.C.0.01.0000.00.01.34">363</definedName>
    <definedName name="SLD.000.C.0.01.0000.00.01.41">-13778</definedName>
    <definedName name="SLD.000.C.0.01.0000.00.01.42">-1907</definedName>
    <definedName name="SLD.000.C.0.01.0000.00.01.44">-5558</definedName>
    <definedName name="SLD.000.C.0.01.0000.00.01.45">-37</definedName>
    <definedName name="SLD.000.C.0.01.0000.00.01.47101010001">-925</definedName>
    <definedName name="SLD.000.C.0.01.0000.00.01.47101010002">-313</definedName>
    <definedName name="SLD.000.C.0.01.0000.00.01.D1010">19322</definedName>
    <definedName name="SLD.000.C.0.01.0000.00.01.D1011">17931</definedName>
    <definedName name="SLD.000.C.0.01.0000.00.01.D1012">644</definedName>
    <definedName name="SLD.000.C.0.01.0000.00.01.D1013">7881</definedName>
    <definedName name="SLD.000.C.0.01.0000.00.01.D1015">498488</definedName>
    <definedName name="SLD.000.C.0.01.0000.00.01.D1016">3312</definedName>
    <definedName name="SLD.000.C.0.01.0000.00.01.D1017">5589</definedName>
    <definedName name="SLD.000.C.0.01.0000.00.01.D1018">32633</definedName>
    <definedName name="SLD.000.C.0.01.0000.00.01.D1025">-3644</definedName>
    <definedName name="SLD.000.C.0.01.0000.00.01.D1026">-222</definedName>
    <definedName name="SLD.000.C.0.01.0000.00.01.D1030">-1691</definedName>
    <definedName name="SLD.000.C.0.01.0000.00.01.D1093">1024</definedName>
    <definedName name="SLD.000.C.0.01.0000.00.01.D1094">2511</definedName>
    <definedName name="SLD.000.C.0.01.0000.00.01.D997">5051</definedName>
    <definedName name="SLD.000.C.0.01.0000.00.01.DCRECEBER">1892</definedName>
    <definedName name="SLD.000.C.0.01.2001.00.00.44101010019">-325631.57</definedName>
    <definedName name="SLD.000.C.0.01.2001.00.00.44101020008">-1320819.3</definedName>
    <definedName name="SLD.000.C.0.01.2001.00.01.44101010019">-326</definedName>
    <definedName name="SLD.000.C.0.01.2001.00.01.44101020008">-1321</definedName>
    <definedName name="SLD.000.C.0.02.0000.00.01.11201010035">0</definedName>
    <definedName name="SLD.000.C.0.02.0000.00.01.11306010019">0</definedName>
    <definedName name="SLD.000.C.0.02.0000.00.01.11306010031">15</definedName>
    <definedName name="SLD.000.C.0.02.0000.00.01.117">1635</definedName>
    <definedName name="SLD.000.C.0.02.0000.00.01.121">12967</definedName>
    <definedName name="SLD.000.C.0.02.0000.00.01.131">0</definedName>
    <definedName name="SLD.000.C.0.02.0000.00.01.211">81910</definedName>
    <definedName name="SLD.000.C.0.02.0000.00.01.212">62</definedName>
    <definedName name="SLD.000.C.0.02.0000.00.01.217">21957</definedName>
    <definedName name="SLD.000.C.0.02.0000.00.01.21704010001">16</definedName>
    <definedName name="SLD.000.C.0.02.0000.00.01.221">293759</definedName>
    <definedName name="SLD.000.C.0.02.0000.00.01.222">21139</definedName>
    <definedName name="SLD.000.C.0.02.0000.00.01.241">129974</definedName>
    <definedName name="SLD.000.C.0.02.0000.00.01.244">3416</definedName>
    <definedName name="SLD.000.C.0.02.0000.00.01.31">51359</definedName>
    <definedName name="SLD.000.C.0.02.0000.00.01.32">-4299</definedName>
    <definedName name="SLD.000.C.0.02.0000.00.01.34">1371</definedName>
    <definedName name="SLD.000.C.0.02.0000.00.01.41">-27355</definedName>
    <definedName name="SLD.000.C.0.02.0000.00.01.42">-3792</definedName>
    <definedName name="SLD.000.C.0.02.0000.00.01.44">-17386</definedName>
    <definedName name="SLD.000.C.0.02.0000.00.01.45">-39</definedName>
    <definedName name="SLD.000.C.0.02.0000.00.01.47101010001">49</definedName>
    <definedName name="SLD.000.C.0.02.0000.00.01.47101010002">59</definedName>
    <definedName name="SLD.000.C.0.02.0000.00.01.D1010">13552</definedName>
    <definedName name="SLD.000.C.0.02.0000.00.01.D1011">44891</definedName>
    <definedName name="SLD.000.C.0.02.0000.00.01.D1012">1986</definedName>
    <definedName name="SLD.000.C.0.02.0000.00.01.D1013">8151</definedName>
    <definedName name="SLD.000.C.0.02.0000.00.01.D1015">500198</definedName>
    <definedName name="SLD.000.C.0.02.0000.00.01.D1016">2762</definedName>
    <definedName name="SLD.000.C.0.02.0000.00.01.D1017">5516</definedName>
    <definedName name="SLD.000.C.0.02.0000.00.01.D1018">29160</definedName>
    <definedName name="SLD.000.C.0.02.0000.00.01.D1025">-7241</definedName>
    <definedName name="SLD.000.C.0.02.0000.00.01.D1026">-471</definedName>
    <definedName name="SLD.000.C.0.02.0000.00.01.D1030">-9674</definedName>
    <definedName name="SLD.000.C.0.02.0000.00.01.D1093">935</definedName>
    <definedName name="SLD.000.C.0.02.0000.00.01.D1094">2407</definedName>
    <definedName name="SLD.000.C.0.02.0000.00.01.D997">10081</definedName>
    <definedName name="SLD.000.C.0.02.0000.00.01.DCRECEBER">2225</definedName>
    <definedName name="SLD.000.C.0.02.2001.00.01.44101010019">-614</definedName>
    <definedName name="SLD.000.C.0.02.2001.00.01.44101020008">-7555</definedName>
    <definedName name="SLD.000.C.0.03.0000.00.00.12301">786499.5</definedName>
    <definedName name="SLD.000.C.0.03.0000.00.00.311">74384793.3399658</definedName>
    <definedName name="SLD.000.C.0.03.0000.00.00.312">2967049.86000061</definedName>
    <definedName name="SLD.000.C.0.03.0000.00.00.4410101">-12315505.6900024</definedName>
    <definedName name="SLD.000.C.0.03.0000.00.00.4410102">-21328703.7200012</definedName>
    <definedName name="SLD.000.C.0.03.0000.00.00.D1155">25936.66999999</definedName>
    <definedName name="SLD.000.C.0.03.0000.00.01.11201010035">0</definedName>
    <definedName name="SLD.000.C.0.03.0000.00.01.11306010019">0</definedName>
    <definedName name="SLD.000.C.0.03.0000.00.01.11306010031">21</definedName>
    <definedName name="SLD.000.C.0.03.0000.00.01.11306010036">22</definedName>
    <definedName name="SLD.000.C.0.03.0000.00.01.117">1555</definedName>
    <definedName name="SLD.000.C.0.03.0000.00.01.121">11</definedName>
    <definedName name="SLD.000.C.0.03.0000.00.01.12301">786</definedName>
    <definedName name="SLD.000.C.0.03.0000.00.01.131">0</definedName>
    <definedName name="SLD.000.C.0.03.0000.00.01.211">76191</definedName>
    <definedName name="SLD.000.C.0.03.0000.00.01.212">47</definedName>
    <definedName name="SLD.000.C.0.03.0000.00.01.217">21754</definedName>
    <definedName name="SLD.000.C.0.03.0000.00.01.21704010001">22</definedName>
    <definedName name="SLD.000.C.0.03.0000.00.01.221">279615</definedName>
    <definedName name="SLD.000.C.0.03.0000.00.01.222">21139</definedName>
    <definedName name="SLD.000.C.0.03.0000.00.01.241">129974</definedName>
    <definedName name="SLD.000.C.0.03.0000.00.01.244">3416</definedName>
    <definedName name="SLD.000.C.0.03.0000.00.01.31">77352</definedName>
    <definedName name="SLD.000.C.0.03.0000.00.01.311">74385</definedName>
    <definedName name="SLD.000.C.0.03.0000.00.01.312">2967</definedName>
    <definedName name="SLD.000.C.0.03.0000.00.01.32">-6480</definedName>
    <definedName name="SLD.000.C.0.03.0000.00.01.34">1803</definedName>
    <definedName name="SLD.000.C.0.03.0000.00.01.41">-40908</definedName>
    <definedName name="SLD.000.C.0.03.0000.00.01.42">-5902</definedName>
    <definedName name="SLD.000.C.0.03.0000.00.01.4410101">-12316</definedName>
    <definedName name="SLD.000.C.0.03.0000.00.01.4410102">-21329</definedName>
    <definedName name="SLD.000.C.0.03.0000.00.01.45">-39</definedName>
    <definedName name="SLD.000.C.0.03.0000.00.01.47101010001">1735</definedName>
    <definedName name="SLD.000.C.0.03.0000.00.01.47101010002">692</definedName>
    <definedName name="SLD.000.C.0.03.0000.00.01.D1010">14342</definedName>
    <definedName name="SLD.000.C.0.03.0000.00.01.D1011">28220</definedName>
    <definedName name="SLD.000.C.0.03.0000.00.01.D1012">2128</definedName>
    <definedName name="SLD.000.C.0.03.0000.00.01.D1013">10393</definedName>
    <definedName name="SLD.000.C.0.03.0000.00.01.D1015">502084</definedName>
    <definedName name="SLD.000.C.0.03.0000.00.01.D1016">2212</definedName>
    <definedName name="SLD.000.C.0.03.0000.00.01.D1017">5996</definedName>
    <definedName name="SLD.000.C.0.03.0000.00.01.D1018">23802</definedName>
    <definedName name="SLD.000.C.0.03.0000.00.01.D1025">-10820</definedName>
    <definedName name="SLD.000.C.0.03.0000.00.01.D1026">-1557</definedName>
    <definedName name="SLD.000.C.0.03.0000.00.01.D1030">-21268</definedName>
    <definedName name="SLD.000.C.0.03.0000.00.01.D1093">812</definedName>
    <definedName name="SLD.000.C.0.03.0000.00.01.D1094">2601</definedName>
    <definedName name="SLD.000.C.0.03.0000.00.01.D1155">26</definedName>
    <definedName name="SLD.000.C.0.03.0000.00.01.D997">15100</definedName>
    <definedName name="SLD.000.C.0.03.0000.00.01.DCRECEBER">2779</definedName>
    <definedName name="SLD.000.C.0.03.2000.00.00.12301">1147792.02000046</definedName>
    <definedName name="SLD.000.C.0.03.2000.00.00.311">67578450.3000488</definedName>
    <definedName name="SLD.000.C.0.03.2000.00.00.312">1710563.19000053</definedName>
    <definedName name="SLD.000.C.0.03.2000.00.00.4410101">-12689636.2599945</definedName>
    <definedName name="SLD.000.C.0.03.2000.00.00.4410102">5623644.69000244</definedName>
    <definedName name="SLD.000.C.0.03.2000.00.00.D1155">19932.71000001</definedName>
    <definedName name="SLD.000.C.0.03.2000.00.01.117">1664</definedName>
    <definedName name="SLD.000.C.0.03.2000.00.01.121">32468</definedName>
    <definedName name="SLD.000.C.0.03.2000.00.01.12301">1148</definedName>
    <definedName name="SLD.000.C.0.03.2000.00.01.131">0</definedName>
    <definedName name="SLD.000.C.0.03.2000.00.01.211">66461</definedName>
    <definedName name="SLD.000.C.0.03.2000.00.01.212">716</definedName>
    <definedName name="SLD.000.C.0.03.2000.00.01.217">17504</definedName>
    <definedName name="SLD.000.C.0.03.2000.00.01.221">308017</definedName>
    <definedName name="SLD.000.C.0.03.2000.00.01.222">12514</definedName>
    <definedName name="SLD.000.C.0.03.2000.00.01.241">129974</definedName>
    <definedName name="SLD.000.C.0.03.2000.00.01.244">2180</definedName>
    <definedName name="SLD.000.C.0.03.2000.00.01.31">69289</definedName>
    <definedName name="SLD.000.C.0.03.2000.00.01.311">67578</definedName>
    <definedName name="SLD.000.C.0.03.2000.00.01.312">1711</definedName>
    <definedName name="SLD.000.C.0.03.2000.00.01.32">-5908</definedName>
    <definedName name="SLD.000.C.0.03.2000.00.01.34">702</definedName>
    <definedName name="SLD.000.C.0.03.2000.00.01.41">-38038</definedName>
    <definedName name="SLD.000.C.0.03.2000.00.01.42">-6870</definedName>
    <definedName name="SLD.000.C.0.03.2000.00.01.4410101">-12690</definedName>
    <definedName name="SLD.000.C.0.03.2000.00.01.4410102">5624</definedName>
    <definedName name="SLD.000.C.0.03.2000.00.01.45">16</definedName>
    <definedName name="SLD.000.C.0.03.2000.00.01.47101010001">-3042</definedName>
    <definedName name="SLD.000.C.0.03.2000.00.01.47101010002">-741</definedName>
    <definedName name="SLD.000.C.0.03.2000.00.01.D1010">10225</definedName>
    <definedName name="SLD.000.C.0.03.2000.00.01.D1011">20778</definedName>
    <definedName name="SLD.000.C.0.03.2000.00.01.D1012">1700</definedName>
    <definedName name="SLD.000.C.0.03.2000.00.01.D1013">7763</definedName>
    <definedName name="SLD.000.C.0.03.2000.00.01.D1015">484462</definedName>
    <definedName name="SLD.000.C.0.03.2000.00.01.D1016">8813</definedName>
    <definedName name="SLD.000.C.0.03.2000.00.01.D1017">4556</definedName>
    <definedName name="SLD.000.C.0.03.2000.00.01.D1018">26457</definedName>
    <definedName name="SLD.000.C.0.03.2000.00.01.D1025">-11823</definedName>
    <definedName name="SLD.000.C.0.03.2000.00.01.D1026">-859</definedName>
    <definedName name="SLD.000.C.0.03.2000.00.01.D1030">5615</definedName>
    <definedName name="SLD.000.C.0.03.2000.00.01.D1093">1168</definedName>
    <definedName name="SLD.000.C.0.03.2000.00.01.D1094">1020</definedName>
    <definedName name="SLD.000.C.0.03.2000.00.01.D1155">20</definedName>
    <definedName name="SLD.000.C.0.03.2000.00.01.DCRECEBER">361</definedName>
    <definedName name="SLD.000.C.0.03.2001.00.01.44101010019">-928</definedName>
    <definedName name="SLD.000.C.0.03.2001.00.01.44101020008">-16402</definedName>
    <definedName name="SLD.000.C.0.04.0000.00.00.42">-8761611.38000488</definedName>
    <definedName name="SLD.000.C.0.04.0000.00.01.11201010035">0</definedName>
    <definedName name="SLD.000.C.0.04.0000.00.01.11306010019">0</definedName>
    <definedName name="SLD.000.C.0.04.0000.00.01.11306010031">49</definedName>
    <definedName name="SLD.000.C.0.04.0000.00.01.11306010036">0</definedName>
    <definedName name="SLD.000.C.0.04.0000.00.01.117">1408</definedName>
    <definedName name="SLD.000.C.0.04.0000.00.01.121">2</definedName>
    <definedName name="SLD.000.C.0.04.0000.00.01.12301">756</definedName>
    <definedName name="SLD.000.C.0.04.0000.00.01.131">0</definedName>
    <definedName name="SLD.000.C.0.04.0000.00.01.211">79269</definedName>
    <definedName name="SLD.000.C.0.04.0000.00.01.212">48</definedName>
    <definedName name="SLD.000.C.0.04.0000.00.01.217">20782</definedName>
    <definedName name="SLD.000.C.0.04.0000.00.01.21704010001">0</definedName>
    <definedName name="SLD.000.C.0.04.0000.00.01.221">279351</definedName>
    <definedName name="SLD.000.C.0.04.0000.00.01.222">21139</definedName>
    <definedName name="SLD.000.C.0.04.0000.00.01.241">137385</definedName>
    <definedName name="SLD.000.C.0.04.0000.00.01.244">3416</definedName>
    <definedName name="SLD.000.C.0.04.0000.00.01.311">98481</definedName>
    <definedName name="SLD.000.C.0.04.0000.00.01.312">3398</definedName>
    <definedName name="SLD.000.C.0.04.0000.00.01.32">-8560</definedName>
    <definedName name="SLD.000.C.0.04.0000.00.01.34">1877</definedName>
    <definedName name="SLD.000.C.0.04.0000.00.01.41">-54386</definedName>
    <definedName name="SLD.000.C.0.04.0000.00.01.42">-8762</definedName>
    <definedName name="SLD.000.C.0.04.0000.00.01.4410101">-15650</definedName>
    <definedName name="SLD.000.C.0.04.0000.00.01.4410102">-23583</definedName>
    <definedName name="SLD.000.C.0.04.0000.00.01.45">-39</definedName>
    <definedName name="SLD.000.C.0.04.0000.00.01.47101010001">1632</definedName>
    <definedName name="SLD.000.C.0.04.0000.00.01.47101010002">613</definedName>
    <definedName name="SLD.000.C.0.04.0000.00.01.D1010">12975</definedName>
    <definedName name="SLD.000.C.0.04.0000.00.01.D1011">31572</definedName>
    <definedName name="SLD.000.C.0.04.0000.00.01.D1012">2144</definedName>
    <definedName name="SLD.000.C.0.04.0000.00.01.D1013">10210</definedName>
    <definedName name="SLD.000.C.0.04.0000.00.01.D1015">503130</definedName>
    <definedName name="SLD.000.C.0.04.0000.00.01.D1016">1661</definedName>
    <definedName name="SLD.000.C.0.04.0000.00.01.D1017">6650</definedName>
    <definedName name="SLD.000.C.0.04.0000.00.01.D1018">16804</definedName>
    <definedName name="SLD.000.C.0.04.0000.00.01.D1094">1787</definedName>
    <definedName name="SLD.000.C.0.04.0000.00.01.D1155">26</definedName>
    <definedName name="SLD.000.C.0.04.0000.00.01.DCRECEBER">2746</definedName>
    <definedName name="SLD.000.C.0.05.0000.00.01.11201010035">0</definedName>
    <definedName name="SLD.000.C.0.05.0000.00.01.11306010019">0</definedName>
    <definedName name="SLD.000.C.0.05.0000.00.01.11306010031">12</definedName>
    <definedName name="SLD.000.C.0.05.0000.00.01.11306010036">0</definedName>
    <definedName name="SLD.000.C.0.05.0000.00.01.117">1336</definedName>
    <definedName name="SLD.000.C.0.05.0000.00.01.121">2</definedName>
    <definedName name="SLD.000.C.0.05.0000.00.01.12301">726</definedName>
    <definedName name="SLD.000.C.0.05.0000.00.01.131">0</definedName>
    <definedName name="SLD.000.C.0.05.0000.00.01.211">85487</definedName>
    <definedName name="SLD.000.C.0.05.0000.00.01.212">36</definedName>
    <definedName name="SLD.000.C.0.05.0000.00.01.217">21843</definedName>
    <definedName name="SLD.000.C.0.05.0000.00.01.221">286500</definedName>
    <definedName name="SLD.000.C.0.05.0000.00.01.222">21139</definedName>
    <definedName name="SLD.000.C.0.05.0000.00.01.241">137385</definedName>
    <definedName name="SLD.000.C.0.05.0000.00.01.244">3416</definedName>
    <definedName name="SLD.000.C.0.05.0000.00.01.311">123327</definedName>
    <definedName name="SLD.000.C.0.05.0000.00.01.312">3807</definedName>
    <definedName name="SLD.000.C.0.05.0000.00.01.32">-10702</definedName>
    <definedName name="SLD.000.C.0.05.0000.00.01.34">1981</definedName>
    <definedName name="SLD.000.C.0.05.0000.00.01.41">-67934</definedName>
    <definedName name="SLD.000.C.0.05.0000.00.01.42">-10975</definedName>
    <definedName name="SLD.000.C.0.05.0000.00.01.4410101">-19903</definedName>
    <definedName name="SLD.000.C.0.05.0000.00.01.4410102">-40685</definedName>
    <definedName name="SLD.000.C.0.05.0000.00.01.45">-42</definedName>
    <definedName name="SLD.000.C.0.05.0000.00.01.47101010001">5007</definedName>
    <definedName name="SLD.000.C.0.05.0000.00.01.47101010002">1864</definedName>
    <definedName name="SLD.000.C.0.05.0000.00.01.D1010">8692</definedName>
    <definedName name="SLD.000.C.0.05.0000.00.01.D1011">34264</definedName>
    <definedName name="SLD.000.C.0.05.0000.00.01.D1012">2164</definedName>
    <definedName name="SLD.000.C.0.05.0000.00.01.D1013">14838</definedName>
    <definedName name="SLD.000.C.0.05.0000.00.01.D1015">505997</definedName>
    <definedName name="SLD.000.C.0.05.0000.00.01.D1016">1111</definedName>
    <definedName name="SLD.000.C.0.05.0000.00.01.D1017">6505</definedName>
    <definedName name="SLD.000.C.0.05.0000.00.01.D1018">7528</definedName>
    <definedName name="SLD.000.C.0.05.0000.00.01.D1094">2028</definedName>
    <definedName name="SLD.000.C.0.05.0000.00.01.D1155">53</definedName>
    <definedName name="SLD.000.C.0.05.0000.00.01.DCRECEBER">2685</definedName>
    <definedName name="SLD.000.C.0.06.0000.00.01.11201010035">0</definedName>
    <definedName name="SLD.000.C.0.06.0000.00.01.11306010019">0</definedName>
    <definedName name="SLD.000.C.0.06.0000.00.01.11306010031">16</definedName>
    <definedName name="SLD.000.C.0.06.0000.00.01.11306010036">0</definedName>
    <definedName name="SLD.000.C.0.06.0000.00.01.117">1241</definedName>
    <definedName name="SLD.000.C.0.06.0000.00.01.121">1</definedName>
    <definedName name="SLD.000.C.0.06.0000.00.01.12301">696</definedName>
    <definedName name="SLD.000.C.0.06.0000.00.01.131">0</definedName>
    <definedName name="SLD.000.C.0.06.0000.00.01.211">85525</definedName>
    <definedName name="SLD.000.C.0.06.0000.00.01.212">35</definedName>
    <definedName name="SLD.000.C.0.06.0000.00.01.216">547</definedName>
    <definedName name="SLD.000.C.0.06.0000.00.01.217">23545</definedName>
    <definedName name="SLD.000.C.0.06.0000.00.01.21704010001">2</definedName>
    <definedName name="SLD.000.C.0.06.0000.00.01.219">1074</definedName>
    <definedName name="SLD.000.C.0.06.0000.00.01.221">280521</definedName>
    <definedName name="SLD.000.C.0.06.0000.00.01.222">21139</definedName>
    <definedName name="SLD.000.C.0.06.0000.00.01.241">137385</definedName>
    <definedName name="SLD.000.C.0.06.0000.00.01.244">3416</definedName>
    <definedName name="SLD.000.C.0.06.0000.00.01.311">146832</definedName>
    <definedName name="SLD.000.C.0.06.0000.00.01.312">4286</definedName>
    <definedName name="SLD.000.C.0.06.0000.00.01.32">-12733</definedName>
    <definedName name="SLD.000.C.0.06.0000.00.01.34">2062</definedName>
    <definedName name="SLD.000.C.0.06.0000.00.01.41">-81374</definedName>
    <definedName name="SLD.000.C.0.06.0000.00.01.42">-15127</definedName>
    <definedName name="SLD.000.C.0.06.0000.00.01.4410101">-23147</definedName>
    <definedName name="SLD.000.C.0.06.0000.00.01.4410102">-35398</definedName>
    <definedName name="SLD.000.C.0.06.0000.00.01.45">-40</definedName>
    <definedName name="SLD.000.C.0.06.0000.00.01.47101010001">3369</definedName>
    <definedName name="SLD.000.C.0.06.0000.00.01.47101010002">1275</definedName>
    <definedName name="SLD.000.C.0.06.0000.00.01.D1010">15222</definedName>
    <definedName name="SLD.000.C.0.06.0000.00.01.D1011">26430</definedName>
    <definedName name="SLD.000.C.0.06.0000.00.01.D1012">2184</definedName>
    <definedName name="SLD.000.C.0.06.0000.00.01.D1013">12610</definedName>
    <definedName name="SLD.000.C.0.06.0000.00.01.D1014">71</definedName>
    <definedName name="SLD.000.C.0.06.0000.00.01.D1015">510574</definedName>
    <definedName name="SLD.000.C.0.06.0000.00.01.D1016">561</definedName>
    <definedName name="SLD.000.C.0.06.0000.00.01.D1017">6692</definedName>
    <definedName name="SLD.000.C.0.06.0000.00.01.D1018">11786</definedName>
    <definedName name="SLD.000.C.0.06.0000.00.01.D1094">2221</definedName>
    <definedName name="SLD.000.C.0.06.0000.00.01.D1155">34</definedName>
    <definedName name="SLD.000.C.0.06.0000.00.01.DCRECEBER">2712</definedName>
    <definedName name="SLD.000.C.0.07.0000.00.00.311">154554758.300048</definedName>
    <definedName name="SLD.000.C.0.07.0000.00.00.312">4413838.41000366</definedName>
    <definedName name="SLD.000.C.0.07.0000.00.00.32">-11563047.550003</definedName>
    <definedName name="SLD.000.C.0.07.0000.00.00.34">3022147.54000092</definedName>
    <definedName name="SLD.000.C.0.07.0000.00.00.41">-89645674.040039</definedName>
    <definedName name="SLD.000.C.0.07.0000.00.00.42">-17457559.8999939</definedName>
    <definedName name="SLD.000.C.0.07.0000.00.00.44">-26895992.9599914</definedName>
    <definedName name="SLD.000.C.0.07.0000.00.00.45">-113299.85000002</definedName>
    <definedName name="SLD.000.C.0.07.0000.00.00.47101010001">-4095197.79000092</definedName>
    <definedName name="SLD.000.C.0.07.0000.00.00.47101010002">-1207791.98999977</definedName>
    <definedName name="SLD.000.C.0.07.0000.00.01.11201010035">0</definedName>
    <definedName name="SLD.000.C.0.07.0000.00.01.11306010019">0</definedName>
    <definedName name="SLD.000.C.0.07.0000.00.01.11306010031">12</definedName>
    <definedName name="SLD.000.C.0.07.0000.00.01.11306010036">0</definedName>
    <definedName name="SLD.000.C.0.07.0000.00.01.117">1087</definedName>
    <definedName name="SLD.000.C.0.07.0000.00.01.121">1</definedName>
    <definedName name="SLD.000.C.0.07.0000.00.01.12301">666</definedName>
    <definedName name="SLD.000.C.0.07.0000.00.01.131">0</definedName>
    <definedName name="SLD.000.C.0.07.0000.00.01.211">91549</definedName>
    <definedName name="SLD.000.C.0.07.0000.00.01.212">37</definedName>
    <definedName name="SLD.000.C.0.07.0000.00.01.216">548</definedName>
    <definedName name="SLD.000.C.0.07.0000.00.01.217">23062</definedName>
    <definedName name="SLD.000.C.0.07.0000.00.01.21704010001">0</definedName>
    <definedName name="SLD.000.C.0.07.0000.00.01.219">3346</definedName>
    <definedName name="SLD.000.C.0.07.0000.00.01.221">287690</definedName>
    <definedName name="SLD.000.C.0.07.0000.00.01.222">21139</definedName>
    <definedName name="SLD.000.C.0.07.0000.00.01.241">137385</definedName>
    <definedName name="SLD.000.C.0.07.0000.00.01.244">3416</definedName>
    <definedName name="SLD.000.C.0.07.0000.00.01.311">172282</definedName>
    <definedName name="SLD.000.C.0.07.0000.00.01.312">4712</definedName>
    <definedName name="SLD.000.C.0.07.0000.00.01.32">-14928</definedName>
    <definedName name="SLD.000.C.0.07.0000.00.01.34">2212</definedName>
    <definedName name="SLD.000.C.0.07.0000.00.01.41">-94807</definedName>
    <definedName name="SLD.000.C.0.07.0000.00.01.42">-19505</definedName>
    <definedName name="SLD.000.C.0.07.0000.00.01.4410101">-26998</definedName>
    <definedName name="SLD.000.C.0.07.0000.00.01.4410102">-47525</definedName>
    <definedName name="SLD.000.C.0.07.0000.00.01.45">-47</definedName>
    <definedName name="SLD.000.C.0.07.0000.00.01.47101010001">5852</definedName>
    <definedName name="SLD.000.C.0.07.0000.00.01.47101010002">2170</definedName>
    <definedName name="SLD.000.C.0.07.0000.00.01.D1010">12898</definedName>
    <definedName name="SLD.000.C.0.07.0000.00.01.D1011">30524</definedName>
    <definedName name="SLD.000.C.0.07.0000.00.01.D1012">2210</definedName>
    <definedName name="SLD.000.C.0.07.0000.00.01.D1013">15989</definedName>
    <definedName name="SLD.000.C.0.07.0000.00.01.D1014">51</definedName>
    <definedName name="SLD.000.C.0.07.0000.00.01.D1015">512573</definedName>
    <definedName name="SLD.000.C.0.07.0000.00.01.D1016">11</definedName>
    <definedName name="SLD.000.C.0.07.0000.00.01.D1017">7157</definedName>
    <definedName name="SLD.000.C.0.07.0000.00.01.D1018">5201</definedName>
    <definedName name="SLD.000.C.0.07.0000.00.01.D1094">2174</definedName>
    <definedName name="SLD.000.C.0.07.0000.00.01.D1155">30</definedName>
    <definedName name="SLD.000.C.0.07.0000.00.01.DCRECEBER">2822</definedName>
    <definedName name="SLD.000.C.0.07.2000.00.00.311">154554758.300048</definedName>
    <definedName name="SLD.000.C.0.07.2000.00.00.312">4413838.41000366</definedName>
    <definedName name="SLD.000.C.0.07.2000.00.00.32">-11563047.550003</definedName>
    <definedName name="SLD.000.C.0.07.2000.00.00.34">3022147.54000092</definedName>
    <definedName name="SLD.000.C.0.07.2000.00.00.41">-89645674.040039</definedName>
    <definedName name="SLD.000.C.0.07.2000.00.00.42">-17457559.8999939</definedName>
    <definedName name="SLD.000.C.0.07.2000.00.00.44">-26895992.9599914</definedName>
    <definedName name="SLD.000.C.0.07.2000.00.00.45">-113299.85000002</definedName>
    <definedName name="SLD.000.C.0.07.2000.00.00.47101010001">-4095197.79000092</definedName>
    <definedName name="SLD.000.C.0.07.2000.00.00.47101010002">-1207791.98999977</definedName>
    <definedName name="SLD.000.C.0.07.2000.00.01.311">154555</definedName>
    <definedName name="SLD.000.C.0.07.2000.00.01.312">4414</definedName>
    <definedName name="SLD.000.C.0.07.2000.00.01.32">-11563</definedName>
    <definedName name="SLD.000.C.0.07.2000.00.01.34">3022</definedName>
    <definedName name="SLD.000.C.0.07.2000.00.01.41">-89646</definedName>
    <definedName name="SLD.000.C.0.07.2000.00.01.42">-17458</definedName>
    <definedName name="SLD.000.C.0.07.2000.00.01.44">-26896</definedName>
    <definedName name="SLD.000.C.0.07.2000.00.01.45">-113</definedName>
    <definedName name="SLD.000.C.0.07.2000.00.01.47101010001">-4095</definedName>
    <definedName name="SLD.000.C.0.07.2000.00.01.47101010002">-1208</definedName>
    <definedName name="SLD.000.C.0.07.2001.00.01.11201010035">0</definedName>
    <definedName name="SLD.000.C.0.07.2001.00.01.11306010019">0</definedName>
    <definedName name="SLD.000.C.0.07.2001.00.01.11306010031">12</definedName>
    <definedName name="SLD.000.C.0.07.2001.00.01.11306010036">0</definedName>
    <definedName name="SLD.000.C.0.07.2001.00.01.121">1</definedName>
    <definedName name="SLD.000.C.0.07.2001.00.01.12301">666</definedName>
    <definedName name="SLD.000.C.0.07.2001.00.01.131">0</definedName>
    <definedName name="SLD.000.C.0.07.2001.00.01.211">91549</definedName>
    <definedName name="SLD.000.C.0.07.2001.00.01.212">37</definedName>
    <definedName name="SLD.000.C.0.07.2001.00.01.217">23062</definedName>
    <definedName name="SLD.000.C.0.07.2001.00.01.221">287690</definedName>
    <definedName name="SLD.000.C.0.07.2001.00.01.222">21139</definedName>
    <definedName name="SLD.000.C.0.07.2001.00.01.241">137385</definedName>
    <definedName name="SLD.000.C.0.07.2001.00.01.244">3416</definedName>
    <definedName name="SLD.000.C.0.07.2001.00.01.311">172282</definedName>
    <definedName name="SLD.000.C.0.07.2001.00.01.312">4712</definedName>
    <definedName name="SLD.000.C.0.07.2001.00.01.32">-14928</definedName>
    <definedName name="SLD.000.C.0.07.2001.00.01.34">2212</definedName>
    <definedName name="SLD.000.C.0.07.2001.00.01.41">-94807</definedName>
    <definedName name="SLD.000.C.0.07.2001.00.01.42">-19505</definedName>
    <definedName name="SLD.000.C.0.07.2001.00.01.4410101">-26998</definedName>
    <definedName name="SLD.000.C.0.07.2001.00.01.4410102">-47525</definedName>
    <definedName name="SLD.000.C.0.07.2001.00.01.45">-47</definedName>
    <definedName name="SLD.000.C.0.07.2001.00.01.47101010001">5852</definedName>
    <definedName name="SLD.000.C.0.07.2001.00.01.47101010002">2170</definedName>
    <definedName name="SLD.000.C.0.07.2001.00.01.D1013">15989</definedName>
    <definedName name="SLD.000.C.0.07.2001.00.01.D1015">512573</definedName>
    <definedName name="SLD.000.C.0.07.2001.00.01.D1016">11</definedName>
    <definedName name="SLD.000.C.0.07.2001.00.01.D1017">7157</definedName>
    <definedName name="SLD.000.C.0.07.2001.00.01.D1018">5201</definedName>
    <definedName name="SLD.000.C.0.07.2001.00.01.D1094">2174</definedName>
    <definedName name="SLD.000.C.0.07.2001.00.01.D1155">30</definedName>
    <definedName name="SLD.000.C.0.08.0000.00.00.11201010035">200</definedName>
    <definedName name="SLD.000.C.0.08.0000.00.00.11306010019">90.63</definedName>
    <definedName name="SLD.000.C.0.08.0000.00.00.11306010031">13002</definedName>
    <definedName name="SLD.000.C.0.08.0000.00.00.21704010001">16653.00999999</definedName>
    <definedName name="SLD.000.C.0.08.0000.00.01.117">1014</definedName>
    <definedName name="SLD.000.C.0.08.0000.00.01.121">30082</definedName>
    <definedName name="SLD.000.C.0.08.0000.00.01.12301">997</definedName>
    <definedName name="SLD.000.C.0.08.0000.00.01.211">73607</definedName>
    <definedName name="SLD.000.C.0.08.0000.00.01.212">220</definedName>
    <definedName name="SLD.000.C.0.08.0000.00.01.216">555</definedName>
    <definedName name="SLD.000.C.0.08.0000.00.01.217">22702</definedName>
    <definedName name="SLD.000.C.0.08.0000.00.01.219">3514</definedName>
    <definedName name="SLD.000.C.0.08.0000.00.01.221">307226</definedName>
    <definedName name="SLD.000.C.0.08.0000.00.01.222">12514</definedName>
    <definedName name="SLD.000.C.0.08.0000.00.01.241">129974</definedName>
    <definedName name="SLD.000.C.0.08.0000.00.01.244">2180</definedName>
    <definedName name="SLD.000.C.0.08.0000.00.01.D1010">21116</definedName>
    <definedName name="SLD.000.C.0.08.0000.00.01.D1011">25629</definedName>
    <definedName name="SLD.000.C.0.08.0000.00.01.D1012">2240</definedName>
    <definedName name="SLD.000.C.0.08.0000.00.01.D1013">8253</definedName>
    <definedName name="SLD.000.C.0.08.0000.00.01.D1014">99</definedName>
    <definedName name="SLD.000.C.0.08.0000.00.01.D1015">487300</definedName>
    <definedName name="SLD.000.C.0.08.0000.00.01.D1016">6062</definedName>
    <definedName name="SLD.000.C.0.08.0000.00.01.D1017">5130</definedName>
    <definedName name="SLD.000.C.0.08.0000.00.01.D1018">29703</definedName>
    <definedName name="SLD.000.C.0.08.0000.00.01.DCRECEBER">2722</definedName>
    <definedName name="SLD.000.C.0.08.2000.00.01.311">179586</definedName>
    <definedName name="SLD.000.C.0.08.2000.00.01.312">4954</definedName>
    <definedName name="SLD.000.C.0.08.2000.00.01.32">-13428</definedName>
    <definedName name="SLD.000.C.0.08.2000.00.01.34">4527</definedName>
    <definedName name="SLD.000.C.0.08.2000.00.01.41">-102632</definedName>
    <definedName name="SLD.000.C.0.08.2000.00.01.42">-18791</definedName>
    <definedName name="SLD.000.C.0.08.2000.00.01.44">-36837</definedName>
    <definedName name="SLD.000.C.0.08.2000.00.01.45">-114</definedName>
    <definedName name="SLD.000.C.0.08.2000.00.01.47101010001">-4419</definedName>
    <definedName name="SLD.000.C.0.08.2000.00.01.47101010002">-1257</definedName>
    <definedName name="SLD.000.C.0.08.2001.00.00.11306010034">679.5</definedName>
    <definedName name="SLD.000.C.0.08.2001.00.01.11201010035">0</definedName>
    <definedName name="SLD.000.C.0.08.2001.00.01.11306010019">1</definedName>
    <definedName name="SLD.000.C.0.08.2001.00.01.11306010031">0</definedName>
    <definedName name="SLD.000.C.0.08.2001.00.01.11306010034">1</definedName>
    <definedName name="SLD.000.C.0.08.2001.00.01.11306010036">43</definedName>
    <definedName name="SLD.000.C.0.08.2001.00.01.117">1014</definedName>
    <definedName name="SLD.000.C.0.08.2001.00.01.121">1</definedName>
    <definedName name="SLD.000.C.0.08.2001.00.01.12301">636</definedName>
    <definedName name="SLD.000.C.0.08.2001.00.01.131">0</definedName>
    <definedName name="SLD.000.C.0.08.2001.00.01.211">97618</definedName>
    <definedName name="SLD.000.C.0.08.2001.00.01.212">39</definedName>
    <definedName name="SLD.000.C.0.08.2001.00.01.217">21351</definedName>
    <definedName name="SLD.000.C.0.08.2001.00.01.221">294414</definedName>
    <definedName name="SLD.000.C.0.08.2001.00.01.222">21139</definedName>
    <definedName name="SLD.000.C.0.08.2001.00.01.241">137385</definedName>
    <definedName name="SLD.000.C.0.08.2001.00.01.244">3416</definedName>
    <definedName name="SLD.000.C.0.08.2001.00.01.311">199290</definedName>
    <definedName name="SLD.000.C.0.08.2001.00.01.312">5200</definedName>
    <definedName name="SLD.000.C.0.08.2001.00.01.32">-17264</definedName>
    <definedName name="SLD.000.C.0.08.2001.00.01.34">2360</definedName>
    <definedName name="SLD.000.C.0.08.2001.00.01.41">-109219</definedName>
    <definedName name="SLD.000.C.0.08.2001.00.01.42">-22060</definedName>
    <definedName name="SLD.000.C.0.08.2001.00.01.4410101">-31079</definedName>
    <definedName name="SLD.000.C.0.08.2001.00.01.4410102">-59077</definedName>
    <definedName name="SLD.000.C.0.08.2001.00.01.45">-45</definedName>
    <definedName name="SLD.000.C.0.08.2001.00.01.47101010001">7590</definedName>
    <definedName name="SLD.000.C.0.08.2001.00.01.47101010002">2796</definedName>
    <definedName name="SLD.000.C.0.08.2001.00.01.D1010">21116</definedName>
    <definedName name="SLD.000.C.0.08.2001.00.01.D1011">25629</definedName>
    <definedName name="SLD.000.C.0.08.2001.00.01.D1012">2240</definedName>
    <definedName name="SLD.000.C.0.08.2001.00.01.D1013">18353</definedName>
    <definedName name="SLD.000.C.0.08.2001.00.01.D1015">513622</definedName>
    <definedName name="SLD.000.C.0.08.2001.00.01.D1016">-1</definedName>
    <definedName name="SLD.000.C.0.08.2001.00.01.D1017">7552</definedName>
    <definedName name="SLD.000.C.0.08.2001.00.01.D1018">275</definedName>
    <definedName name="SLD.000.C.0.08.2001.00.01.D1094">2297</definedName>
    <definedName name="SLD.000.C.0.08.2001.00.01.D1155">154</definedName>
    <definedName name="SLD.000.C.0.08.2001.00.01.DCRECEBER">2722</definedName>
    <definedName name="SLD.000.C.0.09.0000.00.00.11201010035">200</definedName>
    <definedName name="SLD.000.C.0.09.0000.00.00.11306010019">321.67</definedName>
    <definedName name="SLD.000.C.0.09.0000.00.00.11306010031">13000</definedName>
    <definedName name="SLD.000.C.0.09.0000.00.00.21704010001">25308.86000001</definedName>
    <definedName name="SLD.000.C.0.09.0000.00.01.117">851</definedName>
    <definedName name="SLD.000.C.0.09.0000.00.01.121">29836</definedName>
    <definedName name="SLD.000.C.0.09.0000.00.01.12301">967</definedName>
    <definedName name="SLD.000.C.0.09.0000.00.01.211">64411</definedName>
    <definedName name="SLD.000.C.0.09.0000.00.01.212">221</definedName>
    <definedName name="SLD.000.C.0.09.0000.00.01.216">587</definedName>
    <definedName name="SLD.000.C.0.09.0000.00.01.217">25855</definedName>
    <definedName name="SLD.000.C.0.09.0000.00.01.219">3756</definedName>
    <definedName name="SLD.000.C.0.09.0000.00.01.221">289288</definedName>
    <definedName name="SLD.000.C.0.09.0000.00.01.222">12514</definedName>
    <definedName name="SLD.000.C.0.09.0000.00.01.241">129974</definedName>
    <definedName name="SLD.000.C.0.09.0000.00.01.244">2180</definedName>
    <definedName name="SLD.000.C.0.09.0000.00.01.D1010">11912</definedName>
    <definedName name="SLD.000.C.0.09.0000.00.01.D1011">15980</definedName>
    <definedName name="SLD.000.C.0.09.0000.00.01.D1012">283</definedName>
    <definedName name="SLD.000.C.0.09.0000.00.01.D1013">7967</definedName>
    <definedName name="SLD.000.C.0.09.0000.00.01.D1014">161</definedName>
    <definedName name="SLD.000.C.0.09.0000.00.01.D1015">490510</definedName>
    <definedName name="SLD.000.C.0.09.0000.00.01.D1016">5512</definedName>
    <definedName name="SLD.000.C.0.09.0000.00.01.D1017">3942</definedName>
    <definedName name="SLD.000.C.0.09.0000.00.01.D1018">32145</definedName>
    <definedName name="SLD.000.C.0.09.0000.00.01.DCRECEBER">895</definedName>
    <definedName name="SLD.000.C.0.09.2000.00.01.311">204201</definedName>
    <definedName name="SLD.000.C.0.09.2000.00.01.312">6945</definedName>
    <definedName name="SLD.000.C.0.09.2000.00.01.32">-15314</definedName>
    <definedName name="SLD.000.C.0.09.2000.00.01.34">5297</definedName>
    <definedName name="SLD.000.C.0.09.2000.00.01.41">-115820</definedName>
    <definedName name="SLD.000.C.0.09.2000.00.01.42">-21060</definedName>
    <definedName name="SLD.000.C.0.09.2000.00.01.44">-43166</definedName>
    <definedName name="SLD.000.C.0.09.2000.00.01.45">-124</definedName>
    <definedName name="SLD.000.C.0.09.2000.00.01.47101010001">-5349</definedName>
    <definedName name="SLD.000.C.0.09.2000.00.01.47101010002">-1581</definedName>
    <definedName name="SLD.000.C.0.09.2001.00.01.11201010035">0</definedName>
    <definedName name="SLD.000.C.0.09.2001.00.01.11306010019">1</definedName>
    <definedName name="SLD.000.C.0.09.2001.00.01.11306010031">0</definedName>
    <definedName name="SLD.000.C.0.09.2001.00.01.11306010034">0</definedName>
    <definedName name="SLD.000.C.0.09.2001.00.01.11306010036">43</definedName>
    <definedName name="SLD.000.C.0.09.2001.00.01.117">912</definedName>
    <definedName name="SLD.000.C.0.09.2001.00.01.121">1</definedName>
    <definedName name="SLD.000.C.0.09.2001.00.01.12301">606</definedName>
    <definedName name="SLD.000.C.0.09.2001.00.01.131">0</definedName>
    <definedName name="SLD.000.C.0.09.2001.00.01.211">92146</definedName>
    <definedName name="SLD.000.C.0.09.2001.00.01.212">41</definedName>
    <definedName name="SLD.000.C.0.09.2001.00.01.217">22556</definedName>
    <definedName name="SLD.000.C.0.09.2001.00.01.221">273889</definedName>
    <definedName name="SLD.000.C.0.09.2001.00.01.222">21139</definedName>
    <definedName name="SLD.000.C.0.09.2001.00.01.241">137385</definedName>
    <definedName name="SLD.000.C.0.09.2001.00.01.244">3416</definedName>
    <definedName name="SLD.000.C.0.09.2001.00.01.311">226450</definedName>
    <definedName name="SLD.000.C.0.09.2001.00.01.312">7103</definedName>
    <definedName name="SLD.000.C.0.09.2001.00.01.32">-19667</definedName>
    <definedName name="SLD.000.C.0.09.2001.00.01.34">2426</definedName>
    <definedName name="SLD.000.C.0.09.2001.00.01.41">-120059</definedName>
    <definedName name="SLD.000.C.0.09.2001.00.01.42">-24899</definedName>
    <definedName name="SLD.000.C.0.09.2001.00.01.4410101">-35193</definedName>
    <definedName name="SLD.000.C.0.09.2001.00.01.4410102">-70926</definedName>
    <definedName name="SLD.000.C.0.09.2001.00.01.45">-46</definedName>
    <definedName name="SLD.000.C.0.09.2001.00.01.47101010001">8304</definedName>
    <definedName name="SLD.000.C.0.09.2001.00.01.47101010002">3054</definedName>
    <definedName name="SLD.000.C.0.09.2001.00.01.D1010">12920</definedName>
    <definedName name="SLD.000.C.0.09.2001.00.01.D1011">7375</definedName>
    <definedName name="SLD.000.C.0.09.2001.00.01.D1012">2248</definedName>
    <definedName name="SLD.000.C.0.09.2001.00.01.D1013">19324</definedName>
    <definedName name="SLD.000.C.0.09.2001.00.01.D1015">513718</definedName>
    <definedName name="SLD.000.C.0.09.2001.00.01.D1016">0</definedName>
    <definedName name="SLD.000.C.0.09.2001.00.01.D1017">7923</definedName>
    <definedName name="SLD.000.C.0.09.2001.00.01.D1018">-1670</definedName>
    <definedName name="SLD.000.C.0.09.2001.00.01.D1094">2893</definedName>
    <definedName name="SLD.000.C.0.09.2001.00.01.D1155">158</definedName>
    <definedName name="SLD.000.C.0.09.2001.00.01.DCRECEBER">2456</definedName>
    <definedName name="SLD.000.C.0.10.0000.00.00.11201010035">0</definedName>
    <definedName name="SLD.000.C.0.10.0000.00.00.11306010019">202.83</definedName>
    <definedName name="SLD.000.C.0.10.0000.00.00.11306010031">15275.16</definedName>
    <definedName name="SLD.000.C.0.10.0000.00.00.21704010001">23924.80000001</definedName>
    <definedName name="SLD.000.C.0.10.0000.00.01.11201010035">0</definedName>
    <definedName name="SLD.000.C.0.10.0000.00.01.11306010019">0</definedName>
    <definedName name="SLD.000.C.0.10.0000.00.01.11306010031">15</definedName>
    <definedName name="SLD.000.C.0.10.0000.00.01.117">695</definedName>
    <definedName name="SLD.000.C.0.10.0000.00.01.121">30859</definedName>
    <definedName name="SLD.000.C.0.10.0000.00.01.12301">937</definedName>
    <definedName name="SLD.000.C.0.10.0000.00.01.211">68903</definedName>
    <definedName name="SLD.000.C.0.10.0000.00.01.212">210</definedName>
    <definedName name="SLD.000.C.0.10.0000.00.01.216">545</definedName>
    <definedName name="SLD.000.C.0.10.0000.00.01.217">27330</definedName>
    <definedName name="SLD.000.C.0.10.0000.00.01.21704010001">24</definedName>
    <definedName name="SLD.000.C.0.10.0000.00.01.219">2428</definedName>
    <definedName name="SLD.000.C.0.10.0000.00.01.221">293045</definedName>
    <definedName name="SLD.000.C.0.10.0000.00.01.222">12514</definedName>
    <definedName name="SLD.000.C.0.10.0000.00.01.241">129974</definedName>
    <definedName name="SLD.000.C.0.10.0000.00.01.244">2180</definedName>
    <definedName name="SLD.000.C.0.10.0000.00.01.D1010">17271</definedName>
    <definedName name="SLD.000.C.0.10.0000.00.01.D1011">15613</definedName>
    <definedName name="SLD.000.C.0.10.0000.00.01.D1012">944</definedName>
    <definedName name="SLD.000.C.0.10.0000.00.01.D1013">7459</definedName>
    <definedName name="SLD.000.C.0.10.0000.00.01.D1014">323</definedName>
    <definedName name="SLD.000.C.0.10.0000.00.01.D1015">494149</definedName>
    <definedName name="SLD.000.C.0.10.0000.00.01.D1016">4962</definedName>
    <definedName name="SLD.000.C.0.10.0000.00.01.D1017">4190</definedName>
    <definedName name="SLD.000.C.0.10.0000.00.01.D1018">32726</definedName>
    <definedName name="SLD.000.C.0.10.0000.00.01.DCRECEBER">835</definedName>
    <definedName name="SLD.000.C.0.10.2000.00.01.311">229304</definedName>
    <definedName name="SLD.000.C.0.10.2000.00.01.312">7482</definedName>
    <definedName name="SLD.000.C.0.10.2000.00.01.32">-17176</definedName>
    <definedName name="SLD.000.C.0.10.2000.00.01.34">6787</definedName>
    <definedName name="SLD.000.C.0.10.2000.00.01.41">-129050</definedName>
    <definedName name="SLD.000.C.0.10.2000.00.01.42">-21320</definedName>
    <definedName name="SLD.000.C.0.10.2000.00.01.44">-54208</definedName>
    <definedName name="SLD.000.C.0.10.2000.00.01.45">-94</definedName>
    <definedName name="SLD.000.C.0.10.2000.00.01.47101010001">-5574</definedName>
    <definedName name="SLD.000.C.0.10.2000.00.01.47101010002">-1539</definedName>
    <definedName name="SLD.000.C.0.10.2001.00.00.2110202">10881502.85</definedName>
    <definedName name="SLD.000.C.0.10.2001.00.00.2110203">55226637.2899999</definedName>
    <definedName name="SLD.000.C.0.10.2001.00.00.2110302">28386509.52</definedName>
    <definedName name="SLD.000.C.0.10.2001.00.00.2210202">19016801.05</definedName>
    <definedName name="SLD.000.C.0.10.2001.00.00.2210203">149251446.629999</definedName>
    <definedName name="SLD.000.C.0.10.2001.00.00.2210302">105877571.47</definedName>
    <definedName name="SLD.000.C.0.10.2001.00.00.22201010001">5556543.48</definedName>
    <definedName name="SLD.000.C.0.10.2001.00.01.11201010035">0</definedName>
    <definedName name="SLD.000.C.0.10.2001.00.01.11306010019">0</definedName>
    <definedName name="SLD.000.C.0.10.2001.00.01.11306010031">0</definedName>
    <definedName name="SLD.000.C.0.10.2001.00.01.11306010034">0</definedName>
    <definedName name="SLD.000.C.0.10.2001.00.01.11306010036">73</definedName>
    <definedName name="SLD.000.C.0.10.2001.00.01.117">769</definedName>
    <definedName name="SLD.000.C.0.10.2001.00.01.121">0</definedName>
    <definedName name="SLD.000.C.0.10.2001.00.01.12301">576</definedName>
    <definedName name="SLD.000.C.0.10.2001.00.01.131">0</definedName>
    <definedName name="SLD.000.C.0.10.2001.00.01.211">94495</definedName>
    <definedName name="SLD.000.C.0.10.2001.00.01.2110202">10882</definedName>
    <definedName name="SLD.000.C.0.10.2001.00.01.2110203">55227</definedName>
    <definedName name="SLD.000.C.0.10.2001.00.01.2110302">28387</definedName>
    <definedName name="SLD.000.C.0.10.2001.00.01.212">130</definedName>
    <definedName name="SLD.000.C.0.10.2001.00.01.217">23634</definedName>
    <definedName name="SLD.000.C.0.10.2001.00.01.221">274146</definedName>
    <definedName name="SLD.000.C.0.10.2001.00.01.2210202">19017</definedName>
    <definedName name="SLD.000.C.0.10.2001.00.01.2210203">149251</definedName>
    <definedName name="SLD.000.C.0.10.2001.00.01.2210302">105878</definedName>
    <definedName name="SLD.000.C.0.10.2001.00.01.222">26696</definedName>
    <definedName name="SLD.000.C.0.10.2001.00.01.22201010001">5557</definedName>
    <definedName name="SLD.000.C.0.10.2001.00.01.241">137385</definedName>
    <definedName name="SLD.000.C.0.10.2001.00.01.244">3416</definedName>
    <definedName name="SLD.000.C.0.10.2001.00.01.311">255345</definedName>
    <definedName name="SLD.000.C.0.10.2001.00.01.312">10093</definedName>
    <definedName name="SLD.000.C.0.10.2001.00.01.32">-22260</definedName>
    <definedName name="SLD.000.C.0.10.2001.00.01.34">3447</definedName>
    <definedName name="SLD.000.C.0.10.2001.00.01.41">-134494</definedName>
    <definedName name="SLD.000.C.0.10.2001.00.01.42">-27702</definedName>
    <definedName name="SLD.000.C.0.10.2001.00.01.4410101">-38411</definedName>
    <definedName name="SLD.000.C.0.10.2001.00.01.4410102">-73993</definedName>
    <definedName name="SLD.000.C.0.10.2001.00.01.45">-43</definedName>
    <definedName name="SLD.000.C.0.10.2001.00.01.47101010001">6600</definedName>
    <definedName name="SLD.000.C.0.10.2001.00.01.47101010002">2441</definedName>
    <definedName name="SLD.000.C.0.10.2001.00.01.D1010">16116</definedName>
    <definedName name="SLD.000.C.0.10.2001.00.01.D1011">11907</definedName>
    <definedName name="SLD.000.C.0.10.2001.00.01.D1012">2246</definedName>
    <definedName name="SLD.000.C.0.10.2001.00.01.D1013">17007</definedName>
    <definedName name="SLD.000.C.0.10.2001.00.01.D1015">514760</definedName>
    <definedName name="SLD.000.C.0.10.2001.00.01.D1016">0</definedName>
    <definedName name="SLD.000.C.0.10.2001.00.01.D1017">2896</definedName>
    <definedName name="SLD.000.C.0.10.2001.00.01.D1018">2805</definedName>
    <definedName name="SLD.000.C.0.10.2001.00.01.D1094">3050</definedName>
    <definedName name="SLD.000.C.0.10.2001.00.01.D1155">3862</definedName>
    <definedName name="SLD.000.C.0.10.2001.00.01.DCRECEBER">1408</definedName>
    <definedName name="SLD.000.C.0.11.0000.00.01.11201010035">0</definedName>
    <definedName name="SLD.000.C.0.11.0000.00.01.11306010019">0</definedName>
    <definedName name="SLD.000.C.0.11.0000.00.01.11306010031">29</definedName>
    <definedName name="SLD.000.C.0.11.0000.00.01.117">593</definedName>
    <definedName name="SLD.000.C.0.11.0000.00.01.121">31536</definedName>
    <definedName name="SLD.000.C.0.11.0000.00.01.12301">907</definedName>
    <definedName name="SLD.000.C.0.11.0000.00.01.211">72049</definedName>
    <definedName name="SLD.000.C.0.11.0000.00.01.212">95</definedName>
    <definedName name="SLD.000.C.0.11.0000.00.01.216">559</definedName>
    <definedName name="SLD.000.C.0.11.0000.00.01.217">27062</definedName>
    <definedName name="SLD.000.C.0.11.0000.00.01.21704010001">19</definedName>
    <definedName name="SLD.000.C.0.11.0000.00.01.219">2531</definedName>
    <definedName name="SLD.000.C.0.11.0000.00.01.221">292325</definedName>
    <definedName name="SLD.000.C.0.11.0000.00.01.222">12514</definedName>
    <definedName name="SLD.000.C.0.11.0000.00.01.241">129974</definedName>
    <definedName name="SLD.000.C.0.11.0000.00.01.244">2180</definedName>
    <definedName name="SLD.000.C.0.11.0000.00.01.D1010">14444</definedName>
    <definedName name="SLD.000.C.0.11.0000.00.01.D1011">16290</definedName>
    <definedName name="SLD.000.C.0.11.0000.00.01.D1012">1130</definedName>
    <definedName name="SLD.000.C.0.11.0000.00.01.D1013">7601</definedName>
    <definedName name="SLD.000.C.0.11.0000.00.01.D1014">382</definedName>
    <definedName name="SLD.000.C.0.11.0000.00.01.D1015">497806</definedName>
    <definedName name="SLD.000.C.0.11.0000.00.01.D1016">4412</definedName>
    <definedName name="SLD.000.C.0.11.0000.00.01.D1017">4464</definedName>
    <definedName name="SLD.000.C.0.11.0000.00.01.D1018">32313</definedName>
    <definedName name="SLD.000.C.0.11.0000.00.01.DCRECEBER">964</definedName>
    <definedName name="SLD.000.C.0.11.2000.00.01.311">254101</definedName>
    <definedName name="SLD.000.C.0.11.2000.00.01.312">7993</definedName>
    <definedName name="SLD.000.C.0.11.2000.00.01.32">-19017</definedName>
    <definedName name="SLD.000.C.0.11.2000.00.01.34">7665</definedName>
    <definedName name="SLD.000.C.0.11.2000.00.01.41">-142242</definedName>
    <definedName name="SLD.000.C.0.11.2000.00.01.42">-23374</definedName>
    <definedName name="SLD.000.C.0.11.2000.00.01.44">-63917</definedName>
    <definedName name="SLD.000.C.0.11.2000.00.01.45">-133</definedName>
    <definedName name="SLD.000.C.0.11.2000.00.01.47101010001">-5412</definedName>
    <definedName name="SLD.000.C.0.11.2000.00.01.47101010002">-1465</definedName>
    <definedName name="SLD.000.C.0.11.2001.00.01.11201010035">0</definedName>
    <definedName name="SLD.000.C.0.11.2001.00.01.11306010019">0</definedName>
    <definedName name="SLD.000.C.0.11.2001.00.01.11306010031">0</definedName>
    <definedName name="SLD.000.C.0.11.2001.00.01.11306010034">5</definedName>
    <definedName name="SLD.000.C.0.11.2001.00.01.11306010036">73</definedName>
    <definedName name="SLD.000.C.0.11.2001.00.01.117">646</definedName>
    <definedName name="SLD.000.C.0.11.2001.00.01.121">0</definedName>
    <definedName name="SLD.000.C.0.11.2001.00.01.12301">546</definedName>
    <definedName name="SLD.000.C.0.11.2001.00.01.131">0</definedName>
    <definedName name="SLD.000.C.0.11.2001.00.01.211">90706</definedName>
    <definedName name="SLD.000.C.0.11.2001.00.01.2110202">9681</definedName>
    <definedName name="SLD.000.C.0.11.2001.00.01.2110203">52642</definedName>
    <definedName name="SLD.000.C.0.11.2001.00.01.2110302">28383</definedName>
    <definedName name="SLD.000.C.0.11.2001.00.01.212">39</definedName>
    <definedName name="SLD.000.C.0.11.2001.00.01.217">23618</definedName>
    <definedName name="SLD.000.C.0.11.2001.00.01.221">256947</definedName>
    <definedName name="SLD.000.C.0.11.2001.00.01.2210202">13645</definedName>
    <definedName name="SLD.000.C.0.11.2001.00.01.2210203">139416</definedName>
    <definedName name="SLD.000.C.0.11.2001.00.01.2210302">103886</definedName>
    <definedName name="SLD.000.C.0.11.2001.00.01.222">26992</definedName>
    <definedName name="SLD.000.C.0.11.2001.00.01.22201010001">5853</definedName>
    <definedName name="SLD.000.C.0.11.2001.00.01.241">137385</definedName>
    <definedName name="SLD.000.C.0.11.2001.00.01.244">3416</definedName>
    <definedName name="SLD.000.C.0.11.2001.00.01.311">284127</definedName>
    <definedName name="SLD.000.C.0.11.2001.00.01.312">10976</definedName>
    <definedName name="SLD.000.C.0.11.2001.00.01.32">-24765</definedName>
    <definedName name="SLD.000.C.0.11.2001.00.01.34">3546</definedName>
    <definedName name="SLD.000.C.0.11.2001.00.01.41">-148549</definedName>
    <definedName name="SLD.000.C.0.11.2001.00.01.42">-30247</definedName>
    <definedName name="SLD.000.C.0.11.2001.00.01.4410101">-41836</definedName>
    <definedName name="SLD.000.C.0.11.2001.00.01.4410102">-58702</definedName>
    <definedName name="SLD.000.C.0.11.2001.00.01.45">-43</definedName>
    <definedName name="SLD.000.C.0.11.2001.00.01.47101010001">886</definedName>
    <definedName name="SLD.000.C.0.11.2001.00.01.47101010002">411</definedName>
    <definedName name="SLD.000.C.0.11.2001.00.01.D1010">15204</definedName>
    <definedName name="SLD.000.C.0.11.2001.00.01.D1011">11953</definedName>
    <definedName name="SLD.000.C.0.11.2001.00.01.D1012">2247</definedName>
    <definedName name="SLD.000.C.0.11.2001.00.01.D1013">9263</definedName>
    <definedName name="SLD.000.C.0.11.2001.00.01.D1015">517243</definedName>
    <definedName name="SLD.000.C.0.11.2001.00.01.D1016">0</definedName>
    <definedName name="SLD.000.C.0.11.2001.00.01.D1017">2872</definedName>
    <definedName name="SLD.000.C.0.11.2001.00.01.D1018">17587</definedName>
    <definedName name="SLD.000.C.0.11.2001.00.01.D1094">3197</definedName>
    <definedName name="SLD.000.C.0.11.2001.00.01.D1155">3819</definedName>
    <definedName name="SLD.000.C.0.11.2001.00.01.DCRECEBER">1838</definedName>
    <definedName name="SLD.000.C.0.12.0000.00.01.11201010035">0</definedName>
    <definedName name="SLD.000.C.0.12.0000.00.01.11306010019">0</definedName>
    <definedName name="SLD.000.C.0.12.0000.00.01.11306010031">0</definedName>
    <definedName name="SLD.000.C.0.12.0000.00.01.117">0</definedName>
    <definedName name="SLD.000.C.0.12.0000.00.01.121">0</definedName>
    <definedName name="SLD.000.C.0.12.0000.00.01.131">0</definedName>
    <definedName name="SLD.000.C.0.12.0000.00.01.211">0</definedName>
    <definedName name="SLD.000.C.0.12.0000.00.01.212">0</definedName>
    <definedName name="SLD.000.C.0.12.0000.00.01.217">0</definedName>
    <definedName name="SLD.000.C.0.12.0000.00.01.21704010001">0</definedName>
    <definedName name="SLD.000.C.0.12.0000.00.01.221">0</definedName>
    <definedName name="SLD.000.C.0.12.0000.00.01.222">0</definedName>
    <definedName name="SLD.000.C.0.12.0000.00.01.241">0</definedName>
    <definedName name="SLD.000.C.0.12.0000.00.01.244">0</definedName>
    <definedName name="SLD.000.C.0.12.0000.00.01.31">0</definedName>
    <definedName name="SLD.000.C.0.12.0000.00.01.32">0</definedName>
    <definedName name="SLD.000.C.0.12.0000.00.01.34">0</definedName>
    <definedName name="SLD.000.C.0.12.0000.00.01.41">0</definedName>
    <definedName name="SLD.000.C.0.12.0000.00.01.42">0</definedName>
    <definedName name="SLD.000.C.0.12.0000.00.01.45">0</definedName>
    <definedName name="SLD.000.C.0.12.0000.00.01.47101010001">0</definedName>
    <definedName name="SLD.000.C.0.12.0000.00.01.47101010002">0</definedName>
    <definedName name="SLD.000.C.0.12.0000.00.01.D1010">0</definedName>
    <definedName name="SLD.000.C.0.12.0000.00.01.D1011">0</definedName>
    <definedName name="SLD.000.C.0.12.0000.00.01.D1012">0</definedName>
    <definedName name="SLD.000.C.0.12.0000.00.01.D1013">0</definedName>
    <definedName name="SLD.000.C.0.12.0000.00.01.D1015">0</definedName>
    <definedName name="SLD.000.C.0.12.0000.00.01.D1016">0</definedName>
    <definedName name="SLD.000.C.0.12.0000.00.01.D1017">0</definedName>
    <definedName name="SLD.000.C.0.12.0000.00.01.D1018">0</definedName>
    <definedName name="SLD.000.C.0.12.0000.00.01.D1025">0</definedName>
    <definedName name="SLD.000.C.0.12.0000.00.01.D1026">0</definedName>
    <definedName name="SLD.000.C.0.12.0000.00.01.D1030">0</definedName>
    <definedName name="SLD.000.C.0.12.0000.00.01.D1093">0</definedName>
    <definedName name="SLD.000.C.0.12.0000.00.01.D1094">0</definedName>
    <definedName name="SLD.000.C.0.12.0000.00.01.DCRECEBER">0</definedName>
    <definedName name="SLD.000.C.0.12.1999.00.00.117">386309.42000008</definedName>
    <definedName name="SLD.000.C.0.12.1999.00.00.121">32120074.2799987</definedName>
    <definedName name="SLD.000.C.0.12.1999.00.00.131">90000</definedName>
    <definedName name="SLD.000.C.0.12.1999.00.00.211">71813107.4799804</definedName>
    <definedName name="SLD.000.C.0.12.1999.00.00.212">988466.92000008</definedName>
    <definedName name="SLD.000.C.0.12.1999.00.00.217">30737899.1099853</definedName>
    <definedName name="SLD.000.C.0.12.1999.00.00.221">321088959</definedName>
    <definedName name="SLD.000.C.0.12.1999.00.00.222">12513945.7100067</definedName>
    <definedName name="SLD.000.C.0.12.1999.00.00.241">129974445.70996</definedName>
    <definedName name="SLD.000.C.0.12.1999.00.00.244">2180449.56999969</definedName>
    <definedName name="SLD.000.C.0.12.1999.00.00.31">244637695.850097</definedName>
    <definedName name="SLD.000.C.0.12.1999.00.00.32">-7509368.30000305</definedName>
    <definedName name="SLD.000.C.0.12.1999.00.00.34">14624027.0099945</definedName>
    <definedName name="SLD.000.C.0.12.1999.00.00.41">-137984469.360107</definedName>
    <definedName name="SLD.000.C.0.12.1999.00.00.42">-18822323.7999877</definedName>
    <definedName name="SLD.000.C.0.12.1999.00.00.45">1209821.75</definedName>
    <definedName name="SLD.000.C.0.12.1999.00.00.47101010001">6781028.15000153</definedName>
    <definedName name="SLD.000.C.0.12.1999.00.00.47101010002">1847856.37999916</definedName>
    <definedName name="SLD.000.C.0.12.1999.00.00.D1010">16016305.1600036</definedName>
    <definedName name="SLD.000.C.0.12.1999.00.00.D1011">25362635.7800293</definedName>
    <definedName name="SLD.000.C.0.12.1999.00.00.D1012">4699155.20999908</definedName>
    <definedName name="SLD.000.C.0.12.1999.00.00.D1013">8628884.52999878</definedName>
    <definedName name="SLD.000.C.0.12.1999.00.00.D1015">491398211.890625</definedName>
    <definedName name="SLD.000.C.0.12.1999.00.00.D1016">10463049.2499847</definedName>
    <definedName name="SLD.000.C.0.12.1999.00.00.D1017">2173749.31999969</definedName>
    <definedName name="SLD.000.C.0.12.1999.00.00.D1018">18114451.8701171</definedName>
    <definedName name="SLD.000.C.0.12.1999.00.00.D1025">-49193159.4400024</definedName>
    <definedName name="SLD.000.C.0.12.1999.00.00.D1026">-3587777.86999512</definedName>
    <definedName name="SLD.000.C.0.12.1999.00.00.D1030">-71352966.6400146</definedName>
    <definedName name="SLD.000.C.0.12.1999.00.00.D1074">-19349636.2700195</definedName>
    <definedName name="SLD.000.C.0.12.1999.00.00.D1075">-8628884.52999878</definedName>
    <definedName name="SLD.000.C.0.12.1999.00.00.D1076">77181160.7299804</definedName>
    <definedName name="SLD.000.C.0.12.1999.00.00.D1093">1255347.8599987</definedName>
    <definedName name="SLD.000.C.0.12.1999.00.00.D1094">1125951.77000046</definedName>
    <definedName name="SLD.000.C.0.12.1999.00.00.D997">52401126.4100341</definedName>
    <definedName name="SLD.000.C.0.12.1999.00.00.DCRECEBER">291453.08000183</definedName>
    <definedName name="SLD.000.C.0.12.1999.00.01.117">386</definedName>
    <definedName name="SLD.000.C.0.12.1999.00.01.121">32120</definedName>
    <definedName name="SLD.000.C.0.12.1999.00.01.131">90</definedName>
    <definedName name="SLD.000.C.0.12.1999.00.01.211">71813</definedName>
    <definedName name="SLD.000.C.0.12.1999.00.01.212">988</definedName>
    <definedName name="SLD.000.C.0.12.1999.00.01.217">30738</definedName>
    <definedName name="SLD.000.C.0.12.1999.00.01.221">321089</definedName>
    <definedName name="SLD.000.C.0.12.1999.00.01.222">12514</definedName>
    <definedName name="SLD.000.C.0.12.1999.00.01.241">129974</definedName>
    <definedName name="SLD.000.C.0.12.1999.00.01.244">2180</definedName>
    <definedName name="SLD.000.C.0.12.1999.00.01.31">244638</definedName>
    <definedName name="SLD.000.C.0.12.1999.00.01.32">-7509</definedName>
    <definedName name="SLD.000.C.0.12.1999.00.01.34">14624</definedName>
    <definedName name="SLD.000.C.0.12.1999.00.01.41">-137984</definedName>
    <definedName name="SLD.000.C.0.12.1999.00.01.42">-18822</definedName>
    <definedName name="SLD.000.C.0.12.1999.00.01.45">1210</definedName>
    <definedName name="SLD.000.C.0.12.1999.00.01.47101010001">6781</definedName>
    <definedName name="SLD.000.C.0.12.1999.00.01.47101010002">1848</definedName>
    <definedName name="SLD.000.C.0.12.1999.00.01.D1010">16016</definedName>
    <definedName name="SLD.000.C.0.12.1999.00.01.D1011">25363</definedName>
    <definedName name="SLD.000.C.0.12.1999.00.01.D1012">4699</definedName>
    <definedName name="SLD.000.C.0.12.1999.00.01.D1013">8629</definedName>
    <definedName name="SLD.000.C.0.12.1999.00.01.D1015">491398</definedName>
    <definedName name="SLD.000.C.0.12.1999.00.01.D1016">10463</definedName>
    <definedName name="SLD.000.C.0.12.1999.00.01.D1017">2174</definedName>
    <definedName name="SLD.000.C.0.12.1999.00.01.D1018">18114</definedName>
    <definedName name="SLD.000.C.0.12.1999.00.01.D1025">-49193</definedName>
    <definedName name="SLD.000.C.0.12.1999.00.01.D1026">-3588</definedName>
    <definedName name="SLD.000.C.0.12.1999.00.01.D1030">-71353</definedName>
    <definedName name="SLD.000.C.0.12.1999.00.01.D1074">-19350</definedName>
    <definedName name="SLD.000.C.0.12.1999.00.01.D1075">-8629</definedName>
    <definedName name="SLD.000.C.0.12.1999.00.01.D1076">77181</definedName>
    <definedName name="SLD.000.C.0.12.1999.00.01.D1093">1255</definedName>
    <definedName name="SLD.000.C.0.12.1999.00.01.D1094">1126</definedName>
    <definedName name="SLD.000.C.0.12.1999.00.01.D997">52401</definedName>
    <definedName name="SLD.000.C.0.12.1999.00.01.DCRECEBER">291</definedName>
    <definedName name="SLD.000.C.0.12.2000.00.00.117">533634.32999992</definedName>
    <definedName name="SLD.000.C.0.12.2000.00.00.121">31439885.269989</definedName>
    <definedName name="SLD.000.C.0.12.2000.00.00.131">0</definedName>
    <definedName name="SLD.000.C.0.12.2000.00.00.211">73815519.2800293</definedName>
    <definedName name="SLD.000.C.0.12.2000.00.00.212">88033.35000002</definedName>
    <definedName name="SLD.000.C.0.12.2000.00.00.217">17315355.6300048</definedName>
    <definedName name="SLD.000.C.0.12.2000.00.00.221">290102726.669921</definedName>
    <definedName name="SLD.000.C.0.12.2000.00.00.222">21139278.8200073</definedName>
    <definedName name="SLD.000.C.0.12.2000.00.00.241">129974445.70996</definedName>
    <definedName name="SLD.000.C.0.12.2000.00.00.244">2180449.56999969</definedName>
    <definedName name="SLD.000.C.0.12.2000.00.00.31">290217002.200195</definedName>
    <definedName name="SLD.000.C.0.12.2000.00.00.32">-21064440.0299987</definedName>
    <definedName name="SLD.000.C.0.12.2000.00.00.34">7705475.12000275</definedName>
    <definedName name="SLD.000.C.0.12.2000.00.00.41">-155587260.75</definedName>
    <definedName name="SLD.000.C.0.12.2000.00.00.42">-25368197.2900085</definedName>
    <definedName name="SLD.000.C.0.12.2000.00.00.45">-133099.42000008</definedName>
    <definedName name="SLD.000.C.0.12.2000.00.00.47101010001">-4710636.20999908</definedName>
    <definedName name="SLD.000.C.0.12.2000.00.00.47101010002">-1201172.17000008</definedName>
    <definedName name="SLD.000.C.0.12.2000.00.00.D1010">17989327</definedName>
    <definedName name="SLD.000.C.0.12.2000.00.00.D1011">9804813.5</definedName>
    <definedName name="SLD.000.C.0.12.2000.00.00.D1012">1992874.98999977</definedName>
    <definedName name="SLD.000.C.0.12.2000.00.00.D1013">7966124.47000122</definedName>
    <definedName name="SLD.000.C.0.12.2000.00.00.D1015">498771725.940429</definedName>
    <definedName name="SLD.000.C.0.12.2000.00.00.D1016">3861816.84998322</definedName>
    <definedName name="SLD.000.C.0.12.2000.00.00.D1017">6518375.77999878</definedName>
    <definedName name="SLD.000.C.0.12.2000.00.00.D1018">30428702.3901367</definedName>
    <definedName name="SLD.000.C.0.12.2000.00.00.D1025">-45744891.0900268</definedName>
    <definedName name="SLD.000.C.0.12.2000.00.00.D1026">-13650979.5200805</definedName>
    <definedName name="SLD.000.C.0.12.2000.00.00.D1030">-18147550.3200073</definedName>
    <definedName name="SLD.000.C.0.12.2000.00.00.D1093">1009504.21000004</definedName>
    <definedName name="SLD.000.C.0.12.2000.00.00.D1094">2896500.96999741</definedName>
    <definedName name="SLD.000.C.0.12.2000.00.00.DCRECEBER">1089681.6099987</definedName>
    <definedName name="SLD.000.C.0.12.2000.00.01.117">534</definedName>
    <definedName name="SLD.000.C.0.12.2000.00.01.121">31440</definedName>
    <definedName name="SLD.000.C.0.12.2000.00.01.131">0</definedName>
    <definedName name="SLD.000.C.0.12.2000.00.01.211">73816</definedName>
    <definedName name="SLD.000.C.0.12.2000.00.01.212">88</definedName>
    <definedName name="SLD.000.C.0.12.2000.00.01.217">17315</definedName>
    <definedName name="SLD.000.C.0.12.2000.00.01.221">290103</definedName>
    <definedName name="SLD.000.C.0.12.2000.00.01.222">21139</definedName>
    <definedName name="SLD.000.C.0.12.2000.00.01.241">129974</definedName>
    <definedName name="SLD.000.C.0.12.2000.00.01.244">3416</definedName>
    <definedName name="SLD.000.C.0.12.2000.00.01.31">290217</definedName>
    <definedName name="SLD.000.C.0.12.2000.00.01.32">-21064</definedName>
    <definedName name="SLD.000.C.0.12.2000.00.01.34">7705</definedName>
    <definedName name="SLD.000.C.0.12.2000.00.01.41">-155587</definedName>
    <definedName name="SLD.000.C.0.12.2000.00.01.42">-25368</definedName>
    <definedName name="SLD.000.C.0.12.2000.00.01.45">-133</definedName>
    <definedName name="SLD.000.C.0.12.2000.00.01.47101010001">-4711</definedName>
    <definedName name="SLD.000.C.0.12.2000.00.01.47101010002">-1201</definedName>
    <definedName name="SLD.000.C.0.12.2000.00.01.D1010">17989</definedName>
    <definedName name="SLD.000.C.0.12.2000.00.01.D1011">9805</definedName>
    <definedName name="SLD.000.C.0.12.2000.00.01.D1012">1993</definedName>
    <definedName name="SLD.000.C.0.12.2000.00.01.D1013">7966</definedName>
    <definedName name="SLD.000.C.0.12.2000.00.01.D1015">498772</definedName>
    <definedName name="SLD.000.C.0.12.2000.00.01.D1016">3862</definedName>
    <definedName name="SLD.000.C.0.12.2000.00.01.D1017">6518</definedName>
    <definedName name="SLD.000.C.0.12.2000.00.01.D1018">29193</definedName>
    <definedName name="SLD.000.C.0.12.2000.00.01.D1025">-45745</definedName>
    <definedName name="SLD.000.C.0.12.2000.00.01.D1026">-13651</definedName>
    <definedName name="SLD.000.C.0.12.2000.00.01.D1030">-18148</definedName>
    <definedName name="SLD.000.C.0.12.2000.00.01.D1093">1010</definedName>
    <definedName name="SLD.000.C.0.12.2000.00.01.D1094">2897</definedName>
    <definedName name="SLD.000.C.0.12.2000.00.01.DCRECEBER">1090</definedName>
    <definedName name="SLD.000.C.0.12.2001.00.00.42">-32799381.8599999</definedName>
    <definedName name="SLD.000.C.0.12.2001.00.00.421">-32799381.8599999</definedName>
    <definedName name="SLD.000.C.0.12.2001.00.00.42101">-11434398.03</definedName>
    <definedName name="SLD.000.C.0.12.2001.00.00.4210101">-10858063.83</definedName>
    <definedName name="SLD.000.C.0.12.2001.00.00.42101010001">0</definedName>
    <definedName name="SLD.000.C.0.12.2001.00.00.42101010002">-4765965.71</definedName>
    <definedName name="SLD.000.C.0.12.2001.00.00.42101010003">0</definedName>
    <definedName name="SLD.000.C.0.12.2001.00.00.42101010004">-1934396.92</definedName>
    <definedName name="SLD.000.C.0.12.2001.00.00.42101010005">-52322.48</definedName>
    <definedName name="SLD.000.C.0.12.2001.00.00.42101010006">-750124.24</definedName>
    <definedName name="SLD.000.C.0.12.2001.00.00.42101010007">-519033.38</definedName>
    <definedName name="SLD.000.C.0.12.2001.00.00.42101010008">-2278478.67</definedName>
    <definedName name="SLD.000.C.0.12.2001.00.00.42101010009">0</definedName>
    <definedName name="SLD.000.C.0.12.2001.00.00.42101010010">-285370.12</definedName>
    <definedName name="SLD.000.C.0.12.2001.00.00.42101010011">0</definedName>
    <definedName name="SLD.000.C.0.12.2001.00.00.42101010012">12817.06</definedName>
    <definedName name="SLD.000.C.0.12.2001.00.00.42101010013">-252515.83</definedName>
    <definedName name="SLD.000.C.0.12.2001.00.00.42101010014">-754.8</definedName>
    <definedName name="SLD.000.C.0.12.2001.00.00.42101010015">-18479.88</definedName>
    <definedName name="SLD.000.C.0.12.2001.00.00.42101010016">-170400</definedName>
    <definedName name="SLD.000.C.0.12.2001.00.00.42101010017">0</definedName>
    <definedName name="SLD.000.C.0.12.2001.00.00.42101010018">332323.01</definedName>
    <definedName name="SLD.000.C.0.12.2001.00.00.42101010019">-175361.87</definedName>
    <definedName name="SLD.000.C.0.12.2001.00.00.4210102">-36798.64</definedName>
    <definedName name="SLD.000.C.0.12.2001.00.00.42101020001">-56696.92</definedName>
    <definedName name="SLD.000.C.0.12.2001.00.00.42101020002">19898.28</definedName>
    <definedName name="SLD.000.C.0.12.2001.00.00.4210103">-287640.08</definedName>
    <definedName name="SLD.000.C.0.12.2001.00.00.42101030001">-317404.44</definedName>
    <definedName name="SLD.000.C.0.12.2001.00.00.42101030002">29764.36</definedName>
    <definedName name="SLD.000.C.0.12.2001.00.00.4210104">-210564.55</definedName>
    <definedName name="SLD.000.C.0.12.2001.00.00.42101040001">-347822.61</definedName>
    <definedName name="SLD.000.C.0.12.2001.00.00.42101040002">137258.06</definedName>
    <definedName name="SLD.000.C.0.12.2001.00.00.4210105">-40580.97</definedName>
    <definedName name="SLD.000.C.0.12.2001.00.00.42101050001">-106892.72</definedName>
    <definedName name="SLD.000.C.0.12.2001.00.00.42101050002">66311.75</definedName>
    <definedName name="SLD.000.C.0.12.2001.00.00.4210106">-749.96</definedName>
    <definedName name="SLD.000.C.0.12.2001.00.00.42101060001">-11603.28</definedName>
    <definedName name="SLD.000.C.0.12.2001.00.00.42101060002">10853.32</definedName>
    <definedName name="SLD.000.C.0.12.2001.00.00.4210107">0</definedName>
    <definedName name="SLD.000.C.0.12.2001.00.00.42101070001">0</definedName>
    <definedName name="SLD.000.C.0.12.2001.00.00.42101070002">0</definedName>
    <definedName name="SLD.000.C.0.12.2001.00.00.42102">-11539783.82</definedName>
    <definedName name="SLD.000.C.0.12.2001.00.00.4210201">-11539783.82</definedName>
    <definedName name="SLD.000.C.0.12.2001.00.00.42102010001">-8875614.06</definedName>
    <definedName name="SLD.000.C.0.12.2001.00.00.42102010002">-312763.99</definedName>
    <definedName name="SLD.000.C.0.12.2001.00.00.42102010003">-120609.01</definedName>
    <definedName name="SLD.000.C.0.12.2001.00.00.42102010004">-87022.38</definedName>
    <definedName name="SLD.000.C.0.12.2001.00.00.42102010009">-91545.88</definedName>
    <definedName name="SLD.000.C.0.12.2001.00.00.42102010011">-563704.97</definedName>
    <definedName name="SLD.000.C.0.12.2001.00.00.42102010012">-2072047.07</definedName>
    <definedName name="SLD.000.C.0.12.2001.00.00.42102010015">531058.99</definedName>
    <definedName name="SLD.000.C.0.12.2001.00.00.42103">-560943.09</definedName>
    <definedName name="SLD.000.C.0.12.2001.00.00.4210301">-560943.09</definedName>
    <definedName name="SLD.000.C.0.12.2001.00.00.42103010001">-290203.44</definedName>
    <definedName name="SLD.000.C.0.12.2001.00.00.42103010002">-23951.1</definedName>
    <definedName name="SLD.000.C.0.12.2001.00.00.42103010003">-267807.03</definedName>
    <definedName name="SLD.000.C.0.12.2001.00.00.42104">-7526633.08</definedName>
    <definedName name="SLD.000.C.0.12.2001.00.00.4210401">-7526633.08</definedName>
    <definedName name="SLD.000.C.0.12.2001.00.00.42104010001">-630806.07</definedName>
    <definedName name="SLD.000.C.0.12.2001.00.00.42104010002">-330326.69</definedName>
    <definedName name="SLD.000.C.0.12.2001.00.00.42104010003">-639405.08</definedName>
    <definedName name="SLD.000.C.0.12.2001.00.00.42104010004">-1656987.36</definedName>
    <definedName name="SLD.000.C.0.12.2001.00.00.42104010005">-204205.46</definedName>
    <definedName name="SLD.000.C.0.12.2001.00.00.42104010007">-18032.03</definedName>
    <definedName name="SLD.000.C.0.12.2001.00.00.42104010008">-6226.75</definedName>
    <definedName name="SLD.000.C.0.12.2001.00.00.42104010010">-97646.11</definedName>
    <definedName name="SLD.000.C.0.12.2001.00.00.42104010011">-85149</definedName>
    <definedName name="SLD.000.C.0.12.2001.00.00.42104010012">-5089.58</definedName>
    <definedName name="SLD.000.C.0.12.2001.00.00.42104010013">-34629.7</definedName>
    <definedName name="SLD.000.C.0.12.2001.00.00.42104010014">-65539.93</definedName>
    <definedName name="SLD.000.C.0.12.2001.00.00.42104010015">-207163.73</definedName>
    <definedName name="SLD.000.C.0.12.2001.00.00.42104010017">-22497.36</definedName>
    <definedName name="SLD.000.C.0.12.2001.00.00.42104010018">-17505.12</definedName>
    <definedName name="SLD.000.C.0.12.2001.00.00.42104010020">-288118.35</definedName>
    <definedName name="SLD.000.C.0.12.2001.00.00.42104010022">0</definedName>
    <definedName name="SLD.000.C.0.12.2001.00.00.42104010023">-106888.93</definedName>
    <definedName name="SLD.000.C.0.12.2001.00.00.42104010026">-73323.09</definedName>
    <definedName name="SLD.000.C.0.12.2001.00.00.42104010027">-112583.03</definedName>
    <definedName name="SLD.000.C.0.12.2001.00.00.42104010028">-37441.64</definedName>
    <definedName name="SLD.000.C.0.12.2001.00.00.42104010029">-8630.12</definedName>
    <definedName name="SLD.000.C.0.12.2001.00.00.42104010030">-878300.41</definedName>
    <definedName name="SLD.000.C.0.12.2001.00.00.42104010031">-129204</definedName>
    <definedName name="SLD.000.C.0.12.2001.00.00.42104010032">-444173.19</definedName>
    <definedName name="SLD.000.C.0.12.2001.00.00.42104010034">-785994.85</definedName>
    <definedName name="SLD.000.C.0.12.2001.00.00.42104010035">-636910.34</definedName>
    <definedName name="SLD.000.C.0.12.2001.00.00.42104010037">0</definedName>
    <definedName name="SLD.000.C.0.12.2001.00.00.42105">-1100133.54</definedName>
    <definedName name="SLD.000.C.0.12.2001.00.00.4210501">-1100133.54</definedName>
    <definedName name="SLD.000.C.0.12.2001.00.00.42105010001">-32837.88</definedName>
    <definedName name="SLD.000.C.0.12.2001.00.00.42105010002">-876825.03</definedName>
    <definedName name="SLD.000.C.0.12.2001.00.00.42105010003">-63510.29</definedName>
    <definedName name="SLD.000.C.0.12.2001.00.00.42105010004">-112898.52</definedName>
    <definedName name="SLD.000.C.0.12.2001.00.00.42107">-72016.46</definedName>
    <definedName name="SLD.000.C.0.12.2001.00.00.4210701">-72016.46</definedName>
    <definedName name="SLD.000.C.0.12.2001.00.00.42107010004">-72016.46</definedName>
    <definedName name="SLD.000.C.0.12.2001.00.00.42108">-565473.84</definedName>
    <definedName name="SLD.000.C.0.12.2001.00.00.4210801">-565473.84</definedName>
    <definedName name="SLD.000.C.0.12.2001.00.00.42108010003">-565473.84</definedName>
    <definedName name="SLD.000.C.0.12.2001.00.01.11201010035">0</definedName>
    <definedName name="SLD.000.C.0.12.2001.00.01.11306010019">1</definedName>
    <definedName name="SLD.000.C.0.12.2001.00.01.11306010031">0</definedName>
    <definedName name="SLD.000.C.0.12.2001.00.01.11306010034">3</definedName>
    <definedName name="SLD.000.C.0.12.2001.00.01.11306010036">73</definedName>
    <definedName name="SLD.087.C.0.01.0000.00.01.21102">54378</definedName>
    <definedName name="SLD.087.C.0.01.0000.00.01.21103">22794</definedName>
    <definedName name="SLD.087.C.0.01.0000.00.01.22102">165826</definedName>
    <definedName name="SLD.087.C.0.01.0000.00.01.22103">123670</definedName>
    <definedName name="SLD.087.C.0.01.0000.00.01.24501">29193</definedName>
    <definedName name="SLD.087.C.0.01.0000.00.01.D1035">6124</definedName>
    <definedName name="SLD.087.C.0.01.0000.00.01.D1074">3439</definedName>
    <definedName name="SLD.087.C.0.01.2000.00.01.24501010001">-2740</definedName>
    <definedName name="SLD.087.C.0.02.0000.00.01.21102">58143</definedName>
    <definedName name="SLD.087.C.0.02.0000.00.01.21103">23767</definedName>
    <definedName name="SLD.087.C.0.02.0000.00.01.22102">172060</definedName>
    <definedName name="SLD.087.C.0.02.0000.00.01.22103">121699</definedName>
    <definedName name="SLD.087.C.0.02.0000.00.01.24501">29193</definedName>
    <definedName name="SLD.087.C.0.02.0000.00.01.D1035">15542</definedName>
    <definedName name="SLD.087.C.0.02.0000.00.01.D1074">-33</definedName>
    <definedName name="SLD.087.C.0.03.0000.00.01.21102">52333</definedName>
    <definedName name="SLD.087.C.0.03.0000.00.01.21103">23858</definedName>
    <definedName name="SLD.087.C.0.03.0000.00.01.22102">159867</definedName>
    <definedName name="SLD.087.C.0.03.0000.00.01.22103">119748</definedName>
    <definedName name="SLD.087.C.0.03.0000.00.01.24501">29193</definedName>
    <definedName name="SLD.087.C.0.03.0000.00.01.D1035">23151</definedName>
    <definedName name="SLD.087.C.0.03.0000.00.01.D1074">-5391</definedName>
    <definedName name="SLD.087.C.0.03.2000.00.01.34">702</definedName>
    <definedName name="SLD.087.C.0.03.2000.00.01.44">-7066</definedName>
    <definedName name="SLD.087.C.0.03.2000.00.01.D1074">8342</definedName>
    <definedName name="SLD.087.C.0.03.2000.00.01.D997">14663</definedName>
    <definedName name="SLD.087.C.0.03.2001.00.01.34">1803</definedName>
    <definedName name="SLD.087.C.0.03.2001.00.01.44">-33644</definedName>
    <definedName name="SLD.087.C.0.03.2001.00.01.D1074">-5391</definedName>
    <definedName name="SLD.087.C.0.03.2001.00.01.D1075">-10393</definedName>
    <definedName name="SLD.087.C.0.03.2001.00.01.D997">15100</definedName>
    <definedName name="SLD.087.C.0.04.0000.00.01.21102">54372</definedName>
    <definedName name="SLD.087.C.0.04.0000.00.01.21103">24897</definedName>
    <definedName name="SLD.087.C.0.04.0000.00.01.22102">161575</definedName>
    <definedName name="SLD.087.C.0.04.0000.00.01.22103">117776</definedName>
    <definedName name="SLD.087.C.0.04.0000.00.01.D1035">30760</definedName>
    <definedName name="SLD.087.C.0.04.0000.00.01.D1074">-4979</definedName>
    <definedName name="SLD.087.C.0.05.0000.00.01.21102">59405</definedName>
    <definedName name="SLD.087.C.0.05.0000.00.01.21103">26083</definedName>
    <definedName name="SLD.087.C.0.05.0000.00.01.22102">170697</definedName>
    <definedName name="SLD.087.C.0.05.0000.00.01.22103">115804</definedName>
    <definedName name="SLD.087.C.0.05.0000.00.01.D1035">38369</definedName>
    <definedName name="SLD.087.C.0.05.0000.00.01.D1074">-14254</definedName>
    <definedName name="SLD.087.C.0.06.0000.00.01.21102">59510</definedName>
    <definedName name="SLD.087.C.0.06.0000.00.01.21103">26015</definedName>
    <definedName name="SLD.087.C.0.06.0000.00.01.22102">166711</definedName>
    <definedName name="SLD.087.C.0.06.0000.00.01.22103">113810</definedName>
    <definedName name="SLD.087.C.0.06.0000.00.01.D1035">45978</definedName>
    <definedName name="SLD.087.C.0.06.0000.00.01.D1074">-9997</definedName>
    <definedName name="SLD.087.C.0.07.0000.00.01.21102">64399</definedName>
    <definedName name="SLD.087.C.0.07.0000.00.01.21103">27149</definedName>
    <definedName name="SLD.087.C.0.07.0000.00.01.22102">175854</definedName>
    <definedName name="SLD.087.C.0.07.0000.00.01.22103">111837</definedName>
    <definedName name="SLD.087.C.0.07.0000.00.01.D1035">53587</definedName>
    <definedName name="SLD.087.C.0.07.0000.00.01.D1074">-16582</definedName>
    <definedName name="SLD.087.C.0.07.2001.00.01.21102">64399</definedName>
    <definedName name="SLD.087.C.0.07.2001.00.01.21103">27149</definedName>
    <definedName name="SLD.087.C.0.07.2001.00.01.22102">175854</definedName>
    <definedName name="SLD.087.C.0.07.2001.00.01.22103">111837</definedName>
    <definedName name="SLD.087.C.0.07.2001.00.01.D1035">53587</definedName>
    <definedName name="SLD.087.C.0.07.2001.00.01.D1074">-16582</definedName>
    <definedName name="SLD.087.C.0.08.2000.00.01.21102">52598</definedName>
    <definedName name="SLD.087.C.0.08.2000.00.01.21103">21009</definedName>
    <definedName name="SLD.087.C.0.08.2000.00.01.22102">174915</definedName>
    <definedName name="SLD.087.C.0.08.2000.00.01.22103">132310</definedName>
    <definedName name="SLD.087.C.0.08.2000.00.01.24101010001">129974</definedName>
    <definedName name="SLD.087.C.0.08.2000.00.01.24401010001">1982</definedName>
    <definedName name="SLD.087.C.0.08.2000.00.01.24401010002">198</definedName>
    <definedName name="SLD.087.C.0.08.2000.00.01.24501">18114</definedName>
    <definedName name="SLD.087.C.0.08.2000.00.01.D1035">56850</definedName>
    <definedName name="SLD.087.C.0.08.2000.00.01.D1074">11588</definedName>
    <definedName name="SLD.087.C.0.08.2001.00.01.21102">69295</definedName>
    <definedName name="SLD.087.C.0.08.2001.00.01.21103">28322</definedName>
    <definedName name="SLD.087.C.0.08.2001.00.01.22102">184562</definedName>
    <definedName name="SLD.087.C.0.08.2001.00.01.22103">109852</definedName>
    <definedName name="SLD.087.C.0.08.2001.00.01.D1035">62490</definedName>
    <definedName name="SLD.087.C.0.08.2001.00.01.D1074">-21507</definedName>
    <definedName name="SLD.087.C.0.09.1999.00.01.24101010001">124174</definedName>
    <definedName name="SLD.087.C.0.09.1999.00.01.24401010001">1982</definedName>
    <definedName name="SLD.087.C.0.09.1999.00.01.24401010002">198</definedName>
    <definedName name="SLD.087.C.0.09.2000.00.01.11201010035">0</definedName>
    <definedName name="SLD.087.C.0.09.2000.00.01.11306010019">0</definedName>
    <definedName name="SLD.087.C.0.09.2000.00.01.21102">44925</definedName>
    <definedName name="SLD.087.C.0.09.2000.00.01.21103">19486</definedName>
    <definedName name="SLD.087.C.0.09.2000.00.01.2110302">19486</definedName>
    <definedName name="SLD.087.C.0.09.2000.00.01.22102">158111</definedName>
    <definedName name="SLD.087.C.0.09.2000.00.01.22103">131178</definedName>
    <definedName name="SLD.087.C.0.09.2000.00.01.24101010001">129974</definedName>
    <definedName name="SLD.087.C.0.09.2000.00.01.24401010001">1982</definedName>
    <definedName name="SLD.087.C.0.09.2000.00.01.24401010002">198</definedName>
    <definedName name="SLD.087.C.0.09.2000.00.01.24501">18114</definedName>
    <definedName name="SLD.087.C.0.09.2000.00.01.24501010001">-2740</definedName>
    <definedName name="SLD.087.C.0.09.2000.00.01.D1035">64621</definedName>
    <definedName name="SLD.087.C.0.09.2000.00.01.D1074">14031</definedName>
    <definedName name="SLD.087.C.0.09.2001.00.01.D1035">71452</definedName>
    <definedName name="SLD.087.C.0.09.2001.00.01.D1074">-23452</definedName>
    <definedName name="SLD.087.C.0.10.2000.00.01.21102">48321</definedName>
    <definedName name="SLD.087.C.0.10.2000.00.01.21103">20582</definedName>
    <definedName name="SLD.087.C.0.10.2000.00.01.22102">163710</definedName>
    <definedName name="SLD.087.C.0.10.2000.00.01.22103">129335</definedName>
    <definedName name="SLD.087.C.0.10.2000.00.01.D1035">72392</definedName>
    <definedName name="SLD.087.C.0.10.2000.00.01.D1074">14611</definedName>
    <definedName name="SLD.087.C.0.10.2001.00.01.D1035">80208</definedName>
    <definedName name="SLD.087.C.0.10.2001.00.01.D1074">-18978</definedName>
    <definedName name="SLD.087.C.0.11.2000.00.01.21102">50410</definedName>
    <definedName name="SLD.087.C.0.11.2000.00.01.21103">21639</definedName>
    <definedName name="SLD.087.C.0.11.2000.00.01.22102">164858</definedName>
    <definedName name="SLD.087.C.0.11.2000.00.01.22103">127467</definedName>
    <definedName name="SLD.087.C.0.11.2000.00.01.D1035">80163</definedName>
    <definedName name="SLD.087.C.0.11.2000.00.01.D1074">14199</definedName>
    <definedName name="SLD.087.C.0.11.2001.00.01.D1035">88567</definedName>
    <definedName name="SLD.087.C.0.11.2001.00.01.D1074">-4196</definedName>
    <definedName name="SLD.087.C.0.12.0000.00.01.21102">0</definedName>
    <definedName name="SLD.087.C.0.12.0000.00.01.21103">0</definedName>
    <definedName name="SLD.087.C.0.12.0000.00.01.22102">0</definedName>
    <definedName name="SLD.087.C.0.12.0000.00.01.22103">0</definedName>
    <definedName name="SLD.087.C.0.12.0000.00.01.24501">0</definedName>
    <definedName name="SLD.087.C.0.12.0000.00.01.D1035">0</definedName>
    <definedName name="SLD.087.C.0.12.0000.00.01.D1074">0</definedName>
    <definedName name="SLD.087.C.0.12.1999.00.00.24101010001">129974445.70996</definedName>
    <definedName name="SLD.087.C.0.12.1999.00.00.24401010001">1982226.87999916</definedName>
    <definedName name="SLD.087.C.0.12.1999.00.00.24401010002">198222.69000006</definedName>
    <definedName name="SLD.087.C.0.12.1999.00.00.24501010001">16609303.7200012</definedName>
    <definedName name="SLD.087.C.0.12.1999.00.01.24101010001">129974</definedName>
    <definedName name="SLD.087.C.0.12.1999.00.01.24401010001">1982</definedName>
    <definedName name="SLD.087.C.0.12.1999.00.01.24401010002">198</definedName>
    <definedName name="SLD.087.C.0.12.1999.00.01.24501010001">16609</definedName>
    <definedName name="SLD.087.C.0.12.2000.00.01.21102">52123</definedName>
    <definedName name="SLD.087.C.0.12.2000.00.01.21103">21692</definedName>
    <definedName name="SLD.087.C.0.12.2000.00.01.22102">164505</definedName>
    <definedName name="SLD.087.C.0.12.2000.00.01.22103">125598</definedName>
    <definedName name="SLD.087.C.0.12.2000.00.01.24101010001">129974</definedName>
    <definedName name="SLD.087.C.0.12.2000.00.01.24401010001">3105</definedName>
    <definedName name="SLD.087.C.0.12.2000.00.01.24401010002">311</definedName>
    <definedName name="SLD.087.C.0.12.2000.00.01.24501">16879</definedName>
    <definedName name="SLD.087.C.0.12.2000.00.01.24501010001">0</definedName>
    <definedName name="SLD.087.C.0.12.2000.00.01.D1035">87934</definedName>
    <definedName name="SLD.087.C.0.12.2000.00.01.D1074">12314</definedName>
    <definedName name="SLD.087.C.0.12.2001.00.01.D1035">97125</definedName>
    <definedName name="SLD.087.C.0.IN.2000.00.01.24101010001">129974</definedName>
    <definedName name="SLD.087.C.0.IN.2000.00.01.24401010001">1982</definedName>
    <definedName name="SLD.087.C.0.IN.2000.00.01.24401010002">198</definedName>
    <definedName name="SLD.087.C.0.IN.2000.00.01.24501">18114</definedName>
    <definedName name="sldkfj" localSheetId="1" hidden="1">{"'gráf jan00'!$A$1:$AK$41"}</definedName>
    <definedName name="sldkfj" hidden="1">{"'gráf jan00'!$A$1:$AK$41"}</definedName>
    <definedName name="SLEVIN"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#REF!</definedName>
    <definedName name="sobresc">#REF!</definedName>
    <definedName name="Soc_Med_3o">#REF!</definedName>
    <definedName name="Socorro" localSheetId="1" hidden="1">{"'gráf jan00'!$A$1:$AK$41"}</definedName>
    <definedName name="Socorro" hidden="1">{"'gráf jan00'!$A$1:$AK$41"}</definedName>
    <definedName name="sof" localSheetId="1" hidden="1">{#N/A,#N/A,FALSE,"PCOL"}</definedName>
    <definedName name="sof" hidden="1">{#N/A,#N/A,FALSE,"PCOL"}</definedName>
    <definedName name="sofia" localSheetId="1" hidden="1">{"'gráf jan00'!$A$1:$AK$41"}</definedName>
    <definedName name="sofia" hidden="1">{"'gráf jan00'!$A$1:$AK$41"}</definedName>
    <definedName name="Soleiras">#REF!</definedName>
    <definedName name="solver_adj" hidden="1">[35]Premissas!$Z$166,[35]Premissas!$Z$161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opt" hidden="1">#REF!</definedName>
    <definedName name="solver_pre" hidden="1">0.000001</definedName>
    <definedName name="solver_rel1" hidden="1">2</definedName>
    <definedName name="solver_rel14" hidden="1">1</definedName>
    <definedName name="solver_rel15" hidden="1">1</definedName>
    <definedName name="solver_rel16" hidden="1">1</definedName>
    <definedName name="solver_rel17" hidden="1">1</definedName>
    <definedName name="solver_rel18" hidden="1">1</definedName>
    <definedName name="solver_rel19" hidden="1">1</definedName>
    <definedName name="solver_rel2" hidden="1">3</definedName>
    <definedName name="solver_rel20" hidden="1">1</definedName>
    <definedName name="solver_rel21" hidden="1">1</definedName>
    <definedName name="solver_rel22" hidden="1">1</definedName>
    <definedName name="solver_rel23" hidden="1">1</definedName>
    <definedName name="solver_rel24" hidden="1">1</definedName>
    <definedName name="solver_rel25" hidden="1">1</definedName>
    <definedName name="solver_rel26" hidden="1">1</definedName>
    <definedName name="solver_rel27" hidden="1">1</definedName>
    <definedName name="solver_rel28" hidden="1">1</definedName>
    <definedName name="solver_rel29" hidden="1">1</definedName>
    <definedName name="solver_rel30" hidden="1">1</definedName>
    <definedName name="solver_rel31" hidden="1">1</definedName>
    <definedName name="solver_rel32" hidden="1">1</definedName>
    <definedName name="solver_rel33" hidden="1">1</definedName>
    <definedName name="solver_rel34" hidden="1">1</definedName>
    <definedName name="solver_rel35" hidden="1">1</definedName>
    <definedName name="solver_rel36" hidden="1">1</definedName>
    <definedName name="solver_rel37" hidden="1">1</definedName>
    <definedName name="solver_rel38" hidden="1">1</definedName>
    <definedName name="solver_rel39" hidden="1">1</definedName>
    <definedName name="solver_rel40" hidden="1">1</definedName>
    <definedName name="solver_rel41" hidden="1">1</definedName>
    <definedName name="solver_rel42" hidden="1">1</definedName>
    <definedName name="solver_rel43" hidden="1">1</definedName>
    <definedName name="solver_rel44" hidden="1">1</definedName>
    <definedName name="solver_rel45" hidden="1">1</definedName>
    <definedName name="solver_rel46" hidden="1">1</definedName>
    <definedName name="solver_rel47" hidden="1">1</definedName>
    <definedName name="solver_rel48" hidden="1">1</definedName>
    <definedName name="solver_rel49" hidden="1">1</definedName>
    <definedName name="solver_rel50" hidden="1">1</definedName>
    <definedName name="solver_rel51" hidden="1">1</definedName>
    <definedName name="solver_rel52" hidden="1">1</definedName>
    <definedName name="solver_rel53" hidden="1">1</definedName>
    <definedName name="solver_rel54" hidden="1">1</definedName>
    <definedName name="solver_rel55" hidden="1">1</definedName>
    <definedName name="solver_rel56" hidden="1">1</definedName>
    <definedName name="solver_rel57" hidden="1">1</definedName>
    <definedName name="solver_rel58" hidden="1">1</definedName>
    <definedName name="solver_rel9" hidden="1">1</definedName>
    <definedName name="solver_rhs1" hidden="1">0</definedName>
    <definedName name="solver_rhs2" hidden="1">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3</definedName>
    <definedName name="solver_val" hidden="1">106.196</definedName>
    <definedName name="soma4">#REF!</definedName>
    <definedName name="SomaAgrup" hidden="1">SUMIF(OFFSET(#REF!,1,0,#REF!),"S",OFFSET(#REF!,1,0,#REF!))</definedName>
    <definedName name="sond">#REF!</definedName>
    <definedName name="sort">#REF!</definedName>
    <definedName name="SOS">#REF!</definedName>
    <definedName name="sound1">#REF!</definedName>
    <definedName name="sound2">#REF!</definedName>
    <definedName name="SPL">#REF!</definedName>
    <definedName name="spud">#REF!</definedName>
    <definedName name="SPWS_WBID">"9E2A1F11-A62F-11D2-9122-444553540000"</definedName>
    <definedName name="sqdsad">#N/A</definedName>
    <definedName name="SR">OFFSET(#REF!,1,,COUNTA(#REF!),COUNTA(#REF!))</definedName>
    <definedName name="SRT">#REF!</definedName>
    <definedName name="SRV" hidden="1">#REF!</definedName>
    <definedName name="ss"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ssddd">#REF!</definedName>
    <definedName name="SSDF" localSheetId="1" hidden="1">{"'Quadro'!$A$4:$BG$78"}</definedName>
    <definedName name="SSDF" hidden="1">{"'Quadro'!$A$4:$BG$78"}</definedName>
    <definedName name="ssdfdf">#N/A</definedName>
    <definedName name="ssdfdff">#REF!</definedName>
    <definedName name="ssdssss">#REF!</definedName>
    <definedName name="ssfdffff">#REF!</definedName>
    <definedName name="sss">#REF!</definedName>
    <definedName name="SSS_1" localSheetId="1" hidden="1">{#N/A,#N/A,FALSE,"MO (2)"}</definedName>
    <definedName name="SSS_1" hidden="1">{#N/A,#N/A,FALSE,"MO (2)"}</definedName>
    <definedName name="SSSS">#REF!</definedName>
    <definedName name="sssss">#REF!</definedName>
    <definedName name="ssssss" localSheetId="1" hidden="1">{#N/A,#N/A,FALSE,"MO (2)"}</definedName>
    <definedName name="ssssss" hidden="1">{#N/A,#N/A,FALSE,"MO (2)"}</definedName>
    <definedName name="sssssss" localSheetId="1" hidden="1">#REF!</definedName>
    <definedName name="sssssss" hidden="1">#REF!</definedName>
    <definedName name="ssssssss" localSheetId="1" hidden="1">{"'RR'!$A$2:$E$81"}</definedName>
    <definedName name="ssssssss" hidden="1">{"'RR'!$A$2:$E$81"}</definedName>
    <definedName name="ssssssssssss" hidden="1">#REF!</definedName>
    <definedName name="SSSSSSSSSSSSSSSSS">#REF!</definedName>
    <definedName name="sssssssssssssssssssss" localSheetId="1" hidden="1">{#N/A,#N/A,TRUE,"Plan1"}</definedName>
    <definedName name="sssssssssssssssssssss" hidden="1">{#N/A,#N/A,TRUE,"Plan1"}</definedName>
    <definedName name="sssssssssssssssssssss_1" localSheetId="1" hidden="1">{#N/A,#N/A,TRUE,"Plan1"}</definedName>
    <definedName name="sssssssssssssssssssss_1" hidden="1">{#N/A,#N/A,TRUE,"Plan1"}</definedName>
    <definedName name="sssssssssssssssssssssssssssssssssssssssssssssssssss">#REF!</definedName>
    <definedName name="sssw">#REF!</definedName>
    <definedName name="ST">#REF!</definedName>
    <definedName name="Standard">#REF!</definedName>
    <definedName name="start">#REF!</definedName>
    <definedName name="STB">#REF!</definedName>
    <definedName name="SUB_TRECHO">#REF!</definedName>
    <definedName name="Subestação">#REF!</definedName>
    <definedName name="subitemdeinvestimento">OFFSET(#REF!,1,MATCH(#REF!,#REF!,0)-1,OFFSET(#REF!,0,MATCH(#REF!,#REF!,0)))</definedName>
    <definedName name="Sublanços_a" hidden="1">#REF!</definedName>
    <definedName name="SUBM">#REF!</definedName>
    <definedName name="Subs_Calculados_v" hidden="1">#REF!</definedName>
    <definedName name="Subs_Exploração" hidden="1">#REF!</definedName>
    <definedName name="Subs_Recebidos_v" hidden="1">#REF!</definedName>
    <definedName name="Subs_Taxas_v" hidden="1">#REF!</definedName>
    <definedName name="Subt">#REF!</definedName>
    <definedName name="SUBTRECH">#REF!</definedName>
    <definedName name="SUDENE">#N/A</definedName>
    <definedName name="SUMIR3">#REF!</definedName>
    <definedName name="SUMMARY" localSheetId="12" hidden="1">{#N/A,#N/A,FALSE,"BOQCIC";#N/A,#N/A,FALSE,"3Ds"}</definedName>
    <definedName name="SUMMARY" localSheetId="1" hidden="1">{#N/A,#N/A,FALSE,"BOQCIC";#N/A,#N/A,FALSE,"3Ds"}</definedName>
    <definedName name="SUMMARY" hidden="1">{#N/A,#N/A,FALSE,"BOQCIC";#N/A,#N/A,FALSE,"3Ds"}</definedName>
    <definedName name="SUMMERY">#REF!</definedName>
    <definedName name="superintadmlog">#REF!</definedName>
    <definedName name="superintlogistica">#REF!</definedName>
    <definedName name="superintmkt">#REF!</definedName>
    <definedName name="superintorgesist">#REF!</definedName>
    <definedName name="superintvendas">#REF!</definedName>
    <definedName name="Supervisores" localSheetId="1" hidden="1">{"'Quadro'!$A$4:$BG$78"}</definedName>
    <definedName name="Supervisores" hidden="1">{"'Quadro'!$A$4:$BG$78"}</definedName>
    <definedName name="susref">#REF!</definedName>
    <definedName name="sv">#REF!</definedName>
    <definedName name="sv_1">#REF!</definedName>
    <definedName name="svi2_15">#REF!</definedName>
    <definedName name="svi2_16">#REF!</definedName>
    <definedName name="svi2_17">#REF!</definedName>
    <definedName name="svi2_18">#REF!</definedName>
    <definedName name="svi2_19">#REF!</definedName>
    <definedName name="svi2_2">#REF!</definedName>
    <definedName name="svi2_20">#REF!</definedName>
    <definedName name="svi2_21">#REF!</definedName>
    <definedName name="svi2_22">#REF!</definedName>
    <definedName name="svi2_23">#REF!</definedName>
    <definedName name="svi2_24">#REF!</definedName>
    <definedName name="svi2_25">#REF!</definedName>
    <definedName name="svi2_26">#REF!</definedName>
    <definedName name="svi2_27">#REF!</definedName>
    <definedName name="svi2_28">#REF!</definedName>
    <definedName name="svi2_29">#REF!</definedName>
    <definedName name="svi2_3">#REF!</definedName>
    <definedName name="svi2_30">#REF!</definedName>
    <definedName name="svi2_31">#REF!</definedName>
    <definedName name="svi2_32">#REF!</definedName>
    <definedName name="svi2_33">#REF!</definedName>
    <definedName name="svi2_34">#REF!</definedName>
    <definedName name="svi2_35">#REF!</definedName>
    <definedName name="svi2_36">#REF!</definedName>
    <definedName name="svi2_38">#REF!</definedName>
    <definedName name="svi2_4">#REF!</definedName>
    <definedName name="svi2_5">#REF!</definedName>
    <definedName name="svi2_6">#REF!</definedName>
    <definedName name="SWE" localSheetId="1" hidden="1">{"'Quadro'!$A$4:$BG$78"}</definedName>
    <definedName name="SWE" hidden="1">{"'Quadro'!$A$4:$BG$78"}</definedName>
    <definedName name="swee" localSheetId="1" hidden="1">{"'RR'!$A$2:$E$81"}</definedName>
    <definedName name="swee" hidden="1">{"'RR'!$A$2:$E$81"}</definedName>
    <definedName name="SWR" localSheetId="1" hidden="1">{"'Quadro'!$A$4:$BG$78"}</definedName>
    <definedName name="SWR" hidden="1">{"'Quadro'!$A$4:$BG$78"}</definedName>
    <definedName name="sxcc" localSheetId="1" hidden="1">{#N/A,#N/A,FALSE,"SS";#N/A,#N/A,FALSE,"TER1";#N/A,#N/A,FALSE,"TER2";#N/A,#N/A,FALSE,"TER3";#N/A,#N/A,FALSE,"TP1";#N/A,#N/A,FALSE,"TP2";#N/A,#N/A,FALSE,"TP3";#N/A,#N/A,FALSE,"DI1";#N/A,#N/A,FALSE,"DI2";#N/A,#N/A,FALSE,"DI3";#N/A,#N/A,FALSE,"DS1";#N/A,#N/A,FALSE,"DS2";#N/A,#N/A,FALSE,"CM"}</definedName>
    <definedName name="sxcc" hidden="1">{#N/A,#N/A,FALSE,"SS";#N/A,#N/A,FALSE,"TER1";#N/A,#N/A,FALSE,"TER2";#N/A,#N/A,FALSE,"TER3";#N/A,#N/A,FALSE,"TP1";#N/A,#N/A,FALSE,"TP2";#N/A,#N/A,FALSE,"TP3";#N/A,#N/A,FALSE,"DI1";#N/A,#N/A,FALSE,"DI2";#N/A,#N/A,FALSE,"DI3";#N/A,#N/A,FALSE,"DS1";#N/A,#N/A,FALSE,"DS2";#N/A,#N/A,FALSE,"CM"}</definedName>
    <definedName name="sxxdff" localSheetId="1" hidden="1">{"'CptDifn'!$AA$32:$AG$32"}</definedName>
    <definedName name="sxxdff" hidden="1">{"'CptDifn'!$AA$32:$AG$32"}</definedName>
    <definedName name="T">#REF!</definedName>
    <definedName name="t_2">#REF!</definedName>
    <definedName name="T_210101">#REF!</definedName>
    <definedName name="T_210107">#REF!</definedName>
    <definedName name="T_210109">#REF!</definedName>
    <definedName name="T_210110">#REF!</definedName>
    <definedName name="T_210111">#REF!</definedName>
    <definedName name="T_21020601">#REF!</definedName>
    <definedName name="t_3">#REF!</definedName>
    <definedName name="t_36">#REF!</definedName>
    <definedName name="t_4">#REF!</definedName>
    <definedName name="t_5">#REF!</definedName>
    <definedName name="t_6">#REF!</definedName>
    <definedName name="T_DEPENDENCIAS">#REF!</definedName>
    <definedName name="T_med">#REF!</definedName>
    <definedName name="T36010102">#REF!</definedName>
    <definedName name="tab">#REF!</definedName>
    <definedName name="TAB_AMP">"T4:W58"</definedName>
    <definedName name="Tab_CPressao">#REF!</definedName>
    <definedName name="Tab_Diam">#REF!</definedName>
    <definedName name="tab_HH">#REF!</definedName>
    <definedName name="tab_Mat">#REF!</definedName>
    <definedName name="tab_quant">#REF!</definedName>
    <definedName name="tab_valv">#REF!</definedName>
    <definedName name="TabCRM">#REF!</definedName>
    <definedName name="tabder">#REF!</definedName>
    <definedName name="tabe">#REF!</definedName>
    <definedName name="Tabela">#REF!</definedName>
    <definedName name="TABELA_1">#REF!</definedName>
    <definedName name="Tabela_Areas_Serviço_Proveitos_Diferidos" hidden="1">#REF!</definedName>
    <definedName name="Tabela_Areas_Serviço_Proveitos_Exercício" hidden="1">#REF!</definedName>
    <definedName name="Tabela_Custos_Exploração_Resumo" hidden="1">#REF!</definedName>
    <definedName name="Tabela_IVA" hidden="1">#REF!</definedName>
    <definedName name="Tabela_Lanços" hidden="1">#REF!</definedName>
    <definedName name="Tabela_Outros_Proveitos" hidden="1">#REF!</definedName>
    <definedName name="Tabela_por_Clientes">#REF!</definedName>
    <definedName name="Tabela_Por_Segmento">#REF!</definedName>
    <definedName name="Tabela_Prazos_Médios" hidden="1">#REF!</definedName>
    <definedName name="tabela0198">#REF!</definedName>
    <definedName name="Tabela02">#REF!</definedName>
    <definedName name="tabela3">#REF!</definedName>
    <definedName name="Tabelaa1">#REF!</definedName>
    <definedName name="Tabelaa2">#REF!</definedName>
    <definedName name="TabelaActualizaçãoTarifária" hidden="1">#REF!</definedName>
    <definedName name="tabelaCarga">#REF!</definedName>
    <definedName name="tabelaDenominação">#REF!</definedName>
    <definedName name="tabelão">#REF!</definedName>
    <definedName name="tabelão1">#REF!</definedName>
    <definedName name="tabelão2">#REF!</definedName>
    <definedName name="TabelaPeçasEspeciais">#REF!</definedName>
    <definedName name="TabelaPeçasEspeciais2">#REF!</definedName>
    <definedName name="TabelReeks">#REF!</definedName>
    <definedName name="Tabica">#REF!</definedName>
    <definedName name="TABINTERFACE">#REF!</definedName>
    <definedName name="TABLE1">#REF!</definedName>
    <definedName name="TABMES">#REF!</definedName>
    <definedName name="TabPesoMortoCarga">#REF!</definedName>
    <definedName name="TABREF">#REF!</definedName>
    <definedName name="TABSERBO">#REF!</definedName>
    <definedName name="tabu">#REF!</definedName>
    <definedName name="tabu30">#REF!</definedName>
    <definedName name="tabvalores2009">#REF!</definedName>
    <definedName name="tabvcarga">#REF!</definedName>
    <definedName name="tabvndnbr">#REF!</definedName>
    <definedName name="Tachas" localSheetId="1" hidden="1">{#N/A,#N/A,TRUE,"Plan1"}</definedName>
    <definedName name="Tachas" hidden="1">{#N/A,#N/A,TRUE,"Plan1"}</definedName>
    <definedName name="Tachas_1" localSheetId="1" hidden="1">{#N/A,#N/A,TRUE,"Plan1"}</definedName>
    <definedName name="Tachas_1" hidden="1">{#N/A,#N/A,TRUE,"Plan1"}</definedName>
    <definedName name="tacr">#REF!</definedName>
    <definedName name="Tag_Carga">#REF!</definedName>
    <definedName name="Tag_CCM">#REF!</definedName>
    <definedName name="TALM">#REF!</definedName>
    <definedName name="TALMHHCC">#REF!</definedName>
    <definedName name="tam">#REF!</definedName>
    <definedName name="tania">#REF!</definedName>
    <definedName name="tanque2500">#REF!</definedName>
    <definedName name="tareia">#REF!</definedName>
    <definedName name="Tarf_MP_ME_Cind">#REF!</definedName>
    <definedName name="Tarf_MP_ME_Over">#REF!</definedName>
    <definedName name="Target">#REF!</definedName>
    <definedName name="TARIFA">#REF!</definedName>
    <definedName name="TARIFAFAV">#REF!</definedName>
    <definedName name="tarifas2" localSheetId="1" hidden="1">{#N/A,#N/A,FALSE,"QD_F1 Invest Detalhado";#N/A,#N/A,FALSE,"QD_F3 Invest_Comparado";#N/A,#N/A,FALSE,"QD_B Trafego";#N/A,#N/A,FALSE,"QD_D0 Custos Operacionais";#N/A,#N/A,FALSE,"QD_C Receita";#N/A,#N/A,FALSE,"QD_D Custos";#N/A,#N/A,FALSE,"QD_E Resultado";#N/A,#N/A,FALSE,"QD_G Fluxo Caixa"}</definedName>
    <definedName name="tarifas2" hidden="1">{#N/A,#N/A,FALSE,"QD_F1 Invest Detalhado";#N/A,#N/A,FALSE,"QD_F3 Invest_Comparado";#N/A,#N/A,FALSE,"QD_B Trafego";#N/A,#N/A,FALSE,"QD_D0 Custos Operacionais";#N/A,#N/A,FALSE,"QD_C Receita";#N/A,#N/A,FALSE,"QD_D Custos";#N/A,#N/A,FALSE,"QD_E Resultado";#N/A,#N/A,FALSE,"QD_G Fluxo Caixa"}</definedName>
    <definedName name="tatu">#REF!</definedName>
    <definedName name="Taxa_Administração">#REF!</definedName>
    <definedName name="TAXA_BIDIRECIONAL">#REF!</definedName>
    <definedName name="taxa_cap">#REF!</definedName>
    <definedName name="TAXA_MONODIRECIONAL">#REF!</definedName>
    <definedName name="Taxa_requerida">#REF!</definedName>
    <definedName name="Taxa1">#REF!</definedName>
    <definedName name="Taxa2">#REF!</definedName>
    <definedName name="TaxaJuros">#REF!</definedName>
    <definedName name="TAXÃO_BIDIRECIONAL">#REF!</definedName>
    <definedName name="TAXÃO_MONODIRECIONAL">#REF!</definedName>
    <definedName name="Taxas">#REF!</definedName>
    <definedName name="TaxasProjeto1">#REF!</definedName>
    <definedName name="TaxasProjeto2">#REF!</definedName>
    <definedName name="TaxasProjeto3">#REF!</definedName>
    <definedName name="TaxasProjeto4">#REF!</definedName>
    <definedName name="TaxasQuatroG">#REF!</definedName>
    <definedName name="TaxasQuatroG2">#REF!</definedName>
    <definedName name="TaxasUmG">#REF!</definedName>
    <definedName name="TaxasUmG2">#REF!</definedName>
    <definedName name="TAXES">#REF!</definedName>
    <definedName name="tb">#REF!</definedName>
    <definedName name="TBAG">#REF!</definedName>
    <definedName name="TBAGUA">#REF!</definedName>
    <definedName name="TBdbName" hidden="1">"88D5BF544BE111D2B8C5006097494125.mdb"</definedName>
    <definedName name="TBF">#REF!</definedName>
    <definedName name="tbjan01">#REF!</definedName>
    <definedName name="TBJAN02">#REF!</definedName>
    <definedName name="TBJAN03">#REF!</definedName>
    <definedName name="TBJUL01">#REF!</definedName>
    <definedName name="TBJUL02">#REF!</definedName>
    <definedName name="tbjul03">#REF!</definedName>
    <definedName name="tbrita">#REF!</definedName>
    <definedName name="TC">#REF!</definedName>
    <definedName name="TCACUM96">#REF!</definedName>
    <definedName name="TCACUM97">#REF!</definedName>
    <definedName name="TCAP20RP">#REF!</definedName>
    <definedName name="TCAP20RPMA">#REF!</definedName>
    <definedName name="TCAP20RPTA">#REF!</definedName>
    <definedName name="TCAPPA">#REF!</definedName>
    <definedName name="TCAPPAMA">#REF!</definedName>
    <definedName name="TCAPPATA">#REF!</definedName>
    <definedName name="TCAPRS">#REF!</definedName>
    <definedName name="TCAPRSTA">#REF!</definedName>
    <definedName name="tcar40">#REF!</definedName>
    <definedName name="tcar50">#REF!</definedName>
    <definedName name="tcar60">#REF!</definedName>
    <definedName name="TCCED6">#REF!</definedName>
    <definedName name="TCCED6A">#REF!</definedName>
    <definedName name="tcim">#REF!</definedName>
    <definedName name="TCM30RP">#REF!</definedName>
    <definedName name="TCM30RPMA">#REF!</definedName>
    <definedName name="TCM30RPTA">#REF!</definedName>
    <definedName name="TCMP">#REF!</definedName>
    <definedName name="TCMPA">#REF!</definedName>
    <definedName name="TCMPAC">#REF!</definedName>
    <definedName name="TCMPACA">#REF!</definedName>
    <definedName name="tcsi20">#REF!</definedName>
    <definedName name="tcsi30">#REF!</definedName>
    <definedName name="tec">#REF!</definedName>
    <definedName name="tega">#REF!</definedName>
    <definedName name="tel">#REF!</definedName>
    <definedName name="Tela1">#REF!</definedName>
    <definedName name="Tela2">#REF!</definedName>
    <definedName name="Tela3">#REF!</definedName>
    <definedName name="Tela4">#REF!</definedName>
    <definedName name="TelaAlv">#REF!</definedName>
    <definedName name="TelaDados">#REF!</definedName>
    <definedName name="TelaDemonstrativos">#REF!</definedName>
    <definedName name="TelaGerdau">#REF!</definedName>
    <definedName name="telc2525">#REF!</definedName>
    <definedName name="tem" localSheetId="1" hidden="1">{"'gráf jan00'!$A$1:$AK$41"}</definedName>
    <definedName name="tem" hidden="1">{"'gráf jan00'!$A$1:$AK$41"}</definedName>
    <definedName name="temp"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temp"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temp"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temp2">#REF!</definedName>
    <definedName name="Tempo">#REF!</definedName>
    <definedName name="TEMPO_CORRIDO">#REF!</definedName>
    <definedName name="tempo_depr">#REF!</definedName>
    <definedName name="tempo_escrit_cpm">#REF!</definedName>
    <definedName name="tempo_escrit_tci">#REF!</definedName>
    <definedName name="TEMPO_EXECUÇÃO">#REF!</definedName>
    <definedName name="TEMUL_ASF">#REF!</definedName>
    <definedName name="TEMUL_ASF_MA">#REF!</definedName>
    <definedName name="TEMUL_ASF_TA">#REF!</definedName>
    <definedName name="Teor">#REF!</definedName>
    <definedName name="TEP">#REF!</definedName>
    <definedName name="TEPMA">#REF!</definedName>
    <definedName name="TEPTA">#REF!</definedName>
    <definedName name="TERCEIROS">#REF!</definedName>
    <definedName name="Term">#REF!</definedName>
    <definedName name="terminal_growth">#REF!</definedName>
    <definedName name="Terr_preços">#REF!</definedName>
    <definedName name="terra">#REF!</definedName>
    <definedName name="terraplenagem">#REF!</definedName>
    <definedName name="TEST0">#REF!</definedName>
    <definedName name="TEST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4">#REF!</definedName>
    <definedName name="TEST5">#REF!</definedName>
    <definedName name="TEST6">#REF!</definedName>
    <definedName name="TEST7">#REF!</definedName>
    <definedName name="Teste">#REF!</definedName>
    <definedName name="TESTE_1">0</definedName>
    <definedName name="TESTE_5">#REF!</definedName>
    <definedName name="TESTE_6">#REF!</definedName>
    <definedName name="teste1">#REF!</definedName>
    <definedName name="teste10" localSheetId="1" hidden="1">{"'Quadro'!$A$4:$BG$78"}</definedName>
    <definedName name="teste10" hidden="1">{"'Quadro'!$A$4:$BG$78"}</definedName>
    <definedName name="teste2">#REF!</definedName>
    <definedName name="teste2_1">0</definedName>
    <definedName name="teste20" localSheetId="1" hidden="1">{"'Quadro'!$A$4:$BG$78"}</definedName>
    <definedName name="teste20" hidden="1">{"'Quadro'!$A$4:$BG$78"}</definedName>
    <definedName name="teste3">#REF!</definedName>
    <definedName name="testeA" localSheetId="1" hidden="1">{"'Quadro'!$A$4:$BG$78"}</definedName>
    <definedName name="testeA" hidden="1">{"'Quadro'!$A$4:$BG$78"}</definedName>
    <definedName name="testenovo">INDIRECT("Fig_Placas!$B$"&amp;VLOOKUP(#REF!,#REF!,2,FALSE))</definedName>
    <definedName name="TESTHKEY">#REF!</definedName>
    <definedName name="TESTKEYS">#REF!</definedName>
    <definedName name="TESTVKEY">#REF!</definedName>
    <definedName name="TEXTE">#REF!</definedName>
    <definedName name="TEXTE_15">#REF!</definedName>
    <definedName name="TEXTO">#REF!</definedName>
    <definedName name="TextRefCopy10">#REF!</definedName>
    <definedName name="TextRefCopy11">#REF!</definedName>
    <definedName name="TextRefCopy12">#REF!</definedName>
    <definedName name="TextRefCopy13">#REF!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2">#REF!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6">#REF!</definedName>
    <definedName name="TextRefCopy67">#REF!</definedName>
    <definedName name="TextRefCopy68">#REF!</definedName>
    <definedName name="TextRefCopy7">#REF!</definedName>
    <definedName name="TextRefCopy8">#REF!</definedName>
    <definedName name="TextRefCopy9">#REF!</definedName>
    <definedName name="TextRefCopyRangeCount" hidden="1">15</definedName>
    <definedName name="TFJBULSLEM" hidden="1">#REF!</definedName>
    <definedName name="tgb" localSheetId="1" hidden="1">{"'gráf jan00'!$A$1:$AK$41"}</definedName>
    <definedName name="tgb" hidden="1">{"'gráf jan00'!$A$1:$AK$41"}</definedName>
    <definedName name="th">#N/A</definedName>
    <definedName name="thguyi" localSheetId="1" hidden="1">{"'CptDifn'!$AA$32:$AG$32"}</definedName>
    <definedName name="thguyi" hidden="1">{"'CptDifn'!$AA$32:$AG$32"}</definedName>
    <definedName name="THHCC">#REF!</definedName>
    <definedName name="thiago" localSheetId="1" hidden="1">{#N/A,#N/A,FALSE,"MO (2)"}</definedName>
    <definedName name="thiago" hidden="1">{#N/A,#N/A,FALSE,"MO (2)"}</definedName>
    <definedName name="THR" localSheetId="1" hidden="1">{"'gráf jan00'!$A$1:$AK$41"}</definedName>
    <definedName name="THR" hidden="1">{"'gráf jan00'!$A$1:$AK$41"}</definedName>
    <definedName name="THTRHT" localSheetId="1" hidden="1">{"'gráf jan00'!$A$1:$AK$41"}</definedName>
    <definedName name="THTRHT" hidden="1">{"'gráf jan00'!$A$1:$AK$41"}</definedName>
    <definedName name="thythy">#REF!</definedName>
    <definedName name="Ticker">""</definedName>
    <definedName name="TICPRQXLHI" hidden="1">#REF!</definedName>
    <definedName name="TIJ">#REF!</definedName>
    <definedName name="tijo10">#REF!</definedName>
    <definedName name="tijo15">#REF!</definedName>
    <definedName name="tijo20">#REF!</definedName>
    <definedName name="tijo5">#REF!</definedName>
    <definedName name="TIL_C_100_AN">#REF!</definedName>
    <definedName name="TIL_C_100_AT">#REF!</definedName>
    <definedName name="TIL_CALÇADA_AN">#REF!</definedName>
    <definedName name="TIL_CALÇADA_AT">#REF!</definedName>
    <definedName name="TIL_P_150_AN">#REF!</definedName>
    <definedName name="TIL_P_150_AT">#REF!</definedName>
    <definedName name="TIL_P_200_AN">#REF!</definedName>
    <definedName name="TIL_P_200_AT">#REF!</definedName>
    <definedName name="TIL_P_250_AN">#REF!</definedName>
    <definedName name="TIL_P_250_AT">#REF!</definedName>
    <definedName name="TIL_P_300_AN">#REF!</definedName>
    <definedName name="TIL_P_300_AT">#REF!</definedName>
    <definedName name="TIL_R_150_AN">#REF!</definedName>
    <definedName name="TIL_R_150_AT">#REF!</definedName>
    <definedName name="TIL_R_300_AN">#REF!</definedName>
    <definedName name="TIL_R_300_AT">#REF!</definedName>
    <definedName name="TIL_RUA_AN">#REF!</definedName>
    <definedName name="TIL_RUA_AT">#REF!</definedName>
    <definedName name="TIP">#REF!</definedName>
    <definedName name="TIPO">#REF!</definedName>
    <definedName name="Tipo_gerencial">#REF!</definedName>
    <definedName name="TIPO_SAPO_AN">#REF!</definedName>
    <definedName name="TIPO_SAPO_AT">#REF!</definedName>
    <definedName name="tipobloco">#REF!</definedName>
    <definedName name="TipoEnergia">#REF!</definedName>
    <definedName name="TipoMaterialEspecial">#REF!</definedName>
    <definedName name="TIPOORCAMENTO" hidden="1">IF(VALUE(#REF!)=2,"Licitado","Proposto")</definedName>
    <definedName name="TipoOrçamento">"LICITADO"</definedName>
    <definedName name="TipoPeçaFrete">#REF!</definedName>
    <definedName name="TIR" localSheetId="1">#REF!</definedName>
    <definedName name="TIR">#REF!</definedName>
    <definedName name="TIR_10">#REF!</definedName>
    <definedName name="TIR_15">#REF!</definedName>
    <definedName name="TIR_20">#REF!</definedName>
    <definedName name="Title">#REF!</definedName>
    <definedName name="TITULO">#REF!</definedName>
    <definedName name="TÍTULO4">#REF!</definedName>
    <definedName name="_xlnm.Print_Titles">#REF!</definedName>
    <definedName name="Títulos_impressão_IM">#REF!</definedName>
    <definedName name="tjtrj"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tjtr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tk">#REF!</definedName>
    <definedName name="tma">#REF!</definedName>
    <definedName name="TMAmodelo">#REF!</definedName>
    <definedName name="TMDA_Kms_Exploração_média" hidden="1">#REF!</definedName>
    <definedName name="TMDA_kms_Percorridos_Lanços" hidden="1">#REF!</definedName>
    <definedName name="TMDA_Receitas" hidden="1">#REF!</definedName>
    <definedName name="TMDA_Receitascl1" hidden="1">#REF!</definedName>
    <definedName name="TMDA_Receitascl2" hidden="1">#REF!</definedName>
    <definedName name="TMDA_Receitascl3" hidden="1">#REF!</definedName>
    <definedName name="TMDA_Receitascl4" hidden="1">#REF!</definedName>
    <definedName name="TMDA_ViasLanços" hidden="1">#REF!</definedName>
    <definedName name="TMDAcl1" hidden="1">#REF!</definedName>
    <definedName name="TMDAcl2" hidden="1">#REF!</definedName>
    <definedName name="TMDAcl3" hidden="1">#REF!</definedName>
    <definedName name="TMDAcl4" hidden="1">#REF!</definedName>
    <definedName name="TMO">#REF!</definedName>
    <definedName name="TO_36010102">#REF!</definedName>
    <definedName name="TO_370104">#REF!</definedName>
    <definedName name="TO_370105">#REF!</definedName>
    <definedName name="TO_370106">#REF!</definedName>
    <definedName name="TO_370107">#REF!</definedName>
    <definedName name="TO_370108">#REF!</definedName>
    <definedName name="TO_370111">#REF!</definedName>
    <definedName name="TO_370113">#REF!</definedName>
    <definedName name="TO_370114">#REF!</definedName>
    <definedName name="TO_370115">#REF!</definedName>
    <definedName name="TO_370118">#REF!</definedName>
    <definedName name="TO_370120">#REF!</definedName>
    <definedName name="TO_370122">#REF!</definedName>
    <definedName name="TO_370202">#REF!</definedName>
    <definedName name="TO_370205">#REF!</definedName>
    <definedName name="TO_370206">#REF!</definedName>
    <definedName name="TO_370207">#REF!</definedName>
    <definedName name="TO_370208">#REF!</definedName>
    <definedName name="TO_37021401">#REF!</definedName>
    <definedName name="TO_370221">#REF!</definedName>
    <definedName name="TO_370301">#REF!</definedName>
    <definedName name="TO_370303">#REF!</definedName>
    <definedName name="TO_370304">#REF!</definedName>
    <definedName name="TO_370311">#REF!</definedName>
    <definedName name="TO_370312">#REF!</definedName>
    <definedName name="TO_370315">#REF!</definedName>
    <definedName name="TO_370320">#REF!</definedName>
    <definedName name="TO_370404">#REF!</definedName>
    <definedName name="TO_370405">#REF!</definedName>
    <definedName name="TO_370410">#REF!</definedName>
    <definedName name="TO_370419">#REF!</definedName>
    <definedName name="TO_370427">#REF!</definedName>
    <definedName name="TO_370429">#REF!</definedName>
    <definedName name="TO_370466">#REF!</definedName>
    <definedName name="TO_370470">#REF!</definedName>
    <definedName name="TO_370471">#REF!</definedName>
    <definedName name="TO_370472">#REF!</definedName>
    <definedName name="TO_370603">#REF!</definedName>
    <definedName name="TO_370605">#REF!</definedName>
    <definedName name="TO_370609">#REF!</definedName>
    <definedName name="TO_3728080201">#REF!</definedName>
    <definedName name="TO_72020105">#REF!</definedName>
    <definedName name="TO_72020106">#REF!</definedName>
    <definedName name="TO36010102">#REF!</definedName>
    <definedName name="TOCO">#REF!</definedName>
    <definedName name="todas" hidden="1">#REF!</definedName>
    <definedName name="today">#REF!</definedName>
    <definedName name="Todays_Date">#REF!</definedName>
    <definedName name="todos">#REF!</definedName>
    <definedName name="ToleranciaErroCoeficiente">#REF!</definedName>
    <definedName name="TOLUENO">#REF!</definedName>
    <definedName name="TOLUSB">#REF!</definedName>
    <definedName name="TOLUSH">#REF!</definedName>
    <definedName name="TOLUSL">#REF!</definedName>
    <definedName name="Tonelagem" localSheetId="1">#REF!</definedName>
    <definedName name="Tonelagem">#REF!</definedName>
    <definedName name="topo">#REF!</definedName>
    <definedName name="TOT">#REF!</definedName>
    <definedName name="tot3estac">#REF!</definedName>
    <definedName name="TOTA">#REF!</definedName>
    <definedName name="TOTAIS">#REF!</definedName>
    <definedName name="TOTAISA">#REF!</definedName>
    <definedName name="TOTAISAH">#REF!</definedName>
    <definedName name="TotaisGamaProduto">"Grupo 350"</definedName>
    <definedName name="TOTAISH">#REF!</definedName>
    <definedName name="total" localSheetId="1">#REF!</definedName>
    <definedName name="total">#REF!</definedName>
    <definedName name="total_10">#N/A</definedName>
    <definedName name="total_11">#N/A</definedName>
    <definedName name="total_12">#N/A</definedName>
    <definedName name="total_13">#N/A</definedName>
    <definedName name="total_14">#N/A</definedName>
    <definedName name="total_15">#REF!</definedName>
    <definedName name="total_16">#REF!</definedName>
    <definedName name="total_17">#REF!</definedName>
    <definedName name="total_18">#REF!</definedName>
    <definedName name="total_19">#REF!</definedName>
    <definedName name="total_2">#REF!</definedName>
    <definedName name="total_20">#REF!</definedName>
    <definedName name="total_21">#REF!</definedName>
    <definedName name="total_22">#REF!</definedName>
    <definedName name="total_23">#REF!</definedName>
    <definedName name="total_24">#REF!</definedName>
    <definedName name="total_25">#REF!</definedName>
    <definedName name="total_26">#REF!</definedName>
    <definedName name="total_27">#REF!</definedName>
    <definedName name="total_28">#REF!</definedName>
    <definedName name="total_29">#REF!</definedName>
    <definedName name="total_3">#REF!</definedName>
    <definedName name="total_30">#REF!</definedName>
    <definedName name="total_31">#REF!</definedName>
    <definedName name="total_32">#REF!</definedName>
    <definedName name="total_33">#REF!</definedName>
    <definedName name="total_34">#REF!</definedName>
    <definedName name="total_35">#REF!</definedName>
    <definedName name="total_36">#REF!</definedName>
    <definedName name="total_37">#N/A</definedName>
    <definedName name="total_38">#REF!</definedName>
    <definedName name="total_39">#N/A</definedName>
    <definedName name="total_4">#REF!</definedName>
    <definedName name="total_40">#N/A</definedName>
    <definedName name="total_41">#N/A</definedName>
    <definedName name="total_42">#N/A</definedName>
    <definedName name="total_43">#N/A</definedName>
    <definedName name="total_44">#N/A</definedName>
    <definedName name="total_45">#N/A</definedName>
    <definedName name="total_46">#N/A</definedName>
    <definedName name="total_47">#N/A</definedName>
    <definedName name="total_48">#N/A</definedName>
    <definedName name="total_49">#N/A</definedName>
    <definedName name="total_5">#REF!</definedName>
    <definedName name="total_50">#N/A</definedName>
    <definedName name="total_51">#N/A</definedName>
    <definedName name="total_52">#N/A</definedName>
    <definedName name="total_53">#N/A</definedName>
    <definedName name="total_54">#N/A</definedName>
    <definedName name="total_55">#N/A</definedName>
    <definedName name="total_56">#N/A</definedName>
    <definedName name="total_57">#N/A</definedName>
    <definedName name="total_58">#N/A</definedName>
    <definedName name="total_6">#REF!</definedName>
    <definedName name="total_60">#N/A</definedName>
    <definedName name="total_61">#N/A</definedName>
    <definedName name="total_62">#N/A</definedName>
    <definedName name="total_63">#N/A</definedName>
    <definedName name="total_64">#N/A</definedName>
    <definedName name="total_65">#N/A</definedName>
    <definedName name="total_66">#N/A</definedName>
    <definedName name="total_67">#N/A</definedName>
    <definedName name="total_68">#N/A</definedName>
    <definedName name="total_69">#N/A</definedName>
    <definedName name="total_7">#N/A</definedName>
    <definedName name="total_70">#N/A</definedName>
    <definedName name="total_71">#N/A</definedName>
    <definedName name="total_72">#N/A</definedName>
    <definedName name="total_73">#N/A</definedName>
    <definedName name="total_74">#N/A</definedName>
    <definedName name="total_75">#N/A</definedName>
    <definedName name="total_76">#N/A</definedName>
    <definedName name="total_77">#N/A</definedName>
    <definedName name="total_78">#N/A</definedName>
    <definedName name="total_79">#N/A</definedName>
    <definedName name="total_8">#N/A</definedName>
    <definedName name="total_80">#N/A</definedName>
    <definedName name="total_81">#N/A</definedName>
    <definedName name="total_82">#N/A</definedName>
    <definedName name="total_83">#N/A</definedName>
    <definedName name="total_85">#N/A</definedName>
    <definedName name="total_86">#N/A</definedName>
    <definedName name="total_87">#N/A</definedName>
    <definedName name="total_88">#N/A</definedName>
    <definedName name="total_9">#N/A</definedName>
    <definedName name="total_92">#N/A</definedName>
    <definedName name="Total_Alteamento">#N/A</definedName>
    <definedName name="total_aplicado">OFFSET(#REF!,0,0,1,COUNTA(#REF!))</definedName>
    <definedName name="Total_Canteiro">#N/A</definedName>
    <definedName name="total_distribuido">OFFSET(#REF!,0,0,COUNTA(#REF!),1)</definedName>
    <definedName name="TOTAL_GERAL">#REF!</definedName>
    <definedName name="TOTAL_Hh">#REF!</definedName>
    <definedName name="TOTAL_ITENS">#REF!</definedName>
    <definedName name="Total_Nós_média" hidden="1">#REF!</definedName>
    <definedName name="Total_Obra" localSheetId="1">SUM(Total_Alteamento,[0]!Total_Ombreira)</definedName>
    <definedName name="Total_Obra">SUM(Total_Alteamento,[0]!Total_Ombreira)</definedName>
    <definedName name="Total_Ombreira">#N/A</definedName>
    <definedName name="Total_para_soma_Set_03">#REF!</definedName>
    <definedName name="Total_Portagens_média" hidden="1">#REF!</definedName>
    <definedName name="TOTAL_RESUMO">#REF!</definedName>
    <definedName name="total1">#REF!</definedName>
    <definedName name="Total1.1">#REF!</definedName>
    <definedName name="Total1.10">#REF!</definedName>
    <definedName name="Total1.11">#REF!</definedName>
    <definedName name="Total1.12">#REF!</definedName>
    <definedName name="Total1.2">#REF!</definedName>
    <definedName name="Total1.3">#REF!</definedName>
    <definedName name="Total1.4">#REF!</definedName>
    <definedName name="Total1.5">#REF!</definedName>
    <definedName name="Total1.6">#REF!</definedName>
    <definedName name="Total1.7">#REF!</definedName>
    <definedName name="Total1.8">#REF!</definedName>
    <definedName name="Total1.9">#REF!</definedName>
    <definedName name="TOTAL10">#REF!</definedName>
    <definedName name="TOTAL11">#REF!</definedName>
    <definedName name="TOTAL12">#REF!</definedName>
    <definedName name="TOTAL13">#REF!</definedName>
    <definedName name="TOTAL14">#REF!</definedName>
    <definedName name="TOTAL15">#REF!</definedName>
    <definedName name="total2">#REF!</definedName>
    <definedName name="Total2.10">#REF!</definedName>
    <definedName name="Total2.11">#REF!</definedName>
    <definedName name="Total2.12">#REF!</definedName>
    <definedName name="Total2.13">#REF!</definedName>
    <definedName name="Total2.16">#REF!</definedName>
    <definedName name="Total2.17">#REF!</definedName>
    <definedName name="Total2.4">#REF!</definedName>
    <definedName name="Total2.9">#REF!</definedName>
    <definedName name="total3">#REF!</definedName>
    <definedName name="Total3.1">#REF!</definedName>
    <definedName name="Total3.2">#REF!</definedName>
    <definedName name="Total3.3">#REF!</definedName>
    <definedName name="Total3.4">#REF!</definedName>
    <definedName name="total4">#REF!</definedName>
    <definedName name="total5">#REF!</definedName>
    <definedName name="total6">#REF!</definedName>
    <definedName name="TOTAL7">#REF!</definedName>
    <definedName name="TOTAL8">#REF!</definedName>
    <definedName name="TOTAL9">#REF!</definedName>
    <definedName name="Totalb1.1">#REF!</definedName>
    <definedName name="Totalb1.2">#REF!</definedName>
    <definedName name="Totalb1.3">#REF!</definedName>
    <definedName name="Totalb1.4">#REF!</definedName>
    <definedName name="Totalb1.5">#REF!</definedName>
    <definedName name="Totalb1.6">#REF!</definedName>
    <definedName name="Totalb2.1">#REF!</definedName>
    <definedName name="Totalb2.2">#REF!</definedName>
    <definedName name="Totalb2.3">#REF!</definedName>
    <definedName name="Totalb2.4">#REF!</definedName>
    <definedName name="Totalb2.5">#REF!</definedName>
    <definedName name="Totalb2.6">#REF!</definedName>
    <definedName name="Totalb2.7">#REF!</definedName>
    <definedName name="TOTALBUDGET">#REF!</definedName>
    <definedName name="Totalc1.1">#REF!</definedName>
    <definedName name="Totalc1.2">#REF!</definedName>
    <definedName name="Totalc2.1">#REF!</definedName>
    <definedName name="totalcomercial">#REF!</definedName>
    <definedName name="Totald1.0">#REF!</definedName>
    <definedName name="Totald2.1">#REF!</definedName>
    <definedName name="totaldirindustrial">#REF!</definedName>
    <definedName name="Totale1.0">#REF!</definedName>
    <definedName name="TotalEquip">#REF!</definedName>
    <definedName name="totalfinanceiro">#REF!</definedName>
    <definedName name="Totalgeral1">#REF!</definedName>
    <definedName name="Totalgeral1a12">#REF!</definedName>
    <definedName name="Totalgeral2">#REF!</definedName>
    <definedName name="Totalgeral3">#REF!</definedName>
    <definedName name="TotalgeralA">#REF!</definedName>
    <definedName name="Totalgeralb1">#REF!</definedName>
    <definedName name="Totalgeralb2">#REF!</definedName>
    <definedName name="TotalgeralC">#REF!</definedName>
    <definedName name="Totalgeralc1">#REF!</definedName>
    <definedName name="Totalgeralc2">#REF!</definedName>
    <definedName name="TotalgeralD">#REF!</definedName>
    <definedName name="Totalgerald1">#REF!</definedName>
    <definedName name="Totalgerald2">#REF!</definedName>
    <definedName name="TotalgeralE">#REF!</definedName>
    <definedName name="Totalgerale1">#REF!</definedName>
    <definedName name="TOTALGP">#REF!</definedName>
    <definedName name="totallogistica">#REF!</definedName>
    <definedName name="TotalMateriais">#REF!</definedName>
    <definedName name="TotalMemoCalc">#REF!</definedName>
    <definedName name="TOTALMISCEL">#REF!</definedName>
    <definedName name="TotalMO">#REF!</definedName>
    <definedName name="TotalServiços">#REF!</definedName>
    <definedName name="TotalTransp">#REF!</definedName>
    <definedName name="TOTB">#REF!</definedName>
    <definedName name="totbase">#REF!</definedName>
    <definedName name="TOTC">#REF!</definedName>
    <definedName name="TOTD">#REF!</definedName>
    <definedName name="TOTE">#REF!</definedName>
    <definedName name="totee_3">#REF!</definedName>
    <definedName name="totee1">#REF!</definedName>
    <definedName name="totee2">#REF!</definedName>
    <definedName name="totestaca">#REF!</definedName>
    <definedName name="TOTF">#REF!</definedName>
    <definedName name="TOTG">#REF!</definedName>
    <definedName name="TOTH">#REF!</definedName>
    <definedName name="TOTI">#REF!</definedName>
    <definedName name="TOTJ">#REF!</definedName>
    <definedName name="TOTK">#REF!</definedName>
    <definedName name="TOTL">#REF!</definedName>
    <definedName name="TOTM">#REF!</definedName>
    <definedName name="TOTMAT_EE1">#REF!</definedName>
    <definedName name="TOTMAT_EE2">#REF!</definedName>
    <definedName name="TOTMAT_EE3">#REF!</definedName>
    <definedName name="TOTN">#REF!</definedName>
    <definedName name="Toto" localSheetId="12" hidden="1">{#N/A,#N/A,FALSE,"SYSOC";#N/A,#N/A,FALSE,"RESU-GESTION";#N/A,#N/A,FALSE,"EVOL-MNA";#N/A,#N/A,FALSE,"VTAS-ANALI";#N/A,#N/A,FALSE,"ANALI-GSFIJOS";#N/A,#N/A,FALSE,"DETA-RUBROS";#N/A,#N/A,FALSE,"ANALI-CNF";#N/A,#N/A,FALSE,"BILAN";#N/A,#N/A,FALSE,"TAB_FIN";#N/A,#N/A,FALSE,"IND_ECO"}</definedName>
    <definedName name="Toto" localSheetId="1" hidden="1">{#N/A,#N/A,FALSE,"SYSOC";#N/A,#N/A,FALSE,"RESU-GESTION";#N/A,#N/A,FALSE,"EVOL-MNA";#N/A,#N/A,FALSE,"VTAS-ANALI";#N/A,#N/A,FALSE,"ANALI-GSFIJOS";#N/A,#N/A,FALSE,"DETA-RUBROS";#N/A,#N/A,FALSE,"ANALI-CNF";#N/A,#N/A,FALSE,"BILAN";#N/A,#N/A,FALSE,"TAB_FIN";#N/A,#N/A,FALSE,"IND_ECO"}</definedName>
    <definedName name="Toto" hidden="1">{#N/A,#N/A,FALSE,"SYSOC";#N/A,#N/A,FALSE,"RESU-GESTION";#N/A,#N/A,FALSE,"EVOL-MNA";#N/A,#N/A,FALSE,"VTAS-ANALI";#N/A,#N/A,FALSE,"ANALI-GSFIJOS";#N/A,#N/A,FALSE,"DETA-RUBROS";#N/A,#N/A,FALSE,"ANALI-CNF";#N/A,#N/A,FALSE,"BILAN";#N/A,#N/A,FALSE,"TAB_FIN";#N/A,#N/A,FALSE,"IND_ECO"}</definedName>
    <definedName name="TOTP">#REF!</definedName>
    <definedName name="totperfura">#REF!</definedName>
    <definedName name="TOTQ">#REF!</definedName>
    <definedName name="TOTRES">#REF!</definedName>
    <definedName name="TOTSER_EE1">#REF!</definedName>
    <definedName name="TOTSER_EE2">#REF!</definedName>
    <definedName name="TOTSER_EE3">#REF!</definedName>
    <definedName name="TOTUNID">#REF!</definedName>
    <definedName name="TP_0707">#REF!</definedName>
    <definedName name="TPICKING">#REF!</definedName>
    <definedName name="TPM">#REF!</definedName>
    <definedName name="tpva">#REF!</definedName>
    <definedName name="TQ_150_AN">#REF!</definedName>
    <definedName name="TQ_150_AT">#REF!</definedName>
    <definedName name="TQ_200_AN">#REF!</definedName>
    <definedName name="TQ_200_AT">#REF!</definedName>
    <definedName name="TQ_250_AN">#REF!</definedName>
    <definedName name="TQ_250_AT">#REF!</definedName>
    <definedName name="TQ_300_AN">#REF!</definedName>
    <definedName name="TQ_300_AT">#REF!</definedName>
    <definedName name="TQDGUPTBEF" hidden="1">#REF!</definedName>
    <definedName name="tr">#REF!</definedName>
    <definedName name="TrabAnual">#REF!</definedName>
    <definedName name="TRAITEMENT_COMPTABLE">#REF!</definedName>
    <definedName name="TRAITEMENT_FISCAL">#REF!</definedName>
    <definedName name="tran" localSheetId="1" hidden="1">{"'Quadro'!$A$4:$BG$78"}</definedName>
    <definedName name="tran" hidden="1">{"'Quadro'!$A$4:$BG$78"}</definedName>
    <definedName name="tranfdepr">#REF!</definedName>
    <definedName name="TRANS">#REF!</definedName>
    <definedName name="TRÂNS_SEGURANÇA">#REF!</definedName>
    <definedName name="TRANS10">"$#REF!.$A$2:$O$337"</definedName>
    <definedName name="TRANS10_1">#REF!</definedName>
    <definedName name="TRANS10_10">"$#REF!.$A$2:$O$337"</definedName>
    <definedName name="TRANS10_11">"$#REF!.$A$2:$O$337"</definedName>
    <definedName name="TRANS10_3">#REF!</definedName>
    <definedName name="TRANS10_5">"$#REF!.$A$2:$O$337"</definedName>
    <definedName name="TRANS10_6">"$#REF!.$A$2:$O$337"</definedName>
    <definedName name="TRANS10A20">"$#REF!.$IV$7207"</definedName>
    <definedName name="TRANS10A20_1">#REF!</definedName>
    <definedName name="TRANS10A20_10">"$#REF!.$IV$7207"</definedName>
    <definedName name="TRANS10A20_11">"$#REF!.$IV$7207"</definedName>
    <definedName name="TRANS10A20_3">#REF!</definedName>
    <definedName name="TRANS10A20_5">"$#REF!.$IV$7207"</definedName>
    <definedName name="TRANS10A20_6">"$#REF!.$IV$7207"</definedName>
    <definedName name="transfcusto">#REF!</definedName>
    <definedName name="transfdepr">#REF!</definedName>
    <definedName name="transferencia">#REF!</definedName>
    <definedName name="transp">#REF!</definedName>
    <definedName name="TRANSP.HAR.">#REF!</definedName>
    <definedName name="TRANSP.MOL.">#REF!</definedName>
    <definedName name="TRANSP_1_AN">#REF!</definedName>
    <definedName name="TRANSP_1_AT">#REF!</definedName>
    <definedName name="TRANSP_3_AN">#REF!</definedName>
    <definedName name="TRANSP_3_AT">#REF!</definedName>
    <definedName name="TRANSP_AREIA">#REF!</definedName>
    <definedName name="TRANSP_BRITA">#REF!</definedName>
    <definedName name="transp_canal">#REF!</definedName>
    <definedName name="TRANSP_CIMENTO">#REF!</definedName>
    <definedName name="transp_lamel">#REF!</definedName>
    <definedName name="transp_limp">#REF!</definedName>
    <definedName name="TRANSP_OUTROS">#REF!</definedName>
    <definedName name="transp_reserv">#REF!</definedName>
    <definedName name="transp1">#REF!</definedName>
    <definedName name="transp2">#REF!</definedName>
    <definedName name="transp3">#REF!</definedName>
    <definedName name="transp36"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4">#REF!</definedName>
    <definedName name="transp5">#REF!</definedName>
    <definedName name="transp6">#REF!</definedName>
    <definedName name="transp7">#REF!</definedName>
    <definedName name="transp8">#REF!</definedName>
    <definedName name="transp9">#REF!</definedName>
    <definedName name="transporte">#REF!</definedName>
    <definedName name="Transporte_Brita_TSD" localSheetId="1" hidden="1">{#N/A,#N/A,TRUE,"Plan1"}</definedName>
    <definedName name="Transporte_Brita_TSD" hidden="1">{#N/A,#N/A,TRUE,"Plan1"}</definedName>
    <definedName name="transporte_total">#REF!</definedName>
    <definedName name="Trat" localSheetId="1">#REF!</definedName>
    <definedName name="Trat">#REF!</definedName>
    <definedName name="Trat_1" localSheetId="1">#REF!</definedName>
    <definedName name="Trat_1">#REF!</definedName>
    <definedName name="TratCapa" localSheetId="1">#REF!</definedName>
    <definedName name="TratCapa">#REF!</definedName>
    <definedName name="TratCapa_1" localSheetId="1">#REF!</definedName>
    <definedName name="TratCapa_1">#REF!</definedName>
    <definedName name="TratDetalhes" localSheetId="1">#REF!</definedName>
    <definedName name="TratDetalhes">#REF!</definedName>
    <definedName name="TratDetalhes_1" localSheetId="1">#REF!</definedName>
    <definedName name="TratDetalhes_1">#REF!</definedName>
    <definedName name="TRATOR">#REF!</definedName>
    <definedName name="Tratorista_diu_loc_trator" localSheetId="1">#REF!</definedName>
    <definedName name="Tratorista_diu_loc_trator">#REF!</definedName>
    <definedName name="Tratorista_diu_loc_trator_res" localSheetId="1">#REF!</definedName>
    <definedName name="Tratorista_diu_loc_trator_res">#REF!</definedName>
    <definedName name="Tratorista_not_loc_trator" localSheetId="1">#REF!</definedName>
    <definedName name="Tratorista_not_loc_trator">#REF!</definedName>
    <definedName name="Tratorista_not_loc_trator_res" localSheetId="1">#REF!</definedName>
    <definedName name="Tratorista_not_loc_trator_res">#REF!</definedName>
    <definedName name="TRAVESSIA_AN">#REF!</definedName>
    <definedName name="TRAVESSIA_AT">#REF!</definedName>
    <definedName name="TRB">#REF!</definedName>
    <definedName name="TRBMA">#REF!</definedName>
    <definedName name="TRBTA">#REF!</definedName>
    <definedName name="tre" localSheetId="1" hidden="1">{"'gráf jan00'!$A$1:$AK$41"}</definedName>
    <definedName name="tre" hidden="1">{"'gráf jan00'!$A$1:$AK$41"}</definedName>
    <definedName name="Trec">#REF!</definedName>
    <definedName name="TRECEP">#REF!</definedName>
    <definedName name="TRECH">#REF!</definedName>
    <definedName name="trecho">#REF!</definedName>
    <definedName name="trem" localSheetId="1" hidden="1">{"'gráf jan00'!$A$1:$AK$41"}</definedName>
    <definedName name="trem" hidden="1">{"'gráf jan00'!$A$1:$AK$41"}</definedName>
    <definedName name="trezeabril" localSheetId="1" hidden="1">{"'gráf jan00'!$A$1:$AK$41"}</definedName>
    <definedName name="trezeabril" hidden="1">{"'gráf jan00'!$A$1:$AK$41"}</definedName>
    <definedName name="TREZEABRILL" localSheetId="1" hidden="1">{"'gráf jan00'!$A$1:$AK$41"}</definedName>
    <definedName name="TREZEABRILL" hidden="1">{"'gráf jan00'!$A$1:$AK$41"}</definedName>
    <definedName name="trezeag" localSheetId="1" hidden="1">{"'gráf jan00'!$A$1:$AK$41"}</definedName>
    <definedName name="trezeag" hidden="1">{"'gráf jan00'!$A$1:$AK$41"}</definedName>
    <definedName name="trezeagosto" localSheetId="1" hidden="1">{"'gráf jan00'!$A$1:$AK$41"}</definedName>
    <definedName name="trezeagosto" hidden="1">{"'gráf jan00'!$A$1:$AK$41"}</definedName>
    <definedName name="trezeagosto2" localSheetId="1" hidden="1">{"'gráf jan00'!$A$1:$AK$41"}</definedName>
    <definedName name="trezeagosto2" hidden="1">{"'gráf jan00'!$A$1:$AK$41"}</definedName>
    <definedName name="trezeagosto3" localSheetId="1" hidden="1">{"'gráf jan00'!$A$1:$AK$41"}</definedName>
    <definedName name="trezeagosto3" hidden="1">{"'gráf jan00'!$A$1:$AK$41"}</definedName>
    <definedName name="trezeagosto4" localSheetId="1" hidden="1">{"'gráf jan00'!$A$1:$AK$41"}</definedName>
    <definedName name="trezeagosto4" hidden="1">{"'gráf jan00'!$A$1:$AK$41"}</definedName>
    <definedName name="trezeagosto5" localSheetId="1" hidden="1">{"'gráf jan00'!$A$1:$AK$41"}</definedName>
    <definedName name="trezeagosto5" hidden="1">{"'gráf jan00'!$A$1:$AK$41"}</definedName>
    <definedName name="trezeagosto6" localSheetId="1" hidden="1">{"'gráf jan00'!$A$1:$AK$41"}</definedName>
    <definedName name="trezeagosto6" hidden="1">{"'gráf jan00'!$A$1:$AK$41"}</definedName>
    <definedName name="trezeagosto7" localSheetId="1" hidden="1">{"'gráf jan00'!$A$1:$AK$41"}</definedName>
    <definedName name="trezeagosto7" hidden="1">{"'gráf jan00'!$A$1:$AK$41"}</definedName>
    <definedName name="trezeagosto8" localSheetId="1" hidden="1">{"'gráf jan00'!$A$1:$AK$41"}</definedName>
    <definedName name="trezeagosto8" hidden="1">{"'gráf jan00'!$A$1:$AK$41"}</definedName>
    <definedName name="trezejulho" localSheetId="1" hidden="1">{"'gráf jan00'!$A$1:$AK$41"}</definedName>
    <definedName name="trezejulho" hidden="1">{"'gráf jan00'!$A$1:$AK$41"}</definedName>
    <definedName name="trezejulho2" localSheetId="1" hidden="1">{"'gráf jan00'!$A$1:$AK$41"}</definedName>
    <definedName name="trezejulho2" hidden="1">{"'gráf jan00'!$A$1:$AK$41"}</definedName>
    <definedName name="trezejulho3" localSheetId="1" hidden="1">{"'gráf jan00'!$A$1:$AK$41"}</definedName>
    <definedName name="trezejulho3" hidden="1">{"'gráf jan00'!$A$1:$AK$41"}</definedName>
    <definedName name="trezejun" localSheetId="1" hidden="1">{"'gráf jan00'!$A$1:$AK$41"}</definedName>
    <definedName name="trezejun" hidden="1">{"'gráf jan00'!$A$1:$AK$41"}</definedName>
    <definedName name="trezejunho" localSheetId="1" hidden="1">{"'gráf jan00'!$A$1:$AK$41"}</definedName>
    <definedName name="trezejunho" hidden="1">{"'gráf jan00'!$A$1:$AK$41"}</definedName>
    <definedName name="trezejunnho" localSheetId="1" hidden="1">{"'gráf jan00'!$A$1:$AK$41"}</definedName>
    <definedName name="trezejunnho" hidden="1">{"'gráf jan00'!$A$1:$AK$41"}</definedName>
    <definedName name="trezemarço" localSheetId="1" hidden="1">{"'gráf jan00'!$A$1:$AK$41"}</definedName>
    <definedName name="trezemarço" hidden="1">{"'gráf jan00'!$A$1:$AK$41"}</definedName>
    <definedName name="trf">#REF!</definedName>
    <definedName name="trian" localSheetId="1" hidden="1">{"'gráf jan00'!$A$1:$AK$41"}</definedName>
    <definedName name="trian" hidden="1">{"'gráf jan00'!$A$1:$AK$41"}</definedName>
    <definedName name="TributoxTipo">#REF!</definedName>
    <definedName name="TRL1C">#REF!</definedName>
    <definedName name="TRL1CMA">#REF!</definedName>
    <definedName name="TRL1CTA">#REF!</definedName>
    <definedName name="TROCA">#REF!</definedName>
    <definedName name="TRP">#REF!</definedName>
    <definedName name="trpaa">#REF!</definedName>
    <definedName name="TRR1CPA">#REF!</definedName>
    <definedName name="TRR1CPAMA">#REF!</definedName>
    <definedName name="TRR1CPATA">#REF!</definedName>
    <definedName name="TRR1CRS">#REF!</definedName>
    <definedName name="TRR1CRSFRESA">#REF!</definedName>
    <definedName name="TRR1CRSFRESAMA">#REF!</definedName>
    <definedName name="TRR1CRSFRESATA">#REF!</definedName>
    <definedName name="TRR1CRSMA">#REF!</definedName>
    <definedName name="TRR1CRSTA">#REF!</definedName>
    <definedName name="trrrr"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trrrr"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trrtt">#REF!</definedName>
    <definedName name="trt" localSheetId="1" hidden="1">{"'gráf jan00'!$A$1:$AK$41"}</definedName>
    <definedName name="trt" hidden="1">{"'gráf jan00'!$A$1:$AK$41"}</definedName>
    <definedName name="trtr">#REF!</definedName>
    <definedName name="trtrt">#N/A</definedName>
    <definedName name="TRUCK">#REF!</definedName>
    <definedName name="trut">#REF!</definedName>
    <definedName name="TRYU" localSheetId="1" hidden="1">{"'Quadro'!$A$4:$BG$78"}</definedName>
    <definedName name="TRYU" hidden="1">{"'Quadro'!$A$4:$BG$78"}</definedName>
    <definedName name="TSDP">#REF!</definedName>
    <definedName name="tt">#REF!</definedName>
    <definedName name="TTER" localSheetId="1" hidden="1">{"'Quadro'!$A$4:$BG$78"}</definedName>
    <definedName name="TTER" hidden="1">{"'Quadro'!$A$4:$BG$78"}</definedName>
    <definedName name="ttrete" localSheetId="1" hidden="1">{"'CptDifn'!$AA$32:$AG$32"}</definedName>
    <definedName name="ttrete" hidden="1">{"'CptDifn'!$AA$32:$AG$32"}</definedName>
    <definedName name="TTT">#REF!</definedName>
    <definedName name="tttt">#N/A</definedName>
    <definedName name="ttttt">#REF!</definedName>
    <definedName name="tttttt" hidden="1">#REF!</definedName>
    <definedName name="tttttttttttt" localSheetId="1" hidden="1">{"'CptDifn'!$AA$32:$AG$32"}</definedName>
    <definedName name="tttttttttttt" hidden="1">{"'CptDifn'!$AA$32:$AG$32"}</definedName>
    <definedName name="ttttttttttttttttt" localSheetId="1" hidden="1">{"'Quadro'!$A$4:$BG$78"}</definedName>
    <definedName name="ttttttttttttttttt" hidden="1">{"'Quadro'!$A$4:$BG$78"}</definedName>
    <definedName name="TTY" localSheetId="1" hidden="1">{"'CptDifn'!$AA$32:$AG$32"}</definedName>
    <definedName name="TTY" hidden="1">{"'CptDifn'!$AA$32:$AG$32"}</definedName>
    <definedName name="tubo150">#REF!</definedName>
    <definedName name="TUBO40">#REF!</definedName>
    <definedName name="tubo60">#REF!</definedName>
    <definedName name="tubo80">#REF!</definedName>
    <definedName name="Tuboconcr">#REF!</definedName>
    <definedName name="Tuboff">#REF!</definedName>
    <definedName name="Tubopvc">#REF!</definedName>
    <definedName name="TUDO">#REF!</definedName>
    <definedName name="TUDOTUDO">#REF!</definedName>
    <definedName name="tukdg">#REF!</definedName>
    <definedName name="tuli">#REF!</definedName>
    <definedName name="Tunnel_Liner">#REF!</definedName>
    <definedName name="tuui" localSheetId="1" hidden="1">{"'CptDifn'!$AA$32:$AG$32"}</definedName>
    <definedName name="tuui" hidden="1">{"'CptDifn'!$AA$32:$AG$32"}</definedName>
    <definedName name="tuy" localSheetId="1" hidden="1">{"'CptDifn'!$AA$32:$AG$32"}</definedName>
    <definedName name="tuy" hidden="1">{"'CptDifn'!$AA$32:$AG$32"}</definedName>
    <definedName name="twe" localSheetId="1" hidden="1">{"'CptDifn'!$AA$32:$AG$32"}</definedName>
    <definedName name="twe" hidden="1">{"'CptDifn'!$AA$32:$AG$32"}</definedName>
    <definedName name="Tx_adm">#REF!</definedName>
    <definedName name="tx_br_equip">#REF!</definedName>
    <definedName name="tx_br_frete">#REF!</definedName>
    <definedName name="tx_br_serv">#REF!</definedName>
    <definedName name="tx_crescimento">#REF!</definedName>
    <definedName name="tx_fixa">#REF!</definedName>
    <definedName name="tx_icmbio">#REF!</definedName>
    <definedName name="Tx_Leasing">#REF!</definedName>
    <definedName name="Tx_overhead">#REF!</definedName>
    <definedName name="Tx_Rfin">#REF!</definedName>
    <definedName name="Tx_risco">#REF!</definedName>
    <definedName name="tx_us_serv">#REF!</definedName>
    <definedName name="tx_VPL_sem_alav">#REF!</definedName>
    <definedName name="TxAdm_Orc">#REF!</definedName>
    <definedName name="TxAdm_Proj_Gfa">#REF!</definedName>
    <definedName name="TxAdm_Proj_Gfa_Go">#REF!</definedName>
    <definedName name="TxAdm_Proj_Plj">#REF!</definedName>
    <definedName name="TxAdm_Proj_Plj_Go">#REF!</definedName>
    <definedName name="TxAdm_Real">#REF!</definedName>
    <definedName name="TXANBID">#REF!</definedName>
    <definedName name="txcresc">#REF!</definedName>
    <definedName name="txeq">#REF!</definedName>
    <definedName name="TXREMATI">#REF!</definedName>
    <definedName name="tyityuio" localSheetId="1" hidden="1">{"'CptDifn'!$AA$32:$AG$32"}</definedName>
    <definedName name="tyityuio" hidden="1">{"'CptDifn'!$AA$32:$AG$32"}</definedName>
    <definedName name="tyjtykj"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tyjtyk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TYJUHGG">#REF!</definedName>
    <definedName name="tykforfuyo" localSheetId="1" hidden="1">{#N/A,#N/A,FALSE,"Flx_caixa";#N/A,#N/A,FALSE,"Invest";#N/A,#N/A,FALSE,"Resultado";#N/A,#N/A,FALSE,"Custos";#N/A,#N/A,FALSE,"Receita";#N/A,#N/A,FALSE,"Comentários"}</definedName>
    <definedName name="tykforfuyo" hidden="1">{#N/A,#N/A,FALSE,"Flx_caixa";#N/A,#N/A,FALSE,"Invest";#N/A,#N/A,FALSE,"Resultado";#N/A,#N/A,FALSE,"Custos";#N/A,#N/A,FALSE,"Receita";#N/A,#N/A,FALSE,"Comentários"}</definedName>
    <definedName name="tyrt" localSheetId="1" hidden="1">{"'CptDifn'!$AA$32:$AG$32"}</definedName>
    <definedName name="tyrt" hidden="1">{"'CptDifn'!$AA$32:$AG$32"}</definedName>
    <definedName name="tyrtu" localSheetId="1" hidden="1">{"'CptDifn'!$AA$32:$AG$32"}</definedName>
    <definedName name="tyrtu" hidden="1">{"'CptDifn'!$AA$32:$AG$32"}</definedName>
    <definedName name="tystj" localSheetId="1" hidden="1">{"'gráf jan00'!$A$1:$AK$41"}</definedName>
    <definedName name="tystj" hidden="1">{"'gráf jan00'!$A$1:$AK$41"}</definedName>
    <definedName name="tyty">#REF!</definedName>
    <definedName name="TYU" localSheetId="1" hidden="1">{"'Quadro'!$A$4:$BG$78"}</definedName>
    <definedName name="TYU" hidden="1">{"'Quadro'!$A$4:$BG$78"}</definedName>
    <definedName name="TYUIO" localSheetId="1" hidden="1">{#N/A,#N/A,TRUE,"Serviços"}</definedName>
    <definedName name="TYUIO" hidden="1">{#N/A,#N/A,TRUE,"Serviços"}</definedName>
    <definedName name="TYUIOO" localSheetId="1" hidden="1">{#N/A,#N/A,TRUE,"Serviços"}</definedName>
    <definedName name="TYUIOO" hidden="1">{#N/A,#N/A,TRUE,"Serviços"}</definedName>
    <definedName name="tyuru" localSheetId="1" hidden="1">{"'CptDifn'!$AA$32:$AG$32"}</definedName>
    <definedName name="tyuru" hidden="1">{"'CptDifn'!$AA$32:$AG$32"}</definedName>
    <definedName name="tyutyui" localSheetId="1" hidden="1">{"'CptDifn'!$AA$32:$AG$32"}</definedName>
    <definedName name="tyutyui" hidden="1">{"'CptDifn'!$AA$32:$AG$32"}</definedName>
    <definedName name="u" hidden="1">#REF!</definedName>
    <definedName name="UCVGGYMBRY" hidden="1">#REF!</definedName>
    <definedName name="UFoper">#REF!</definedName>
    <definedName name="UGEUOFWTRG" hidden="1">#REF!</definedName>
    <definedName name="uhu">#N/A</definedName>
    <definedName name="uio" localSheetId="1" hidden="1">{"'CptDifn'!$AA$32:$AG$32"}</definedName>
    <definedName name="uio" hidden="1">{"'CptDifn'!$AA$32:$AG$32"}</definedName>
    <definedName name="uioo" localSheetId="1" hidden="1">{"'CptDifn'!$AA$32:$AG$32"}</definedName>
    <definedName name="uioo" hidden="1">{"'CptDifn'!$AA$32:$AG$32"}</definedName>
    <definedName name="UJI"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I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klfdf"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klfdf"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jm" localSheetId="1" hidden="1">{"'gráf jan00'!$A$1:$AK$41"}</definedName>
    <definedName name="ujm" hidden="1">{"'gráf jan00'!$A$1:$AK$41"}</definedName>
    <definedName name="ujtu">#REF!</definedName>
    <definedName name="UKDKJD">#REF!</definedName>
    <definedName name="ULR">#REF!</definedName>
    <definedName name="UM">#REF!</definedName>
    <definedName name="UMIDECIMENTO_AN">#REF!</definedName>
    <definedName name="UMIDECIMENTO_AT">#REF!</definedName>
    <definedName name="UN" localSheetId="1">[4]OBRJU95!#REF!</definedName>
    <definedName name="UN">[10]OBRJU95!#REF!</definedName>
    <definedName name="Und">#N/A</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11100_36">#REF!</definedName>
    <definedName name="UNI11100_4">#REF!</definedName>
    <definedName name="UNI11100_5">#REF!</definedName>
    <definedName name="UNI11100_6">#REF!</definedName>
    <definedName name="UNI11110_36">#REF!</definedName>
    <definedName name="UNI11110_4">#REF!</definedName>
    <definedName name="UNI11110_5">#REF!</definedName>
    <definedName name="UNI11110_6">#REF!</definedName>
    <definedName name="UNI11115_36">#REF!</definedName>
    <definedName name="UNI11115_4">#REF!</definedName>
    <definedName name="UNI11115_5">#REF!</definedName>
    <definedName name="UNI11115_6">#REF!</definedName>
    <definedName name="UNI11125_36">#REF!</definedName>
    <definedName name="UNI11125_4">#REF!</definedName>
    <definedName name="UNI11125_5">#REF!</definedName>
    <definedName name="UNI11125_6">#REF!</definedName>
    <definedName name="UNI11130_36">#REF!</definedName>
    <definedName name="UNI11130_4">#REF!</definedName>
    <definedName name="UNI11130_5">#REF!</definedName>
    <definedName name="UNI11130_6">#REF!</definedName>
    <definedName name="UNI11135_36">#REF!</definedName>
    <definedName name="UNI11135_4">#REF!</definedName>
    <definedName name="UNI11135_5">#REF!</definedName>
    <definedName name="UNI11135_6">#REF!</definedName>
    <definedName name="UNI11145_36">#REF!</definedName>
    <definedName name="UNI11145_4">#REF!</definedName>
    <definedName name="UNI11145_5">#REF!</definedName>
    <definedName name="UNI11145_6">#REF!</definedName>
    <definedName name="UNI11150_36">#REF!</definedName>
    <definedName name="UNI11150_4">#REF!</definedName>
    <definedName name="UNI11150_5">#REF!</definedName>
    <definedName name="UNI11150_6">#REF!</definedName>
    <definedName name="UNI11165_36">#REF!</definedName>
    <definedName name="UNI11165_4">#REF!</definedName>
    <definedName name="UNI11165_5">#REF!</definedName>
    <definedName name="UNI11165_6">#REF!</definedName>
    <definedName name="UNI11170_36">#REF!</definedName>
    <definedName name="UNI11170_4">#REF!</definedName>
    <definedName name="UNI11170_5">#REF!</definedName>
    <definedName name="UNI11170_6">#REF!</definedName>
    <definedName name="UNI11180_36">#REF!</definedName>
    <definedName name="UNI11180_4">#REF!</definedName>
    <definedName name="UNI11180_5">#REF!</definedName>
    <definedName name="UNI11180_6">#REF!</definedName>
    <definedName name="UNI11185_36">#REF!</definedName>
    <definedName name="UNI11185_4">#REF!</definedName>
    <definedName name="UNI11185_5">#REF!</definedName>
    <definedName name="UNI11185_6">#REF!</definedName>
    <definedName name="UNI11220_36">#REF!</definedName>
    <definedName name="UNI11220_4">#REF!</definedName>
    <definedName name="UNI11220_5">#REF!</definedName>
    <definedName name="UNI11220_6">#REF!</definedName>
    <definedName name="UNI12105_36">#REF!</definedName>
    <definedName name="UNI12105_4">#REF!</definedName>
    <definedName name="UNI12105_5">#REF!</definedName>
    <definedName name="UNI12105_6">#REF!</definedName>
    <definedName name="UNI12555_36">#REF!</definedName>
    <definedName name="UNI12555_4">#REF!</definedName>
    <definedName name="UNI12555_5">#REF!</definedName>
    <definedName name="UNI12555_6">#REF!</definedName>
    <definedName name="UNI12570_36">#REF!</definedName>
    <definedName name="UNI12570_4">#REF!</definedName>
    <definedName name="UNI12570_5">#REF!</definedName>
    <definedName name="UNI12570_6">#REF!</definedName>
    <definedName name="UNI12575_36">#REF!</definedName>
    <definedName name="UNI12575_4">#REF!</definedName>
    <definedName name="UNI12575_5">#REF!</definedName>
    <definedName name="UNI12575_6">#REF!</definedName>
    <definedName name="UNI12580_36">#REF!</definedName>
    <definedName name="UNI12580_4">#REF!</definedName>
    <definedName name="UNI12580_5">#REF!</definedName>
    <definedName name="UNI12580_6">#REF!</definedName>
    <definedName name="UNI12600_36">#REF!</definedName>
    <definedName name="UNI12600_4">#REF!</definedName>
    <definedName name="UNI12600_5">#REF!</definedName>
    <definedName name="UNI12600_6">#REF!</definedName>
    <definedName name="UNI12610_36">#REF!</definedName>
    <definedName name="UNI12610_4">#REF!</definedName>
    <definedName name="UNI12610_5">#REF!</definedName>
    <definedName name="UNI12610_6">#REF!</definedName>
    <definedName name="UNI12630_36">#REF!</definedName>
    <definedName name="UNI12630_4">#REF!</definedName>
    <definedName name="UNI12630_5">#REF!</definedName>
    <definedName name="UNI12630_6">#REF!</definedName>
    <definedName name="UNI12631_36">#REF!</definedName>
    <definedName name="UNI12631_4">#REF!</definedName>
    <definedName name="UNI12631_5">#REF!</definedName>
    <definedName name="UNI12631_6">#REF!</definedName>
    <definedName name="UNI12640_36">#REF!</definedName>
    <definedName name="UNI12640_4">#REF!</definedName>
    <definedName name="UNI12640_5">#REF!</definedName>
    <definedName name="UNI12640_6">#REF!</definedName>
    <definedName name="UNI12645_36">#REF!</definedName>
    <definedName name="UNI12645_4">#REF!</definedName>
    <definedName name="UNI12645_5">#REF!</definedName>
    <definedName name="UNI12645_6">#REF!</definedName>
    <definedName name="UNI12665_36">#REF!</definedName>
    <definedName name="UNI12665_4">#REF!</definedName>
    <definedName name="UNI12665_5">#REF!</definedName>
    <definedName name="UNI12665_6">#REF!</definedName>
    <definedName name="UNI12690_36">#REF!</definedName>
    <definedName name="UNI12690_4">#REF!</definedName>
    <definedName name="UNI12690_5">#REF!</definedName>
    <definedName name="UNI12690_6">#REF!</definedName>
    <definedName name="UNI12700_36">#REF!</definedName>
    <definedName name="UNI12700_4">#REF!</definedName>
    <definedName name="UNI12700_5">#REF!</definedName>
    <definedName name="UNI12700_6">#REF!</definedName>
    <definedName name="UNI12710_36">#REF!</definedName>
    <definedName name="UNI12710_4">#REF!</definedName>
    <definedName name="UNI12710_5">#REF!</definedName>
    <definedName name="UNI12710_6">#REF!</definedName>
    <definedName name="UNI13111_36">#REF!</definedName>
    <definedName name="UNI13111_4">#REF!</definedName>
    <definedName name="UNI13111_5">#REF!</definedName>
    <definedName name="UNI13111_6">#REF!</definedName>
    <definedName name="UNI13112_36">#REF!</definedName>
    <definedName name="UNI13112_4">#REF!</definedName>
    <definedName name="UNI13112_5">#REF!</definedName>
    <definedName name="UNI13112_6">#REF!</definedName>
    <definedName name="UNI13121_36">#REF!</definedName>
    <definedName name="UNI13121_4">#REF!</definedName>
    <definedName name="UNI13121_5">#REF!</definedName>
    <definedName name="UNI13121_6">#REF!</definedName>
    <definedName name="UNI13720_36">#REF!</definedName>
    <definedName name="UNI13720_4">#REF!</definedName>
    <definedName name="UNI13720_5">#REF!</definedName>
    <definedName name="UNI13720_6">#REF!</definedName>
    <definedName name="UNI14100_36">#REF!</definedName>
    <definedName name="UNI14100_4">#REF!</definedName>
    <definedName name="UNI14100_5">#REF!</definedName>
    <definedName name="UNI14100_6">#REF!</definedName>
    <definedName name="UNI14161_36">#REF!</definedName>
    <definedName name="UNI14161_4">#REF!</definedName>
    <definedName name="UNI14161_5">#REF!</definedName>
    <definedName name="UNI14161_6">#REF!</definedName>
    <definedName name="UNI14195_36">#REF!</definedName>
    <definedName name="UNI14195_4">#REF!</definedName>
    <definedName name="UNI14195_5">#REF!</definedName>
    <definedName name="UNI14195_6">#REF!</definedName>
    <definedName name="UNI14205_36">#REF!</definedName>
    <definedName name="UNI14205_4">#REF!</definedName>
    <definedName name="UNI14205_5">#REF!</definedName>
    <definedName name="UNI14205_6">#REF!</definedName>
    <definedName name="UNI14260_36">#REF!</definedName>
    <definedName name="UNI14260_4">#REF!</definedName>
    <definedName name="UNI14260_5">#REF!</definedName>
    <definedName name="UNI14260_6">#REF!</definedName>
    <definedName name="UNI14500_36">#REF!</definedName>
    <definedName name="UNI14500_4">#REF!</definedName>
    <definedName name="UNI14500_5">#REF!</definedName>
    <definedName name="UNI14500_6">#REF!</definedName>
    <definedName name="UNI14515_36">#REF!</definedName>
    <definedName name="UNI14515_4">#REF!</definedName>
    <definedName name="UNI14515_5">#REF!</definedName>
    <definedName name="UNI14515_6">#REF!</definedName>
    <definedName name="UNI14555_36">#REF!</definedName>
    <definedName name="UNI14555_4">#REF!</definedName>
    <definedName name="UNI14555_5">#REF!</definedName>
    <definedName name="UNI14555_6">#REF!</definedName>
    <definedName name="UNI14565_36">#REF!</definedName>
    <definedName name="UNI14565_4">#REF!</definedName>
    <definedName name="UNI14565_5">#REF!</definedName>
    <definedName name="UNI14565_6">#REF!</definedName>
    <definedName name="UNI15135_36">#REF!</definedName>
    <definedName name="UNI15135_4">#REF!</definedName>
    <definedName name="UNI15135_5">#REF!</definedName>
    <definedName name="UNI15135_6">#REF!</definedName>
    <definedName name="UNI15140_36">#REF!</definedName>
    <definedName name="UNI15140_4">#REF!</definedName>
    <definedName name="UNI15140_5">#REF!</definedName>
    <definedName name="UNI15140_6">#REF!</definedName>
    <definedName name="UNI15195_36">#REF!</definedName>
    <definedName name="UNI15195_4">#REF!</definedName>
    <definedName name="UNI15195_5">#REF!</definedName>
    <definedName name="UNI15195_6">#REF!</definedName>
    <definedName name="UNI15225_36">#REF!</definedName>
    <definedName name="UNI15225_4">#REF!</definedName>
    <definedName name="UNI15225_5">#REF!</definedName>
    <definedName name="UNI15225_6">#REF!</definedName>
    <definedName name="UNI15230_36">#REF!</definedName>
    <definedName name="UNI15230_4">#REF!</definedName>
    <definedName name="UNI15230_5">#REF!</definedName>
    <definedName name="UNI15230_6">#REF!</definedName>
    <definedName name="UNI15515_36">#REF!</definedName>
    <definedName name="UNI15515_4">#REF!</definedName>
    <definedName name="UNI15515_5">#REF!</definedName>
    <definedName name="UNI15515_6">#REF!</definedName>
    <definedName name="UNI15560_36">#REF!</definedName>
    <definedName name="UNI15560_4">#REF!</definedName>
    <definedName name="UNI15560_5">#REF!</definedName>
    <definedName name="UNI15560_6">#REF!</definedName>
    <definedName name="UNI15565_36">#REF!</definedName>
    <definedName name="UNI15565_4">#REF!</definedName>
    <definedName name="UNI15565_5">#REF!</definedName>
    <definedName name="UNI15565_6">#REF!</definedName>
    <definedName name="UNI15570_36">#REF!</definedName>
    <definedName name="UNI15570_4">#REF!</definedName>
    <definedName name="UNI15570_5">#REF!</definedName>
    <definedName name="UNI15570_6">#REF!</definedName>
    <definedName name="UNI15575_36">#REF!</definedName>
    <definedName name="UNI15575_4">#REF!</definedName>
    <definedName name="UNI15575_5">#REF!</definedName>
    <definedName name="UNI15575_6">#REF!</definedName>
    <definedName name="UNI15583_36">#REF!</definedName>
    <definedName name="UNI15583_4">#REF!</definedName>
    <definedName name="UNI15583_5">#REF!</definedName>
    <definedName name="UNI15583_6">#REF!</definedName>
    <definedName name="UNI15590_36">#REF!</definedName>
    <definedName name="UNI15590_4">#REF!</definedName>
    <definedName name="UNI15590_5">#REF!</definedName>
    <definedName name="UNI15590_6">#REF!</definedName>
    <definedName name="UNI15591_36">#REF!</definedName>
    <definedName name="UNI15591_4">#REF!</definedName>
    <definedName name="UNI15591_5">#REF!</definedName>
    <definedName name="UNI15591_6">#REF!</definedName>
    <definedName name="UNI15610_36">#REF!</definedName>
    <definedName name="UNI15610_4">#REF!</definedName>
    <definedName name="UNI15610_5">#REF!</definedName>
    <definedName name="UNI15610_6">#REF!</definedName>
    <definedName name="UNI15625_36">#REF!</definedName>
    <definedName name="UNI15625_4">#REF!</definedName>
    <definedName name="UNI15625_5">#REF!</definedName>
    <definedName name="UNI15625_6">#REF!</definedName>
    <definedName name="UNI15635_36">#REF!</definedName>
    <definedName name="UNI15635_4">#REF!</definedName>
    <definedName name="UNI15635_5">#REF!</definedName>
    <definedName name="UNI15635_6">#REF!</definedName>
    <definedName name="UNI15655_36">#REF!</definedName>
    <definedName name="UNI15655_4">#REF!</definedName>
    <definedName name="UNI15655_5">#REF!</definedName>
    <definedName name="UNI15655_6">#REF!</definedName>
    <definedName name="UNI15665_36">#REF!</definedName>
    <definedName name="UNI15665_4">#REF!</definedName>
    <definedName name="UNI15665_5">#REF!</definedName>
    <definedName name="UNI15665_6">#REF!</definedName>
    <definedName name="UNI16515_36">#REF!</definedName>
    <definedName name="UNI16515_4">#REF!</definedName>
    <definedName name="UNI16515_5">#REF!</definedName>
    <definedName name="UNI16515_6">#REF!</definedName>
    <definedName name="UNI16535_36">#REF!</definedName>
    <definedName name="UNI16535_4">#REF!</definedName>
    <definedName name="UNI16535_5">#REF!</definedName>
    <definedName name="UNI16535_6">#REF!</definedName>
    <definedName name="UNI17140_36">#REF!</definedName>
    <definedName name="UNI17140_4">#REF!</definedName>
    <definedName name="UNI17140_5">#REF!</definedName>
    <definedName name="UNI17140_6">#REF!</definedName>
    <definedName name="UNI19500_36">#REF!</definedName>
    <definedName name="UNI19500_4">#REF!</definedName>
    <definedName name="UNI19500_5">#REF!</definedName>
    <definedName name="UNI19500_6">#REF!</definedName>
    <definedName name="UNI19501_36">#REF!</definedName>
    <definedName name="UNI19501_4">#REF!</definedName>
    <definedName name="UNI19501_5">#REF!</definedName>
    <definedName name="UNI19501_6">#REF!</definedName>
    <definedName name="UNI19502_36">#REF!</definedName>
    <definedName name="UNI19502_4">#REF!</definedName>
    <definedName name="UNI19502_5">#REF!</definedName>
    <definedName name="UNI19502_6">#REF!</definedName>
    <definedName name="UNI19503_36">#REF!</definedName>
    <definedName name="UNI19503_4">#REF!</definedName>
    <definedName name="UNI19503_5">#REF!</definedName>
    <definedName name="UNI19503_6">#REF!</definedName>
    <definedName name="UNI19504_36">#REF!</definedName>
    <definedName name="UNI19504_4">#REF!</definedName>
    <definedName name="UNI19504_5">#REF!</definedName>
    <definedName name="UNI19504_6">#REF!</definedName>
    <definedName name="UNI19505_36">#REF!</definedName>
    <definedName name="UNI19505_4">#REF!</definedName>
    <definedName name="UNI19505_5">#REF!</definedName>
    <definedName name="UNI19505_6">#REF!</definedName>
    <definedName name="UNI20100_36">#REF!</definedName>
    <definedName name="UNI20100_4">#REF!</definedName>
    <definedName name="UNI20100_5">#REF!</definedName>
    <definedName name="UNI20100_6">#REF!</definedName>
    <definedName name="UNI20105_36">#REF!</definedName>
    <definedName name="UNI20105_4">#REF!</definedName>
    <definedName name="UNI20105_5">#REF!</definedName>
    <definedName name="UNI20105_6">#REF!</definedName>
    <definedName name="UNI20110_36">#REF!</definedName>
    <definedName name="UNI20110_4">#REF!</definedName>
    <definedName name="UNI20110_5">#REF!</definedName>
    <definedName name="UNI20110_6">#REF!</definedName>
    <definedName name="UNI20115_36">#REF!</definedName>
    <definedName name="UNI20115_4">#REF!</definedName>
    <definedName name="UNI20115_5">#REF!</definedName>
    <definedName name="UNI20115_6">#REF!</definedName>
    <definedName name="UNI20130_36">#REF!</definedName>
    <definedName name="UNI20130_4">#REF!</definedName>
    <definedName name="UNI20130_5">#REF!</definedName>
    <definedName name="UNI20130_6">#REF!</definedName>
    <definedName name="UNI20135_36">#REF!</definedName>
    <definedName name="UNI20135_4">#REF!</definedName>
    <definedName name="UNI20135_5">#REF!</definedName>
    <definedName name="UNI20135_6">#REF!</definedName>
    <definedName name="UNI20140_36">#REF!</definedName>
    <definedName name="UNI20140_4">#REF!</definedName>
    <definedName name="UNI20140_5">#REF!</definedName>
    <definedName name="UNI20140_6">#REF!</definedName>
    <definedName name="UNI20145_36">#REF!</definedName>
    <definedName name="UNI20145_4">#REF!</definedName>
    <definedName name="UNI20145_5">#REF!</definedName>
    <definedName name="UNI20145_6">#REF!</definedName>
    <definedName name="UNI20150_36">#REF!</definedName>
    <definedName name="UNI20150_4">#REF!</definedName>
    <definedName name="UNI20150_5">#REF!</definedName>
    <definedName name="UNI20150_6">#REF!</definedName>
    <definedName name="UNI20155_36">#REF!</definedName>
    <definedName name="UNI20155_4">#REF!</definedName>
    <definedName name="UNI20155_5">#REF!</definedName>
    <definedName name="UNI20155_6">#REF!</definedName>
    <definedName name="UNI20175_36">#REF!</definedName>
    <definedName name="UNI20175_4">#REF!</definedName>
    <definedName name="UNI20175_5">#REF!</definedName>
    <definedName name="UNI20175_6">#REF!</definedName>
    <definedName name="UNI20185_36">#REF!</definedName>
    <definedName name="UNI20185_4">#REF!</definedName>
    <definedName name="UNI20185_5">#REF!</definedName>
    <definedName name="UNI20185_6">#REF!</definedName>
    <definedName name="UNI20190_36">#REF!</definedName>
    <definedName name="UNI20190_4">#REF!</definedName>
    <definedName name="UNI20190_5">#REF!</definedName>
    <definedName name="UNI20190_6">#REF!</definedName>
    <definedName name="UNI20195_36">#REF!</definedName>
    <definedName name="UNI20195_4">#REF!</definedName>
    <definedName name="UNI20195_5">#REF!</definedName>
    <definedName name="UNI20195_6">#REF!</definedName>
    <definedName name="UNI20210_36">#REF!</definedName>
    <definedName name="UNI20210_4">#REF!</definedName>
    <definedName name="UNI20210_5">#REF!</definedName>
    <definedName name="UNI20210_6">#REF!</definedName>
    <definedName name="unid.2">#REF!</definedName>
    <definedName name="UNID.CENTAVO">#REF!</definedName>
    <definedName name="UNID.MILHÃO">#REF!</definedName>
    <definedName name="UNID.MILHAR">#REF!</definedName>
    <definedName name="unidade">#REF!</definedName>
    <definedName name="UNIDADE_DE_HIDROTRATAMENTO_DE_INSTÁVEIS_Dietanolamina_U___2313">#REF!</definedName>
    <definedName name="Unidade1">#REF!</definedName>
    <definedName name="Unidades">#REF!</definedName>
    <definedName name="Unidades_vendidas">#REF!</definedName>
    <definedName name="UnidAux" hidden="1">#N/A</definedName>
    <definedName name="Unif" localSheetId="1">#REF!</definedName>
    <definedName name="Unif">#REF!</definedName>
    <definedName name="Unif_1" localSheetId="1">#REF!</definedName>
    <definedName name="Unif_1">#REF!</definedName>
    <definedName name="unit">#REF!</definedName>
    <definedName name="unitario">'[36]ITEM - CPUS'!$A$2:$G$849</definedName>
    <definedName name="UNITPARANASA">#REF!</definedName>
    <definedName name="Univass"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nivass"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nivass"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UNO">#REF!</definedName>
    <definedName name="UNS">#REF!</definedName>
    <definedName name="uoluyk" localSheetId="1" hidden="1">{#N/A,#N/A,TRUE,"indice";#N/A,#N/A,TRUE,"indicadores";#N/A,#N/A,TRUE,"comentarios"}</definedName>
    <definedName name="uoluyk" hidden="1">{#N/A,#N/A,TRUE,"indice";#N/A,#N/A,TRUE,"indicadores";#N/A,#N/A,TRUE,"comentarios"}</definedName>
    <definedName name="uoya" localSheetId="1" hidden="1">{"'RR'!$A$2:$E$81"}</definedName>
    <definedName name="uoya" hidden="1">{"'RR'!$A$2:$E$81"}</definedName>
    <definedName name="up" localSheetId="1" hidden="1">{"'CptDifn'!$AA$32:$AG$32"}</definedName>
    <definedName name="up" hidden="1">{"'CptDifn'!$AA$32:$AG$32"}</definedName>
    <definedName name="US">#REF!</definedName>
    <definedName name="USDOLAR">#REF!</definedName>
    <definedName name="Usina">#REF!</definedName>
    <definedName name="Usinagem" localSheetId="1" hidden="1">{#N/A,#N/A,FALSE,"MO (2)"}</definedName>
    <definedName name="Usinagem" hidden="1">{#N/A,#N/A,FALSE,"MO (2)"}</definedName>
    <definedName name="USMTeste2" localSheetId="12" hidden="1">{"'RATEIO RECEITA BRUTA'!$B$77:$C$106"}</definedName>
    <definedName name="USMTeste2" localSheetId="1" hidden="1">{"'RATEIO RECEITA BRUTA'!$B$77:$C$106"}</definedName>
    <definedName name="USMTeste2" hidden="1">{"'RATEIO RECEITA BRUTA'!$B$77:$C$106"}</definedName>
    <definedName name="USMTeste3" localSheetId="12" hidden="1">{"'RATEIO RECEITA BRUTA'!$B$77:$C$106"}</definedName>
    <definedName name="USMTeste3" localSheetId="1" hidden="1">{"'RATEIO RECEITA BRUTA'!$B$77:$C$106"}</definedName>
    <definedName name="USMTeste3" hidden="1">{"'RATEIO RECEITA BRUTA'!$B$77:$C$106"}</definedName>
    <definedName name="USTABLE">#REF!</definedName>
    <definedName name="ut">#REF!</definedName>
    <definedName name="Utensílio">#REF!</definedName>
    <definedName name="Utensílios">#REF!</definedName>
    <definedName name="Utensílios1">#REF!</definedName>
    <definedName name="UTIL">#REF!</definedName>
    <definedName name="UTILACC">#REF!</definedName>
    <definedName name="uu">#REF!</definedName>
    <definedName name="uuu">#REF!</definedName>
    <definedName name="uuuu" localSheetId="12" hidden="1">{#N/A,#N/A,FALSE,"BOQCIC";#N/A,#N/A,FALSE,"3Ds";#N/A,#N/A,FALSE,"COST DETAIL"}</definedName>
    <definedName name="uuuu" localSheetId="1" hidden="1">{#N/A,#N/A,FALSE,"BOQCIC";#N/A,#N/A,FALSE,"3Ds";#N/A,#N/A,FALSE,"COST DETAIL"}</definedName>
    <definedName name="uuuu" hidden="1">{#N/A,#N/A,FALSE,"BOQCIC";#N/A,#N/A,FALSE,"3Ds";#N/A,#N/A,FALSE,"COST DETAIL"}</definedName>
    <definedName name="uuuuu">#N/A</definedName>
    <definedName name="uuuuuu">#N/A</definedName>
    <definedName name="UXKBVEUGNA" hidden="1">#REF!</definedName>
    <definedName name="uy" localSheetId="1" hidden="1">{"'CptDifn'!$AA$32:$AG$32"}</definedName>
    <definedName name="uy" hidden="1">{"'CptDifn'!$AA$32:$AG$32"}</definedName>
    <definedName name="uyrutryutryutr" hidden="1">#REF!</definedName>
    <definedName name="uyruyrutr" hidden="1">#REF!</definedName>
    <definedName name="uyruyuryu" hidden="1">#REF!</definedName>
    <definedName name="uyt" localSheetId="1" hidden="1">{"'CptDifn'!$AA$32:$AG$32"}</definedName>
    <definedName name="uyt" hidden="1">{"'CptDifn'!$AA$32:$AG$32"}</definedName>
    <definedName name="uytruytury" hidden="1">#REF!</definedName>
    <definedName name="uytruyuytu" hidden="1">#REF!</definedName>
    <definedName name="uyturyuytu" hidden="1">#REF!</definedName>
    <definedName name="uytuyt" hidden="1">#REF!</definedName>
    <definedName name="uytuytuyruyt" hidden="1">#REF!</definedName>
    <definedName name="uyuty" hidden="1">#REF!</definedName>
    <definedName name="v">"$#REF!.$#REF!$#REF!"</definedName>
    <definedName name="v_1">#REF!</definedName>
    <definedName name="v_10">"$#REF!.$#REF!$#REF!"</definedName>
    <definedName name="v_11">"$#REF!.$#REF!$#REF!"</definedName>
    <definedName name="v_3">#REF!</definedName>
    <definedName name="v_5">"$#REF!.$#REF!$#REF!"</definedName>
    <definedName name="v_6">"$#REF!.$#REF!$#REF!"</definedName>
    <definedName name="V15CS">#REF!</definedName>
    <definedName name="V15NITRO">#REF!</definedName>
    <definedName name="V15PROPPET">#REF!</definedName>
    <definedName name="V15PVC">#REF!</definedName>
    <definedName name="V42NITRO">#REF!</definedName>
    <definedName name="V42OPPCAM">#REF!</definedName>
    <definedName name="V42PROPPET">#REF!</definedName>
    <definedName name="V42PVC">#REF!</definedName>
    <definedName name="VA_deducao">#REF!</definedName>
    <definedName name="VA_mensal">#REF!</definedName>
    <definedName name="VAGAS">#REF!</definedName>
    <definedName name="vagoes" localSheetId="1" hidden="1">{"'gráf jan00'!$A$1:$AK$41"}</definedName>
    <definedName name="vagoes" hidden="1">{"'gráf jan00'!$A$1:$AK$41"}</definedName>
    <definedName name="VAL">#REF!</definedName>
    <definedName name="val_aux">#REF!</definedName>
    <definedName name="val_date">#REF!</definedName>
    <definedName name="VAL_SUM">#REF!</definedName>
    <definedName name="VAL11100_36">#REF!</definedName>
    <definedName name="VAL11100_4">#REF!</definedName>
    <definedName name="VAL11100_5">#REF!</definedName>
    <definedName name="VAL11100_6">#REF!</definedName>
    <definedName name="VAL11110_36">#REF!</definedName>
    <definedName name="VAL11110_4">#REF!</definedName>
    <definedName name="VAL11110_5">#REF!</definedName>
    <definedName name="VAL11110_6">#REF!</definedName>
    <definedName name="VAL11115_36">#REF!</definedName>
    <definedName name="VAL11115_4">#REF!</definedName>
    <definedName name="VAL11115_5">#REF!</definedName>
    <definedName name="VAL11115_6">#REF!</definedName>
    <definedName name="VAL11125_36">#REF!</definedName>
    <definedName name="VAL11125_4">#REF!</definedName>
    <definedName name="VAL11125_5">#REF!</definedName>
    <definedName name="VAL11125_6">#REF!</definedName>
    <definedName name="VAL11130_36">#REF!</definedName>
    <definedName name="VAL11130_4">#REF!</definedName>
    <definedName name="VAL11130_5">#REF!</definedName>
    <definedName name="VAL11130_6">#REF!</definedName>
    <definedName name="VAL11135_36">#REF!</definedName>
    <definedName name="VAL11135_4">#REF!</definedName>
    <definedName name="VAL11135_5">#REF!</definedName>
    <definedName name="VAL11135_6">#REF!</definedName>
    <definedName name="VAL11145_36">#REF!</definedName>
    <definedName name="VAL11145_4">#REF!</definedName>
    <definedName name="VAL11145_5">#REF!</definedName>
    <definedName name="VAL11145_6">#REF!</definedName>
    <definedName name="VAL11150_36">#REF!</definedName>
    <definedName name="VAL11150_4">#REF!</definedName>
    <definedName name="VAL11150_5">#REF!</definedName>
    <definedName name="VAL11150_6">#REF!</definedName>
    <definedName name="VAL11165_36">#REF!</definedName>
    <definedName name="VAL11165_4">#REF!</definedName>
    <definedName name="VAL11165_5">#REF!</definedName>
    <definedName name="VAL11165_6">#REF!</definedName>
    <definedName name="VAL11170_36">#REF!</definedName>
    <definedName name="VAL11170_4">#REF!</definedName>
    <definedName name="VAL11170_5">#REF!</definedName>
    <definedName name="VAL11170_6">#REF!</definedName>
    <definedName name="VAL11180_36">#REF!</definedName>
    <definedName name="VAL11180_4">#REF!</definedName>
    <definedName name="VAL11180_5">#REF!</definedName>
    <definedName name="VAL11180_6">#REF!</definedName>
    <definedName name="VAL11185_36">#REF!</definedName>
    <definedName name="VAL11185_4">#REF!</definedName>
    <definedName name="VAL11185_5">#REF!</definedName>
    <definedName name="VAL11185_6">#REF!</definedName>
    <definedName name="VAL11220_36">#REF!</definedName>
    <definedName name="VAL11220_4">#REF!</definedName>
    <definedName name="VAL11220_5">#REF!</definedName>
    <definedName name="VAL11220_6">#REF!</definedName>
    <definedName name="VAL12105_36">#REF!</definedName>
    <definedName name="VAL12105_4">#REF!</definedName>
    <definedName name="VAL12105_5">#REF!</definedName>
    <definedName name="VAL12105_6">#REF!</definedName>
    <definedName name="VAL12555_36">#REF!</definedName>
    <definedName name="VAL12555_4">#REF!</definedName>
    <definedName name="VAL12555_5">#REF!</definedName>
    <definedName name="VAL12555_6">#REF!</definedName>
    <definedName name="VAL12570_36">#REF!</definedName>
    <definedName name="VAL12570_4">#REF!</definedName>
    <definedName name="VAL12570_5">#REF!</definedName>
    <definedName name="VAL12570_6">#REF!</definedName>
    <definedName name="VAL12575_36">#REF!</definedName>
    <definedName name="VAL12575_4">#REF!</definedName>
    <definedName name="VAL12575_5">#REF!</definedName>
    <definedName name="VAL12575_6">#REF!</definedName>
    <definedName name="VAL12580_36">#REF!</definedName>
    <definedName name="VAL12580_4">#REF!</definedName>
    <definedName name="VAL12580_5">#REF!</definedName>
    <definedName name="VAL12580_6">#REF!</definedName>
    <definedName name="VAL12600_36">#REF!</definedName>
    <definedName name="VAL12600_4">#REF!</definedName>
    <definedName name="VAL12600_5">#REF!</definedName>
    <definedName name="VAL12600_6">#REF!</definedName>
    <definedName name="VAL12610_36">#REF!</definedName>
    <definedName name="VAL12610_4">#REF!</definedName>
    <definedName name="VAL12610_5">#REF!</definedName>
    <definedName name="VAL12610_6">#REF!</definedName>
    <definedName name="VAL12630_36">#REF!</definedName>
    <definedName name="VAL12630_4">#REF!</definedName>
    <definedName name="VAL12630_5">#REF!</definedName>
    <definedName name="VAL12630_6">#REF!</definedName>
    <definedName name="VAL12631_36">#REF!</definedName>
    <definedName name="VAL12631_4">#REF!</definedName>
    <definedName name="VAL12631_5">#REF!</definedName>
    <definedName name="VAL12631_6">#REF!</definedName>
    <definedName name="VAL12640_36">#REF!</definedName>
    <definedName name="VAL12640_4">#REF!</definedName>
    <definedName name="VAL12640_5">#REF!</definedName>
    <definedName name="VAL12640_6">#REF!</definedName>
    <definedName name="VAL12645_36">#REF!</definedName>
    <definedName name="VAL12645_4">#REF!</definedName>
    <definedName name="VAL12645_5">#REF!</definedName>
    <definedName name="VAL12645_6">#REF!</definedName>
    <definedName name="VAL12665_36">#REF!</definedName>
    <definedName name="VAL12665_4">#REF!</definedName>
    <definedName name="VAL12665_5">#REF!</definedName>
    <definedName name="VAL12665_6">#REF!</definedName>
    <definedName name="VAL12690_36">#REF!</definedName>
    <definedName name="VAL12690_4">#REF!</definedName>
    <definedName name="VAL12690_5">#REF!</definedName>
    <definedName name="VAL12690_6">#REF!</definedName>
    <definedName name="VAL12700_36">#REF!</definedName>
    <definedName name="VAL12700_4">#REF!</definedName>
    <definedName name="VAL12700_5">#REF!</definedName>
    <definedName name="VAL12700_6">#REF!</definedName>
    <definedName name="VAL12710_36">#REF!</definedName>
    <definedName name="VAL12710_4">#REF!</definedName>
    <definedName name="VAL12710_5">#REF!</definedName>
    <definedName name="VAL12710_6">#REF!</definedName>
    <definedName name="VAL13111_36">#REF!</definedName>
    <definedName name="VAL13111_4">#REF!</definedName>
    <definedName name="VAL13111_5">#REF!</definedName>
    <definedName name="VAL13111_6">#REF!</definedName>
    <definedName name="VAL13112_36">#REF!</definedName>
    <definedName name="VAL13112_4">#REF!</definedName>
    <definedName name="VAL13112_5">#REF!</definedName>
    <definedName name="VAL13112_6">#REF!</definedName>
    <definedName name="VAL13121_36">#REF!</definedName>
    <definedName name="VAL13121_4">#REF!</definedName>
    <definedName name="VAL13121_5">#REF!</definedName>
    <definedName name="VAL13121_6">#REF!</definedName>
    <definedName name="VAL13720_36">#REF!</definedName>
    <definedName name="VAL13720_4">#REF!</definedName>
    <definedName name="VAL13720_5">#REF!</definedName>
    <definedName name="VAL13720_6">#REF!</definedName>
    <definedName name="VAL14100_36">#REF!</definedName>
    <definedName name="VAL14100_4">#REF!</definedName>
    <definedName name="VAL14100_5">#REF!</definedName>
    <definedName name="VAL14100_6">#REF!</definedName>
    <definedName name="VAL14161_36">#REF!</definedName>
    <definedName name="VAL14161_4">#REF!</definedName>
    <definedName name="VAL14161_5">#REF!</definedName>
    <definedName name="VAL14161_6">#REF!</definedName>
    <definedName name="VAL14195_36">#REF!</definedName>
    <definedName name="VAL14195_4">#REF!</definedName>
    <definedName name="VAL14195_5">#REF!</definedName>
    <definedName name="VAL14195_6">#REF!</definedName>
    <definedName name="VAL14205_36">#REF!</definedName>
    <definedName name="VAL14205_4">#REF!</definedName>
    <definedName name="VAL14205_5">#REF!</definedName>
    <definedName name="VAL14205_6">#REF!</definedName>
    <definedName name="VAL14260_36">#REF!</definedName>
    <definedName name="VAL14260_4">#REF!</definedName>
    <definedName name="VAL14260_5">#REF!</definedName>
    <definedName name="VAL14260_6">#REF!</definedName>
    <definedName name="VAL14500_36">#REF!</definedName>
    <definedName name="VAL14500_4">#REF!</definedName>
    <definedName name="VAL14500_5">#REF!</definedName>
    <definedName name="VAL14500_6">#REF!</definedName>
    <definedName name="VAL14515_36">#REF!</definedName>
    <definedName name="VAL14515_4">#REF!</definedName>
    <definedName name="VAL14515_5">#REF!</definedName>
    <definedName name="VAL14515_6">#REF!</definedName>
    <definedName name="VAL14555_36">#REF!</definedName>
    <definedName name="VAL14555_4">#REF!</definedName>
    <definedName name="VAL14555_5">#REF!</definedName>
    <definedName name="VAL14555_6">#REF!</definedName>
    <definedName name="VAL14565_36">#REF!</definedName>
    <definedName name="VAL14565_4">#REF!</definedName>
    <definedName name="VAL14565_5">#REF!</definedName>
    <definedName name="VAL14565_6">#REF!</definedName>
    <definedName name="VAL15135_36">#REF!</definedName>
    <definedName name="VAL15135_4">#REF!</definedName>
    <definedName name="VAL15135_5">#REF!</definedName>
    <definedName name="VAL15135_6">#REF!</definedName>
    <definedName name="VAL15140_36">#REF!</definedName>
    <definedName name="VAL15140_4">#REF!</definedName>
    <definedName name="VAL15140_5">#REF!</definedName>
    <definedName name="VAL15140_6">#REF!</definedName>
    <definedName name="VAL15195_36">#REF!</definedName>
    <definedName name="VAL15195_4">#REF!</definedName>
    <definedName name="VAL15195_5">#REF!</definedName>
    <definedName name="VAL15195_6">#REF!</definedName>
    <definedName name="VAL15225_36">#REF!</definedName>
    <definedName name="VAL15225_4">#REF!</definedName>
    <definedName name="VAL15225_5">#REF!</definedName>
    <definedName name="VAL15225_6">#REF!</definedName>
    <definedName name="VAL15230_36">#REF!</definedName>
    <definedName name="VAL15230_4">#REF!</definedName>
    <definedName name="VAL15230_5">#REF!</definedName>
    <definedName name="VAL15230_6">#REF!</definedName>
    <definedName name="VAL15515_36">#REF!</definedName>
    <definedName name="VAL15515_4">#REF!</definedName>
    <definedName name="VAL15515_5">#REF!</definedName>
    <definedName name="VAL15515_6">#REF!</definedName>
    <definedName name="VAL15560_36">#REF!</definedName>
    <definedName name="VAL15560_4">#REF!</definedName>
    <definedName name="VAL15560_5">#REF!</definedName>
    <definedName name="VAL15560_6">#REF!</definedName>
    <definedName name="VAL15565_36">#REF!</definedName>
    <definedName name="VAL15565_4">#REF!</definedName>
    <definedName name="VAL15565_5">#REF!</definedName>
    <definedName name="VAL15565_6">#REF!</definedName>
    <definedName name="VAL15570_36">#REF!</definedName>
    <definedName name="VAL15570_4">#REF!</definedName>
    <definedName name="VAL15570_5">#REF!</definedName>
    <definedName name="VAL15570_6">#REF!</definedName>
    <definedName name="VAL15575_36">#REF!</definedName>
    <definedName name="VAL15575_4">#REF!</definedName>
    <definedName name="VAL15575_5">#REF!</definedName>
    <definedName name="VAL15575_6">#REF!</definedName>
    <definedName name="VAL15583_36">#REF!</definedName>
    <definedName name="VAL15583_4">#REF!</definedName>
    <definedName name="VAL15583_5">#REF!</definedName>
    <definedName name="VAL15583_6">#REF!</definedName>
    <definedName name="VAL15590_36">#REF!</definedName>
    <definedName name="VAL15590_4">#REF!</definedName>
    <definedName name="VAL15590_5">#REF!</definedName>
    <definedName name="VAL15590_6">#REF!</definedName>
    <definedName name="VAL15591_36">#REF!</definedName>
    <definedName name="VAL15591_4">#REF!</definedName>
    <definedName name="VAL15591_5">#REF!</definedName>
    <definedName name="VAL15591_6">#REF!</definedName>
    <definedName name="VAL15610_36">#REF!</definedName>
    <definedName name="VAL15610_4">#REF!</definedName>
    <definedName name="VAL15610_5">#REF!</definedName>
    <definedName name="VAL15610_6">#REF!</definedName>
    <definedName name="VAL15625_36">#REF!</definedName>
    <definedName name="VAL15625_4">#REF!</definedName>
    <definedName name="VAL15625_5">#REF!</definedName>
    <definedName name="VAL15625_6">#REF!</definedName>
    <definedName name="VAL15635_36">#REF!</definedName>
    <definedName name="VAL15635_4">#REF!</definedName>
    <definedName name="VAL15635_5">#REF!</definedName>
    <definedName name="VAL15635_6">#REF!</definedName>
    <definedName name="VAL15655_36">#REF!</definedName>
    <definedName name="VAL15655_4">#REF!</definedName>
    <definedName name="VAL15655_5">#REF!</definedName>
    <definedName name="VAL15655_6">#REF!</definedName>
    <definedName name="VAL15665_36">#REF!</definedName>
    <definedName name="VAL15665_4">#REF!</definedName>
    <definedName name="VAL15665_5">#REF!</definedName>
    <definedName name="VAL15665_6">#REF!</definedName>
    <definedName name="VAL16515_36">#REF!</definedName>
    <definedName name="VAL16515_4">#REF!</definedName>
    <definedName name="VAL16515_5">#REF!</definedName>
    <definedName name="VAL16515_6">#REF!</definedName>
    <definedName name="VAL16535_36">#REF!</definedName>
    <definedName name="VAL16535_4">#REF!</definedName>
    <definedName name="VAL16535_5">#REF!</definedName>
    <definedName name="VAL16535_6">#REF!</definedName>
    <definedName name="VAL17140_36">#REF!</definedName>
    <definedName name="VAL17140_4">#REF!</definedName>
    <definedName name="VAL17140_5">#REF!</definedName>
    <definedName name="VAL17140_6">#REF!</definedName>
    <definedName name="VAL19500_36">#REF!</definedName>
    <definedName name="VAL19500_4">#REF!</definedName>
    <definedName name="VAL19500_5">#REF!</definedName>
    <definedName name="VAL19500_6">#REF!</definedName>
    <definedName name="VAL19501_36">#REF!</definedName>
    <definedName name="VAL19501_4">#REF!</definedName>
    <definedName name="VAL19501_5">#REF!</definedName>
    <definedName name="VAL19501_6">#REF!</definedName>
    <definedName name="VAL19502_36">#REF!</definedName>
    <definedName name="VAL19502_4">#REF!</definedName>
    <definedName name="VAL19502_5">#REF!</definedName>
    <definedName name="VAL19502_6">#REF!</definedName>
    <definedName name="VAL19503_36">#REF!</definedName>
    <definedName name="VAL19503_4">#REF!</definedName>
    <definedName name="VAL19503_5">#REF!</definedName>
    <definedName name="VAL19503_6">#REF!</definedName>
    <definedName name="VAL19504_36">#REF!</definedName>
    <definedName name="VAL19504_4">#REF!</definedName>
    <definedName name="VAL19504_5">#REF!</definedName>
    <definedName name="VAL19504_6">#REF!</definedName>
    <definedName name="VAL19505_36">#REF!</definedName>
    <definedName name="VAL19505_4">#REF!</definedName>
    <definedName name="VAL19505_5">#REF!</definedName>
    <definedName name="VAL19505_6">#REF!</definedName>
    <definedName name="VAL20100_36">#REF!</definedName>
    <definedName name="VAL20100_4">#REF!</definedName>
    <definedName name="VAL20100_5">#REF!</definedName>
    <definedName name="VAL20100_6">#REF!</definedName>
    <definedName name="VAL20105_36">#REF!</definedName>
    <definedName name="VAL20105_4">#REF!</definedName>
    <definedName name="VAL20105_5">#REF!</definedName>
    <definedName name="VAL20105_6">#REF!</definedName>
    <definedName name="VAL20110_36">#REF!</definedName>
    <definedName name="VAL20110_4">#REF!</definedName>
    <definedName name="VAL20110_5">#REF!</definedName>
    <definedName name="VAL20110_6">#REF!</definedName>
    <definedName name="VAL20115_36">#REF!</definedName>
    <definedName name="VAL20115_4">#REF!</definedName>
    <definedName name="VAL20115_5">#REF!</definedName>
    <definedName name="VAL20115_6">#REF!</definedName>
    <definedName name="VAL20130_36">#REF!</definedName>
    <definedName name="VAL20130_4">#REF!</definedName>
    <definedName name="VAL20130_5">#REF!</definedName>
    <definedName name="VAL20130_6">#REF!</definedName>
    <definedName name="VAL20135_36">#REF!</definedName>
    <definedName name="VAL20135_4">#REF!</definedName>
    <definedName name="VAL20135_5">#REF!</definedName>
    <definedName name="VAL20135_6">#REF!</definedName>
    <definedName name="VAL20140_36">#REF!</definedName>
    <definedName name="VAL20140_4">#REF!</definedName>
    <definedName name="VAL20140_5">#REF!</definedName>
    <definedName name="VAL20140_6">#REF!</definedName>
    <definedName name="VAL20145_36">#REF!</definedName>
    <definedName name="VAL20145_4">#REF!</definedName>
    <definedName name="VAL20145_5">#REF!</definedName>
    <definedName name="VAL20145_6">#REF!</definedName>
    <definedName name="VAL20150_36">#REF!</definedName>
    <definedName name="VAL20150_4">#REF!</definedName>
    <definedName name="VAL20150_5">#REF!</definedName>
    <definedName name="VAL20150_6">#REF!</definedName>
    <definedName name="VAL20155_36">#REF!</definedName>
    <definedName name="VAL20155_4">#REF!</definedName>
    <definedName name="VAL20155_5">#REF!</definedName>
    <definedName name="VAL20155_6">#REF!</definedName>
    <definedName name="VAL20175_36">#REF!</definedName>
    <definedName name="VAL20175_4">#REF!</definedName>
    <definedName name="VAL20175_5">#REF!</definedName>
    <definedName name="VAL20175_6">#REF!</definedName>
    <definedName name="VAL20185_36">#REF!</definedName>
    <definedName name="VAL20185_4">#REF!</definedName>
    <definedName name="VAL20185_5">#REF!</definedName>
    <definedName name="VAL20185_6">#REF!</definedName>
    <definedName name="VAL20190_36">#REF!</definedName>
    <definedName name="VAL20190_4">#REF!</definedName>
    <definedName name="VAL20190_5">#REF!</definedName>
    <definedName name="VAL20190_6">#REF!</definedName>
    <definedName name="VAL20195_36">#REF!</definedName>
    <definedName name="VAL20195_4">#REF!</definedName>
    <definedName name="VAL20195_5">#REF!</definedName>
    <definedName name="VAL20195_6">#REF!</definedName>
    <definedName name="VAL20210_36">#REF!</definedName>
    <definedName name="VAL20210_4">#REF!</definedName>
    <definedName name="VAL20210_5">#REF!</definedName>
    <definedName name="VAL20210_6">#REF!</definedName>
    <definedName name="Vale_Lanche" localSheetId="1">#REF!</definedName>
    <definedName name="Vale_Lanche">#REF!</definedName>
    <definedName name="Vale_Refeição" localSheetId="1">#REF!</definedName>
    <definedName name="Vale_Refeição">#REF!</definedName>
    <definedName name="Vale_Transporte" localSheetId="1">#REF!</definedName>
    <definedName name="Vale_Transporte">#REF!</definedName>
    <definedName name="Validade">#REF!</definedName>
    <definedName name="Valor">#REF!</definedName>
    <definedName name="valor_residual">#REF!</definedName>
    <definedName name="ValorBilhões">#REF!</definedName>
    <definedName name="ValorCentavos">#REF!</definedName>
    <definedName name="ValorCentenas">#REF!</definedName>
    <definedName name="VALORES_VALORES_Listar">#REF!</definedName>
    <definedName name="ValorMilhares">#REF!</definedName>
    <definedName name="ValorMilhões">#REF!</definedName>
    <definedName name="ValorOrçReferenciaLote2">#REF!</definedName>
    <definedName name="ValorOrçReferenciaLote3">#REF!</definedName>
    <definedName name="ValorOrçReferenciaLote4">#REF!</definedName>
    <definedName name="ValorOrçReferenciaLote5">#REF!</definedName>
    <definedName name="valortotal">#REF!</definedName>
    <definedName name="valter" localSheetId="1" hidden="1">{"'gráf jan00'!$A$1:$AK$41"}</definedName>
    <definedName name="valter" hidden="1">{"'gráf jan00'!$A$1:$AK$41"}</definedName>
    <definedName name="valuation_summary1">#REF!</definedName>
    <definedName name="valuation_summary2">#REF!</definedName>
    <definedName name="valuation_summary3">#REF!</definedName>
    <definedName name="valuation_summary4">#REF!</definedName>
    <definedName name="VANIA" localSheetId="1" hidden="1">{"'RR'!$A$2:$E$81"}</definedName>
    <definedName name="VANIA" hidden="1">{"'RR'!$A$2:$E$81"}</definedName>
    <definedName name="Var" localSheetId="1">#REF!</definedName>
    <definedName name="Var">#REF!</definedName>
    <definedName name="var_calç">#REF!</definedName>
    <definedName name="var_calç1">#REF!</definedName>
    <definedName name="var_calç2">#REF!</definedName>
    <definedName name="var_calç3">#REF!</definedName>
    <definedName name="var_calç4">#REF!</definedName>
    <definedName name="var_calç5">#REF!</definedName>
    <definedName name="var_calç6">#REF!</definedName>
    <definedName name="var_calç7">#REF!</definedName>
    <definedName name="var_calç8">#REF!</definedName>
    <definedName name="var_calç9">#REF!</definedName>
    <definedName name="var_fei">#REF!</definedName>
    <definedName name="var_fei1">#REF!</definedName>
    <definedName name="var_fei2">#REF!</definedName>
    <definedName name="var_fei3">#REF!</definedName>
    <definedName name="var_fei4">#REF!</definedName>
    <definedName name="var_fei5">#REF!</definedName>
    <definedName name="var_fei6">#REF!</definedName>
    <definedName name="var_fei7">#REF!</definedName>
    <definedName name="var_fei8">#REF!</definedName>
    <definedName name="var_fei9">#REF!</definedName>
    <definedName name="var_mec">#REF!</definedName>
    <definedName name="var_mec1">#REF!</definedName>
    <definedName name="var_mec2">#REF!</definedName>
    <definedName name="var_mec3">#REF!</definedName>
    <definedName name="var_mec4">#REF!</definedName>
    <definedName name="var_mec5">#REF!</definedName>
    <definedName name="var_mec6">#REF!</definedName>
    <definedName name="var_mec7">#REF!</definedName>
    <definedName name="var_mec8">#REF!</definedName>
    <definedName name="var_mec9">#REF!</definedName>
    <definedName name="Variação">#REF!</definedName>
    <definedName name="Variavel_de_decisão">#REF!</definedName>
    <definedName name="VARMEC">"$#REF!.$A$2:$O$295"</definedName>
    <definedName name="VARMEC_1">#REF!</definedName>
    <definedName name="VARMEC_10">"$#REF!.$A$2:$O$295"</definedName>
    <definedName name="VARMEC_11">"$#REF!.$A$2:$O$295"</definedName>
    <definedName name="VARMEC_3">#REF!</definedName>
    <definedName name="VARMEC_5">"$#REF!.$A$2:$O$295"</definedName>
    <definedName name="VARMEC_6">"$#REF!.$A$2:$O$295"</definedName>
    <definedName name="Varredor_diu_lim_mercado" localSheetId="1">#REF!</definedName>
    <definedName name="Varredor_diu_lim_mercado">#REF!</definedName>
    <definedName name="Varredor_diu_lim_mercado_res" localSheetId="1">#REF!</definedName>
    <definedName name="Varredor_diu_lim_mercado_res">#REF!</definedName>
    <definedName name="Varredor_diu_var_man" localSheetId="1">#REF!</definedName>
    <definedName name="Varredor_diu_var_man">#REF!</definedName>
    <definedName name="Varredor_diu_var_man_res" localSheetId="1">#REF!</definedName>
    <definedName name="Varredor_diu_var_man_res">#REF!</definedName>
    <definedName name="Varredor_not_lim_mercado" localSheetId="1">#REF!</definedName>
    <definedName name="Varredor_not_lim_mercado">#REF!</definedName>
    <definedName name="Varredor_not_lim_mercado_res" localSheetId="1">#REF!</definedName>
    <definedName name="Varredor_not_lim_mercado_res">#REF!</definedName>
    <definedName name="Varredor_not_var_man" localSheetId="1">#REF!</definedName>
    <definedName name="Varredor_not_var_man">#REF!</definedName>
    <definedName name="Varredor_not_var_man_res" localSheetId="1">#REF!</definedName>
    <definedName name="Varredor_not_var_man_res">#REF!</definedName>
    <definedName name="varri">#REF!</definedName>
    <definedName name="VARRICAO" localSheetId="1">#REF!</definedName>
    <definedName name="VARRICAO">#REF!</definedName>
    <definedName name="varrição">#REF!</definedName>
    <definedName name="VARRICAO_1" localSheetId="1">#REF!</definedName>
    <definedName name="VARRICAO_1">#REF!</definedName>
    <definedName name="VARRICAO_10">"$#REF!.$A$54:$K$452"</definedName>
    <definedName name="VARRICAO_11">"$#REF!.$A$54:$K$452"</definedName>
    <definedName name="VARRICAO_3">#REF!</definedName>
    <definedName name="VARRICAO_5">"$#REF!.$A$54:$K$452"</definedName>
    <definedName name="VARRICAO_6">"$#REF!.$A$54:$K$452"</definedName>
    <definedName name="varricao_calcadao">#REF!</definedName>
    <definedName name="varricao_feiras">#REF!</definedName>
    <definedName name="varrição1">#REF!</definedName>
    <definedName name="varrição2">#REF!</definedName>
    <definedName name="varrição3">#REF!</definedName>
    <definedName name="varrição4">#REF!</definedName>
    <definedName name="varrição5">#REF!</definedName>
    <definedName name="varrição6">#REF!</definedName>
    <definedName name="varrição7">#REF!</definedName>
    <definedName name="varrição8">#REF!</definedName>
    <definedName name="varrição9">#REF!</definedName>
    <definedName name="VarS" localSheetId="1">#REF!</definedName>
    <definedName name="VarS">#REF!</definedName>
    <definedName name="VarS_1" localSheetId="1">#REF!</definedName>
    <definedName name="VarS_1">#REF!</definedName>
    <definedName name="VAX_ANT">#REF!</definedName>
    <definedName name="Vazios">#REF!</definedName>
    <definedName name="VB">#REF!</definedName>
    <definedName name="vbffg">#REF!</definedName>
    <definedName name="vbn">#REF!</definedName>
    <definedName name="vc" localSheetId="1" hidden="1">{"'RELATÓRIO'!$A$1:$E$20","'RELATÓRIO'!$A$22:$D$34","'INTERNET'!$A$31:$G$58","'INTERNET'!$A$1:$G$28","'SÉRIE HISTÓRICA'!$A$167:$H$212","'SÉRIE HISTÓRICA'!$A$56:$H$101"}</definedName>
    <definedName name="vc" hidden="1">{"'RELATÓRIO'!$A$1:$E$20","'RELATÓRIO'!$A$22:$D$34","'INTERNET'!$A$31:$G$58","'INTERNET'!$A$1:$G$28","'SÉRIE HISTÓRICA'!$A$167:$H$212","'SÉRIE HISTÓRICA'!$A$56:$H$101"}</definedName>
    <definedName name="VCVC">#REF!</definedName>
    <definedName name="VD" localSheetId="1" hidden="1">{"'Quadro'!$A$4:$BG$78"}</definedName>
    <definedName name="VD" hidden="1">{"'Quadro'!$A$4:$BG$78"}</definedName>
    <definedName name="vdes">#REF!</definedName>
    <definedName name="vdlkn" localSheetId="1" hidden="1">{"'gráf jan00'!$A$1:$AK$41"}</definedName>
    <definedName name="vdlkn" hidden="1">{"'gráf jan00'!$A$1:$AK$41"}</definedName>
    <definedName name="vdnkldv" localSheetId="1" hidden="1">{"'gráf jan00'!$A$1:$AK$41"}</definedName>
    <definedName name="vdnkldv" hidden="1">{"'gráf jan00'!$A$1:$AK$41"}</definedName>
    <definedName name="vdnlke" localSheetId="1" hidden="1">{"'gráf jan00'!$A$1:$AK$41"}</definedName>
    <definedName name="vdnlke" hidden="1">{"'gráf jan00'!$A$1:$AK$41"}</definedName>
    <definedName name="veda">#REF!</definedName>
    <definedName name="vega_i">#REF!</definedName>
    <definedName name="VEGA_SOPAVE_II">#REF!</definedName>
    <definedName name="VEIC">#REF!</definedName>
    <definedName name="venda_existente_HCl">#REF!</definedName>
    <definedName name="venda_existente_hipo">#REF!</definedName>
    <definedName name="venda_existente_soda">#REF!</definedName>
    <definedName name="Venda_VIPE_Participação_Percentual">#REF!</definedName>
    <definedName name="VENDAS_DE_OUTROS_PRODUTOS">#REF!</definedName>
    <definedName name="VENDAS_MERCADO_EXTERNO">#REF!</definedName>
    <definedName name="VENDAS_MERCADO_INTERNO">#REF!</definedName>
    <definedName name="VENDAS_MERCADO_INTERNO_CONVENCIONAL">#REF!</definedName>
    <definedName name="VENDAS_MERCADO_INTERNO_VIPE">#REF!</definedName>
    <definedName name="VENDAS_MERCADO_TOTAL_CONSOLIDADO">#REF!</definedName>
    <definedName name="VENDAS_RESUMO_POR_FÁBRICA">#REF!</definedName>
    <definedName name="ver_D">#REF!</definedName>
    <definedName name="verde">#REF!</definedName>
    <definedName name="verdepav">#REF!</definedName>
    <definedName name="Vergas">#REF!</definedName>
    <definedName name="versao">#REF!</definedName>
    <definedName name="VERTICAL">#REF!</definedName>
    <definedName name="vfdasf" localSheetId="1" hidden="1">{"'gráf jan00'!$A$1:$AK$41"}</definedName>
    <definedName name="vfdasf" hidden="1">{"'gráf jan00'!$A$1:$AK$41"}</definedName>
    <definedName name="VFDKEUGDSE" hidden="1">#REF!</definedName>
    <definedName name="vfrt">#N/A</definedName>
    <definedName name="VI">#REF!</definedName>
    <definedName name="VI_TVE">#REF!</definedName>
    <definedName name="VI_TVR">#REF!</definedName>
    <definedName name="viab">#REF!</definedName>
    <definedName name="VidaAnos">#REF!</definedName>
    <definedName name="Vidahoras">#REF!</definedName>
    <definedName name="VIDROS">#N/A</definedName>
    <definedName name="VIEW_1">#REF!</definedName>
    <definedName name="VIEW_2">#REF!</definedName>
    <definedName name="VIEW_3">#REF!</definedName>
    <definedName name="VIEW_4">#REF!</definedName>
    <definedName name="viga612">#REF!</definedName>
    <definedName name="Vigia_diu_op_aterro" localSheetId="1">#REF!</definedName>
    <definedName name="Vigia_diu_op_aterro">#REF!</definedName>
    <definedName name="Vigia_diu_op_aterro_res" localSheetId="1">#REF!</definedName>
    <definedName name="Vigia_diu_op_aterro_res">#REF!</definedName>
    <definedName name="Vigia_not_op_aterro" localSheetId="1">#REF!</definedName>
    <definedName name="Vigia_not_op_aterro">#REF!</definedName>
    <definedName name="Vigia_not_op_aterro_res" localSheetId="1">#REF!</definedName>
    <definedName name="Vigia_not_op_aterro_res">#REF!</definedName>
    <definedName name="VII">#REF!</definedName>
    <definedName name="VIII">#REF!</definedName>
    <definedName name="vili4">#REF!</definedName>
    <definedName name="vime55">#REF!</definedName>
    <definedName name="visit">#REF!</definedName>
    <definedName name="visões">#REF!</definedName>
    <definedName name="vite10">#REF!</definedName>
    <definedName name="vite6">#REF!</definedName>
    <definedName name="vitor" localSheetId="1"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vitor"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VIze" localSheetId="1" hidden="1">{"'RELATÓRIO'!$A$1:$E$20","'RELATÓRIO'!$A$22:$D$34","'INTERNET'!$A$31:$G$58","'INTERNET'!$A$1:$G$28","'SÉRIE HISTÓRICA'!$A$167:$H$212","'SÉRIE HISTÓRICA'!$A$56:$H$101"}</definedName>
    <definedName name="VIze" hidden="1">{"'RELATÓRIO'!$A$1:$E$20","'RELATÓRIO'!$A$22:$D$34","'INTERNET'!$A$31:$G$58","'INTERNET'!$A$1:$G$28","'SÉRIE HISTÓRICA'!$A$167:$H$212","'SÉRIE HISTÓRICA'!$A$56:$H$101"}</definedName>
    <definedName name="VIze1" localSheetId="1" hidden="1">{"'RELATÓRIO'!$A$1:$E$20","'RELATÓRIO'!$A$22:$D$34","'INTERNET'!$A$31:$G$58","'INTERNET'!$A$1:$G$28","'SÉRIE HISTÓRICA'!$A$167:$H$212","'SÉRIE HISTÓRICA'!$A$56:$H$101"}</definedName>
    <definedName name="VIze1" hidden="1">{"'RELATÓRIO'!$A$1:$E$20","'RELATÓRIO'!$A$22:$D$34","'INTERNET'!$A$31:$G$58","'INTERNET'!$A$1:$G$28","'SÉRIE HISTÓRICA'!$A$167:$H$212","'SÉRIE HISTÓRICA'!$A$56:$H$101"}</definedName>
    <definedName name="vlav">#REF!</definedName>
    <definedName name="VLM">#REF!</definedName>
    <definedName name="VlrOutorga">#REF!</definedName>
    <definedName name="VM">#REF!</definedName>
    <definedName name="VM_10">#N/A</definedName>
    <definedName name="VM_11">#N/A</definedName>
    <definedName name="VM_12">#N/A</definedName>
    <definedName name="VM_13">#N/A</definedName>
    <definedName name="VM_14">#N/A</definedName>
    <definedName name="VM_15">#N/A</definedName>
    <definedName name="VM_16">#N/A</definedName>
    <definedName name="VM_17">#N/A</definedName>
    <definedName name="VM_18">#N/A</definedName>
    <definedName name="VM_19">#N/A</definedName>
    <definedName name="VM_20">#N/A</definedName>
    <definedName name="VM_22">#N/A</definedName>
    <definedName name="VM_23">#N/A</definedName>
    <definedName name="VM_24">#N/A</definedName>
    <definedName name="VM_25">#N/A</definedName>
    <definedName name="VM_26">#N/A</definedName>
    <definedName name="VM_27">#N/A</definedName>
    <definedName name="VM_28">#N/A</definedName>
    <definedName name="VM_29">#N/A</definedName>
    <definedName name="VM_30">#N/A</definedName>
    <definedName name="VM_31">#N/A</definedName>
    <definedName name="VM_32">#N/A</definedName>
    <definedName name="VM_33">#N/A</definedName>
    <definedName name="VM_34">#N/A</definedName>
    <definedName name="VM_35">#N/A</definedName>
    <definedName name="VM_36">#N/A</definedName>
    <definedName name="VM_37">#N/A</definedName>
    <definedName name="VM_38">#N/A</definedName>
    <definedName name="VM_39">#N/A</definedName>
    <definedName name="VM_4">#N/A</definedName>
    <definedName name="VM_40">#N/A</definedName>
    <definedName name="VM_41">#N/A</definedName>
    <definedName name="VM_42">#N/A</definedName>
    <definedName name="VM_43">#N/A</definedName>
    <definedName name="VM_44">#N/A</definedName>
    <definedName name="VM_45">#N/A</definedName>
    <definedName name="VM_46">#N/A</definedName>
    <definedName name="VM_47">#N/A</definedName>
    <definedName name="VM_48">#N/A</definedName>
    <definedName name="VM_49">#N/A</definedName>
    <definedName name="VM_5">#N/A</definedName>
    <definedName name="VM_50">#N/A</definedName>
    <definedName name="VM_51">#N/A</definedName>
    <definedName name="VM_52">#N/A</definedName>
    <definedName name="VM_53">#N/A</definedName>
    <definedName name="VM_54">#N/A</definedName>
    <definedName name="VM_55">#N/A</definedName>
    <definedName name="VM_56">#N/A</definedName>
    <definedName name="VM_57">#N/A</definedName>
    <definedName name="VM_58">#N/A</definedName>
    <definedName name="VM_6">#N/A</definedName>
    <definedName name="VM_60">#N/A</definedName>
    <definedName name="VM_61">#N/A</definedName>
    <definedName name="VM_62">#N/A</definedName>
    <definedName name="VM_63">#N/A</definedName>
    <definedName name="VM_64">#N/A</definedName>
    <definedName name="VM_65">#N/A</definedName>
    <definedName name="VM_66">#N/A</definedName>
    <definedName name="VM_67">#N/A</definedName>
    <definedName name="VM_68">#N/A</definedName>
    <definedName name="VM_69">#N/A</definedName>
    <definedName name="VM_7">#N/A</definedName>
    <definedName name="VM_70">#N/A</definedName>
    <definedName name="VM_71">#N/A</definedName>
    <definedName name="VM_72">#N/A</definedName>
    <definedName name="VM_73">#N/A</definedName>
    <definedName name="VM_74">#N/A</definedName>
    <definedName name="VM_75">#N/A</definedName>
    <definedName name="VM_76">#N/A</definedName>
    <definedName name="VM_77">#N/A</definedName>
    <definedName name="VM_78">#N/A</definedName>
    <definedName name="VM_79">#N/A</definedName>
    <definedName name="VM_8">#N/A</definedName>
    <definedName name="VM_80">#N/A</definedName>
    <definedName name="VM_81">#N/A</definedName>
    <definedName name="VM_82">#N/A</definedName>
    <definedName name="VM_83">#N/A</definedName>
    <definedName name="VM_85">#N/A</definedName>
    <definedName name="VM_86">#N/A</definedName>
    <definedName name="VM_87">#N/A</definedName>
    <definedName name="VM_88">#N/A</definedName>
    <definedName name="VM_9">#N/A</definedName>
    <definedName name="VM_92">#N/A</definedName>
    <definedName name="VNDcDesconto">#REF!</definedName>
    <definedName name="VNDcDescPrel">#REF!</definedName>
    <definedName name="VNDCheio">#REF!</definedName>
    <definedName name="vndespecial">#REF!</definedName>
    <definedName name="VNDFM">#REF!</definedName>
    <definedName name="VNDFM1">#REF!</definedName>
    <definedName name="vndkl" localSheetId="1" hidden="1">{"'gráf jan00'!$A$1:$AK$41"}</definedName>
    <definedName name="vndkl" hidden="1">{"'gráf jan00'!$A$1:$AK$41"}</definedName>
    <definedName name="vndlk" localSheetId="1" hidden="1">{"'gráf jan00'!$A$1:$AK$41"}</definedName>
    <definedName name="vndlk" hidden="1">{"'gráf jan00'!$A$1:$AK$41"}</definedName>
    <definedName name="vndnkl" localSheetId="1" hidden="1">{"'gráf jan00'!$A$1:$AK$41"}</definedName>
    <definedName name="vndnkl" hidden="1">{"'gráf jan00'!$A$1:$AK$41"}</definedName>
    <definedName name="vnmd" localSheetId="1" hidden="1">{"'gráf jan00'!$A$1:$AK$41"}</definedName>
    <definedName name="vnmd" hidden="1">{"'gráf jan00'!$A$1:$AK$41"}</definedName>
    <definedName name="VOL_ACUM">#REF!</definedName>
    <definedName name="VOL_CONC_CICLÓPICO">#REF!</definedName>
    <definedName name="VOL_CONC_EL">#REF!</definedName>
    <definedName name="VOL_DEM_ALV">#REF!</definedName>
    <definedName name="VOL_DEM_CONC_ARMADO">#REF!</definedName>
    <definedName name="VOL_DEM_CONC_SIMPLES">#REF!</definedName>
    <definedName name="VOL_ENRONCAMENTO_COM">#REF!</definedName>
    <definedName name="VOL_ENRONCAMENTO_SEM">#REF!</definedName>
    <definedName name="VOL_GABIÃO">#REF!</definedName>
    <definedName name="VOL_REM_ÁRV">#REF!</definedName>
    <definedName name="VOLUME">#REF!</definedName>
    <definedName name="volume_distribuido">#REF!</definedName>
    <definedName name="VP">#REF!</definedName>
    <definedName name="VP_TVE">#REF!</definedName>
    <definedName name="VP_TVR">#REF!</definedName>
    <definedName name="VPD_TVE">#REF!</definedName>
    <definedName name="VPD_TVR">#REF!</definedName>
    <definedName name="VPI">#REF!</definedName>
    <definedName name="vpia">#REF!</definedName>
    <definedName name="VPL">#REF!</definedName>
    <definedName name="VPL_10_icmbio">#REF!</definedName>
    <definedName name="VPL_10_priv">#REF!</definedName>
    <definedName name="VPL_10_proj">#REF!</definedName>
    <definedName name="VPL_15_icmbio">#REF!</definedName>
    <definedName name="VPL_15_priv">#REF!</definedName>
    <definedName name="VPL_15_proj">#REF!</definedName>
    <definedName name="VPL_20_icmbio">#REF!</definedName>
    <definedName name="VPL_20_priv">#REF!</definedName>
    <definedName name="VPL_20_proj">#REF!</definedName>
    <definedName name="VPLfixed">#REF!</definedName>
    <definedName name="VPLResultado">#REF!</definedName>
    <definedName name="VPLrolling">#REF!</definedName>
    <definedName name="VpSp">#REF!</definedName>
    <definedName name="VR">#REF!</definedName>
    <definedName name="vr_1">#REF!</definedName>
    <definedName name="VR_CONTRATO">#REF!</definedName>
    <definedName name="VR_deducao">#REF!</definedName>
    <definedName name="VR_diario">#REF!</definedName>
    <definedName name="VR_Diario_PJ">#REF!</definedName>
    <definedName name="VR_estagiario">#REF!</definedName>
    <definedName name="VR_PJ">#REF!</definedName>
    <definedName name="VrCPad_Orc">#REF!</definedName>
    <definedName name="VrCPad_Proj_Gfa">#REF!</definedName>
    <definedName name="VrCPad_Proj_Gfa_Go">#REF!</definedName>
    <definedName name="VrCPad_Proj_Plj">#REF!</definedName>
    <definedName name="VrCPad_Proj_Plj_Go">#REF!</definedName>
    <definedName name="VrCPad_Real">#REF!</definedName>
    <definedName name="VrDist_Orc">#REF!</definedName>
    <definedName name="VrDist_Proj_Gfa">#REF!</definedName>
    <definedName name="VrDist_Proj_Gfa_Go">#REF!</definedName>
    <definedName name="VrDist_Proj_Plj">#REF!</definedName>
    <definedName name="VrDist_Proj_Plj_Go">#REF!</definedName>
    <definedName name="VrDist_Real">#REF!</definedName>
    <definedName name="VREAJ">#REF!</definedName>
    <definedName name="VrEFab_Orc">#REF!</definedName>
    <definedName name="VrEFab_Proj_Gfa">#REF!</definedName>
    <definedName name="VrEFab_Proj_Gfa_Go">#REF!</definedName>
    <definedName name="VrEFab_Proj_Plj">#REF!</definedName>
    <definedName name="VrEFab_Proj_Plj_Go">#REF!</definedName>
    <definedName name="VrEFab_Real">#REF!</definedName>
    <definedName name="VrFrete_Orc">#REF!</definedName>
    <definedName name="VrFrete_Proj_Gfa">#REF!</definedName>
    <definedName name="VrFrete_Proj_Gfa_Go">#REF!</definedName>
    <definedName name="VrFrete_Proj_Plj">#REF!</definedName>
    <definedName name="VrFrete_Proj_Plj_Go">#REF!</definedName>
    <definedName name="VrFrete_Real">#REF!</definedName>
    <definedName name="VRL">#REF!</definedName>
    <definedName name="VRL0">#REF!</definedName>
    <definedName name="vrr">#REF!</definedName>
    <definedName name="vsp">#REF!</definedName>
    <definedName name="VT">#REF!</definedName>
    <definedName name="vt_1">#REF!</definedName>
    <definedName name="VT_deducao">#REF!</definedName>
    <definedName name="VT_deducao_sp">#REF!</definedName>
    <definedName name="VT_diario">#REF!</definedName>
    <definedName name="VT_estagiario">#REF!</definedName>
    <definedName name="VTOTAL1" hidden="1">ROUND(#REF!*#REF!,15-13*#REF!)</definedName>
    <definedName name="vv">#REF!</definedName>
    <definedName name="vvv" localSheetId="1" hidden="1">{"'teste'!$B$2:$R$49"}</definedName>
    <definedName name="vvv" hidden="1">{"'teste'!$B$2:$R$49"}</definedName>
    <definedName name="vvv_1" localSheetId="1" hidden="1">{#N/A,#N/A,FALSE,"MO (2)"}</definedName>
    <definedName name="vvv_1" hidden="1">{#N/A,#N/A,FALSE,"MO (2)"}</definedName>
    <definedName name="vvvvv" localSheetId="1" hidden="1">{"'CptDifn'!$AA$32:$AG$32"}</definedName>
    <definedName name="vvvvv" hidden="1">{"'CptDifn'!$AA$32:$AG$32"}</definedName>
    <definedName name="vvvvvvvvvvvvvvvvvvvvvvvvvvvvv">#REF!</definedName>
    <definedName name="vxs" localSheetId="1" hidden="1">{"'RR'!$A$2:$E$81"}</definedName>
    <definedName name="vxs" hidden="1">{"'RR'!$A$2:$E$81"}</definedName>
    <definedName name="w">#REF!</definedName>
    <definedName name="w3eswsw">#REF!</definedName>
    <definedName name="wa" localSheetId="1" hidden="1">{"'CptDifn'!$AA$32:$AG$32"}</definedName>
    <definedName name="wa" hidden="1">{"'CptDifn'!$AA$32:$AG$32"}</definedName>
    <definedName name="waas" localSheetId="1" hidden="1">{"'Quadro'!$A$4:$BG$78"}</definedName>
    <definedName name="waas" hidden="1">{"'Quadro'!$A$4:$BG$78"}</definedName>
    <definedName name="WACC">#REF!</definedName>
    <definedName name="wacc_delta">#REF!</definedName>
    <definedName name="wacc1">#REF!</definedName>
    <definedName name="wadfaw" localSheetId="1" hidden="1">{#N/A,#N/A,TRUE,"indice";#N/A,#N/A,TRUE,"indicadores";#N/A,#N/A,TRUE,"comentarios"}</definedName>
    <definedName name="wadfaw" hidden="1">{#N/A,#N/A,TRUE,"indice";#N/A,#N/A,TRUE,"indicadores";#N/A,#N/A,TRUE,"comentarios"}</definedName>
    <definedName name="WBS">#REF!</definedName>
    <definedName name="wd" localSheetId="1" hidden="1">{"'CptDifn'!$AA$32:$AG$32"}</definedName>
    <definedName name="wd" hidden="1">{"'CptDifn'!$AA$32:$AG$32"}</definedName>
    <definedName name="wdewdwd" localSheetId="1" hidden="1">{#N/A,#N/A,FALSE,"PCOL"}</definedName>
    <definedName name="wdewdwd" hidden="1">{#N/A,#N/A,FALSE,"PCOL"}</definedName>
    <definedName name="wdwd" localSheetId="1" hidden="1">{#N/A,#N/A,FALSE,"PCOL"}</definedName>
    <definedName name="wdwd" hidden="1">{#N/A,#N/A,FALSE,"PCOL"}</definedName>
    <definedName name="wdwqdq" hidden="1">#REF!</definedName>
    <definedName name="WE" localSheetId="1" hidden="1">{"'RELATÓRIO'!$A$1:$E$20","'RELATÓRIO'!$A$22:$D$34","'INTERNET'!$A$31:$G$58","'INTERNET'!$A$1:$G$28","'SÉRIE HISTÓRICA'!$A$167:$H$212","'SÉRIE HISTÓRICA'!$A$56:$H$101"}</definedName>
    <definedName name="WE" hidden="1">{"'RELATÓRIO'!$A$1:$E$20","'RELATÓRIO'!$A$22:$D$34","'INTERNET'!$A$31:$G$58","'INTERNET'!$A$1:$G$28","'SÉRIE HISTÓRICA'!$A$167:$H$212","'SÉRIE HISTÓRICA'!$A$56:$H$101"}</definedName>
    <definedName name="wedwedw" localSheetId="1" hidden="1">{#N/A,#N/A,FALSE,"PCOL"}</definedName>
    <definedName name="wedwedw" hidden="1">{#N/A,#N/A,FALSE,"PCOL"}</definedName>
    <definedName name="wedwew" localSheetId="1" hidden="1">{#N/A,#N/A,FALSE,"PCOL"}</definedName>
    <definedName name="wedwew" hidden="1">{#N/A,#N/A,FALSE,"PCOL"}</definedName>
    <definedName name="weet" localSheetId="1" hidden="1">{"'CptDifn'!$AA$32:$AG$32"}</definedName>
    <definedName name="weet" hidden="1">{"'CptDifn'!$AA$32:$AG$32"}</definedName>
    <definedName name="wef" localSheetId="1" hidden="1">{"'gráf jan00'!$A$1:$AK$41"}</definedName>
    <definedName name="wef" hidden="1">{"'gráf jan00'!$A$1:$AK$41"}</definedName>
    <definedName name="wer">#REF!</definedName>
    <definedName name="werqtwert" localSheetId="1" hidden="1">{"'Quadro'!$A$4:$BG$78"}</definedName>
    <definedName name="werqtwert" hidden="1">{"'Quadro'!$A$4:$BG$78"}</definedName>
    <definedName name="werqwe">#REF!</definedName>
    <definedName name="WERTBD">#REF!</definedName>
    <definedName name="WERTHER" localSheetId="1" hidden="1">{"'RELATÓRIO'!$A$1:$E$20","'RELATÓRIO'!$A$22:$D$34","'INTERNET'!$A$31:$G$58","'INTERNET'!$A$1:$G$28","'SÉRIE HISTÓRICA'!$A$167:$H$212","'SÉRIE HISTÓRICA'!$A$56:$H$101"}</definedName>
    <definedName name="WERTHER" hidden="1">{"'RELATÓRIO'!$A$1:$E$20","'RELATÓRIO'!$A$22:$D$34","'INTERNET'!$A$31:$G$58","'INTERNET'!$A$1:$G$28","'SÉRIE HISTÓRICA'!$A$167:$H$212","'SÉRIE HISTÓRICA'!$A$56:$H$101"}</definedName>
    <definedName name="werwerwer">#REF!</definedName>
    <definedName name="werwrw">#REF!</definedName>
    <definedName name="wew">#REF!</definedName>
    <definedName name="wewe">#N/A</definedName>
    <definedName name="wewedwedw" localSheetId="1" hidden="1">{#N/A,#N/A,FALSE,"PCOL"}</definedName>
    <definedName name="wewedwedw" hidden="1">{#N/A,#N/A,FALSE,"PCOL"}</definedName>
    <definedName name="wewew" localSheetId="1" hidden="1">{#N/A,#N/A,FALSE,"PCOL"}</definedName>
    <definedName name="wewew" hidden="1">{#N/A,#N/A,FALSE,"PCOL"}</definedName>
    <definedName name="wewewew" localSheetId="1" hidden="1">{#N/A,#N/A,FALSE,"MO (2)"}</definedName>
    <definedName name="wewewew" hidden="1">{#N/A,#N/A,FALSE,"MO (2)"}</definedName>
    <definedName name="WEWRWR">#REF!</definedName>
    <definedName name="wewwq" localSheetId="1" hidden="1">{"'RR'!$A$2:$E$81"}</definedName>
    <definedName name="wewwq" hidden="1">{"'RR'!$A$2:$E$81"}</definedName>
    <definedName name="weywrty" localSheetId="1" hidden="1">{"'gráf jan00'!$A$1:$AK$41"}</definedName>
    <definedName name="weywrty" hidden="1">{"'gráf jan00'!$A$1:$AK$41"}</definedName>
    <definedName name="wf" localSheetId="1" hidden="1">{"'CptDifn'!$AA$32:$AG$32"}</definedName>
    <definedName name="wf" hidden="1">{"'CptDifn'!$AA$32:$AG$32"}</definedName>
    <definedName name="wfw">#REF!</definedName>
    <definedName name="wg" localSheetId="1" hidden="1">{"'CptDifn'!$AA$32:$AG$32"}</definedName>
    <definedName name="wg" hidden="1">{"'CptDifn'!$AA$32:$AG$32"}</definedName>
    <definedName name="wgggg" localSheetId="1" hidden="1">{#N/A,#N/A,FALSE,"QD_F1 Invest Detalhado";#N/A,#N/A,FALSE,"QD_F3 Invest_Comparado";#N/A,#N/A,FALSE,"QD_B Trafego";#N/A,#N/A,FALSE,"QD_D0 Custos Operacionais";#N/A,#N/A,FALSE,"QD_C Receita";#N/A,#N/A,FALSE,"QD_D Custos";#N/A,#N/A,FALSE,"QD_E Resultado";#N/A,#N/A,FALSE,"QD_G Fluxo Caixa"}</definedName>
    <definedName name="wgggg" hidden="1">{#N/A,#N/A,FALSE,"QD_F1 Invest Detalhado";#N/A,#N/A,FALSE,"QD_F3 Invest_Comparado";#N/A,#N/A,FALSE,"QD_B Trafego";#N/A,#N/A,FALSE,"QD_D0 Custos Operacionais";#N/A,#N/A,FALSE,"QD_C Receita";#N/A,#N/A,FALSE,"QD_D Custos";#N/A,#N/A,FALSE,"QD_E Resultado";#N/A,#N/A,FALSE,"QD_G Fluxo Caixa"}</definedName>
    <definedName name="wh" localSheetId="1" hidden="1">{"'CptDifn'!$AA$32:$AG$32"}</definedName>
    <definedName name="wh" hidden="1">{"'CptDifn'!$AA$32:$AG$32"}</definedName>
    <definedName name="wj" localSheetId="1" hidden="1">{"'CptDifn'!$AA$32:$AG$32"}</definedName>
    <definedName name="wj" hidden="1">{"'CptDifn'!$AA$32:$AG$32"}</definedName>
    <definedName name="WK">#REF!</definedName>
    <definedName name="wnr" localSheetId="1" hidden="1">{#N/A,#N/A,FALSE,"GERAL";#N/A,#N/A,FALSE,"012-96";#N/A,#N/A,FALSE,"018-96";#N/A,#N/A,FALSE,"027-96";#N/A,#N/A,FALSE,"059-96";#N/A,#N/A,FALSE,"076-96";#N/A,#N/A,FALSE,"019-97";#N/A,#N/A,FALSE,"021-97";#N/A,#N/A,FALSE,"022-97";#N/A,#N/A,FALSE,"028-97"}</definedName>
    <definedName name="wnr" hidden="1">{#N/A,#N/A,FALSE,"GERAL";#N/A,#N/A,FALSE,"012-96";#N/A,#N/A,FALSE,"018-96";#N/A,#N/A,FALSE,"027-96";#N/A,#N/A,FALSE,"059-96";#N/A,#N/A,FALSE,"076-96";#N/A,#N/A,FALSE,"019-97";#N/A,#N/A,FALSE,"021-97";#N/A,#N/A,FALSE,"022-97";#N/A,#N/A,FALSE,"028-97"}</definedName>
    <definedName name="wprf" localSheetId="12" hidden="1">{#N/A,#N/A,FALSE,"BOQCIC";#N/A,#N/A,FALSE,"3Ds";#N/A,#N/A,FALSE,"COST DETAIL"}</definedName>
    <definedName name="wprf" localSheetId="1" hidden="1">{#N/A,#N/A,FALSE,"BOQCIC";#N/A,#N/A,FALSE,"3Ds";#N/A,#N/A,FALSE,"COST DETAIL"}</definedName>
    <definedName name="wprf" hidden="1">{#N/A,#N/A,FALSE,"BOQCIC";#N/A,#N/A,FALSE,"3Ds";#N/A,#N/A,FALSE,"COST DETAIL"}</definedName>
    <definedName name="wq" localSheetId="1">{0;0;0;0;1;#N/A;0.5;0.5;0.75;0.75;2;TRUE;TRUE;FALSE;FALSE;FALSE;#N/A;1;#N/A;1;1;"&amp;L&amp;7 RAMIBD05\GROUPS\EMG\DESOUSA\BRAZIL\MACHADIB\MODEL\MODEL_12.XLS -- &amp;D, &amp;T -- Page &amp;P of &amp;N
&amp;7";"&amp;L&amp;F&amp;A&amp;RPage&amp;P"}</definedName>
    <definedName name="wq">{0;0;0;0;1;#N/A;0.5;0.5;0.75;0.75;2;TRUE;TRUE;FALSE;FALSE;FALSE;#N/A;1;#N/A;1;1;"&amp;L&amp;7 RAMIBD05\GROUPS\EMG\DESOUSA\BRAZIL\MACHADIB\MODEL\MODEL_12.XLS -- &amp;D, &amp;T -- Page &amp;P of &amp;N
&amp;7";"&amp;L&amp;F&amp;A&amp;RPage&amp;P"}</definedName>
    <definedName name="wqwq">#N/A</definedName>
    <definedName name="WR" localSheetId="1" hidden="1">{"'Quadro'!$A$4:$BG$78"}</definedName>
    <definedName name="WR" hidden="1">{"'Quadro'!$A$4:$BG$78"}</definedName>
    <definedName name="wretyhjs" localSheetId="1" hidden="1">{"VENTAS1",#N/A,FALSE,"VENTAS";"VENTAS2",#N/A,FALSE,"VENTAS";"VENTAS3",#N/A,FALSE,"VENTAS";"VENTAS4",#N/A,FALSE,"VENTAS";"VENTAS5",#N/A,FALSE,"VENTAS";"VENTAS6",#N/A,FALSE,"VENTAS";"VENTAS7",#N/A,FALSE,"VENTAS";"VENTAS8",#N/A,FALSE,"VENTAS"}</definedName>
    <definedName name="wretyhjs" hidden="1">{"VENTAS1",#N/A,FALSE,"VENTAS";"VENTAS2",#N/A,FALSE,"VENTAS";"VENTAS3",#N/A,FALSE,"VENTAS";"VENTAS4",#N/A,FALSE,"VENTAS";"VENTAS5",#N/A,FALSE,"VENTAS";"VENTAS6",#N/A,FALSE,"VENTAS";"VENTAS7",#N/A,FALSE,"VENTAS";"VENTAS8",#N/A,FALSE,"VENTAS"}</definedName>
    <definedName name="wrn" localSheetId="1" hidden="1">{#N/A,#N/A,FALSE,"ET-CAPA";#N/A,#N/A,FALSE,"ET-PAG1";#N/A,#N/A,FALSE,"ET-PAG2";#N/A,#N/A,FALSE,"ET-PAG3";#N/A,#N/A,FALSE,"ET-PAG4";#N/A,#N/A,FALSE,"ET-PAG5"}</definedName>
    <definedName name="wrn" hidden="1">{#N/A,#N/A,FALSE,"ET-CAPA";#N/A,#N/A,FALSE,"ET-PAG1";#N/A,#N/A,FALSE,"ET-PAG2";#N/A,#N/A,FALSE,"ET-PAG3";#N/A,#N/A,FALSE,"ET-PAG4";#N/A,#N/A,FALSE,"ET-PAG5"}</definedName>
    <definedName name="wrn.ACABINT." localSheetId="1" hidden="1">{#N/A,#N/A,FALSE,"SS";#N/A,#N/A,FALSE,"TER1";#N/A,#N/A,FALSE,"TER2";#N/A,#N/A,FALSE,"TER3";#N/A,#N/A,FALSE,"TP1";#N/A,#N/A,FALSE,"TP2";#N/A,#N/A,FALSE,"TP3";#N/A,#N/A,FALSE,"DI1";#N/A,#N/A,FALSE,"DI2";#N/A,#N/A,FALSE,"DI3";#N/A,#N/A,FALSE,"DS1";#N/A,#N/A,FALSE,"DS2";#N/A,#N/A,FALSE,"CM"}</definedName>
    <definedName name="wrn.ACABINT." hidden="1">{#N/A,#N/A,FALSE,"SS";#N/A,#N/A,FALSE,"TER1";#N/A,#N/A,FALSE,"TER2";#N/A,#N/A,FALSE,"TER3";#N/A,#N/A,FALSE,"TP1";#N/A,#N/A,FALSE,"TP2";#N/A,#N/A,FALSE,"TP3";#N/A,#N/A,FALSE,"DI1";#N/A,#N/A,FALSE,"DI2";#N/A,#N/A,FALSE,"DI3";#N/A,#N/A,FALSE,"DS1";#N/A,#N/A,FALSE,"DS2";#N/A,#N/A,FALSE,"CM"}</definedName>
    <definedName name="wrn.ACABINT._.TOT." localSheetId="1" hidden="1">{#N/A,#N/A,FALSE,"SS 1";#N/A,#N/A,FALSE,"TER 1 (A)";#N/A,#N/A,FALSE,"SS 2";#N/A,#N/A,FALSE,"TER 1 (B)";#N/A,#N/A,FALSE,"TER 1 (C)";#N/A,#N/A,FALSE,"TER 1 (D)";#N/A,#N/A,FALSE,"TER 1 (E)";#N/A,#N/A,FALSE,"TER 2 "}</definedName>
    <definedName name="wrn.ACABINT._.TOT." hidden="1">{#N/A,#N/A,FALSE,"SS 1";#N/A,#N/A,FALSE,"TER 1 (A)";#N/A,#N/A,FALSE,"SS 2";#N/A,#N/A,FALSE,"TER 1 (B)";#N/A,#N/A,FALSE,"TER 1 (C)";#N/A,#N/A,FALSE,"TER 1 (D)";#N/A,#N/A,FALSE,"TER 1 (E)";#N/A,#N/A,FALSE,"TER 2 "}</definedName>
    <definedName name="wrn.Acquisition_matrix." localSheetId="12" hidden="1">{"Acq_matrix",#N/A,FALSE,"Acquisition Matrix"}</definedName>
    <definedName name="wrn.Acquisition_matrix." localSheetId="1" hidden="1">{"Acq_matrix",#N/A,FALSE,"Acquisition Matrix"}</definedName>
    <definedName name="wrn.Acquisition_matrix." hidden="1">{"Acq_matrix",#N/A,FALSE,"Acquisition Matrix"}</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AN." localSheetId="12"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12" hidden="1">{#N/A,#N/A,FALSE,"cpt"}</definedName>
    <definedName name="wrn.all." localSheetId="1" hidden="1">{#N/A,#N/A,FALSE,"cpt"}</definedName>
    <definedName name="wrn.all." hidden="1">{#N/A,#N/A,FALSE,"cpt"}</definedName>
    <definedName name="wrn.AQUIROR._.DCF." localSheetId="12" hidden="1">{"AQUIRORDCF",#N/A,FALSE,"Merger consequences";"Acquirorassns",#N/A,FALSE,"Merger consequences"}</definedName>
    <definedName name="wrn.AQUIROR._.DCF." localSheetId="1" hidden="1">{"AQUIRORDCF",#N/A,FALSE,"Merger consequences";"Acquirorassns",#N/A,FALSE,"Merger consequences"}</definedName>
    <definedName name="wrn.AQUIROR._.DCF." hidden="1">{"AQUIRORDCF",#N/A,FALSE,"Merger consequences";"Acquirorassns",#N/A,FALSE,"Merger consequences"}</definedName>
    <definedName name="wrn.baseDEV." localSheetId="1" hidden="1">{"cover",#N/A,TRUE,"Cover";"pnldet",#N/A,TRUE,"BaseCaseDEV";"pnl",#N/A,TRUE,"BaseCaseDEV";"bil",#N/A,TRUE,"BaseCaseDEV";"tabfi",#N/A,TRUE,"BaseCaseDEV";"ratios",#N/A,TRUE,"BaseCaseDEV";"variab",#N/A,TRUE,"BaseCaseDEV";"inv",#N/A,TRUE,"BaseCaseDEV"}</definedName>
    <definedName name="wrn.baseDEV." hidden="1">{"cover",#N/A,TRUE,"Cover";"pnldet",#N/A,TRUE,"BaseCaseDEV";"pnl",#N/A,TRUE,"BaseCaseDEV";"bil",#N/A,TRUE,"BaseCaseDEV";"tabfi",#N/A,TRUE,"BaseCaseDEV";"ratios",#N/A,TRUE,"BaseCaseDEV";"variab",#N/A,TRUE,"BaseCaseDEV";"inv",#N/A,TRUE,"BaseCaseDEV"}</definedName>
    <definedName name="wrn.Book." localSheetId="1" hidden="1">{"EVA",#N/A,FALSE,"SMT2";#N/A,#N/A,FALSE,"Summary";#N/A,#N/A,FALSE,"Graphs";#N/A,#N/A,FALSE,"4 Panel"}</definedName>
    <definedName name="wrn.Book." hidden="1">{"EVA",#N/A,FALSE,"SMT2";#N/A,#N/A,FALSE,"Summary";#N/A,#N/A,FALSE,"Graphs";#N/A,#N/A,FALSE,"4 Panel"}</definedName>
    <definedName name="wrn.BOQCIC." localSheetId="12" hidden="1">{#N/A,#N/A,FALSE,"BOQCIC";#N/A,#N/A,FALSE,"3Ds";#N/A,#N/A,FALSE,"COST DETAIL"}</definedName>
    <definedName name="wrn.BOQCIC." localSheetId="1" hidden="1">{#N/A,#N/A,FALSE,"BOQCIC";#N/A,#N/A,FALSE,"3Ds";#N/A,#N/A,FALSE,"COST DETAIL"}</definedName>
    <definedName name="wrn.BOQCIC." hidden="1">{#N/A,#N/A,FALSE,"BOQCIC";#N/A,#N/A,FALSE,"3Ds";#N/A,#N/A,FALSE,"COST DETAIL"}</definedName>
    <definedName name="wrn.Buildups." localSheetId="12" hidden="1">{"ACQ",#N/A,FALSE,"ACQUISITIONS";"ACQF",#N/A,FALSE,"ACQUISITIONS";"PF",#N/A,FALSE,"PROYECTOVILA";"PV",#N/A,FALSE,"PROYECTOVILA";"Fee Dev",#N/A,FALSE,"DEVELOPMENT GROWTH";"gd",#N/A,FALSE,"DEVELOPMENT GROWTH"}</definedName>
    <definedName name="wrn.Buildups." localSheetId="1"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Caixa._.de._.Ferramentas." localSheetId="12" hidden="1">{#N/A,#N/A,FALSE,"Eletricista";#N/A,#N/A,FALSE,"Mec. Refrig.";#N/A,#N/A,FALSE,"Civil";#N/A,#N/A,FALSE,"Civ";#N/A,#N/A,FALSE,"Serralheiro";#N/A,#N/A,FALSE,"Encanador";#N/A,#N/A,FALSE,"Eletr.";#N/A,#N/A,FALSE,"EL";#N/A,#N/A,FALSE,"Mec.Refrig.";#N/A,#N/A,FALSE,"Serv. Civ.";#N/A,#N/A,FALSE,"MMO";#N/A,#N/A,FALSE,"EN - CA";#N/A,#N/A,FALSE,"EL - ELT";#N/A,#N/A,FALSE,"PE";#N/A,#N/A,FALSE,"CARP";#N/A,#N/A,FALSE,"TAPEC";#N/A,#N/A,FALSE,"FU";#N/A,#N/A,FALSE,"Mec. Manut.";#N/A,#N/A,FALSE,"SO";#N/A,#N/A,FALSE,"Marc."}</definedName>
    <definedName name="wrn.Caixa._.de._.Ferramentas." localSheetId="1" hidden="1">{#N/A,#N/A,FALSE,"Eletricista";#N/A,#N/A,FALSE,"Mec. Refrig.";#N/A,#N/A,FALSE,"Civil";#N/A,#N/A,FALSE,"Civ";#N/A,#N/A,FALSE,"Serralheiro";#N/A,#N/A,FALSE,"Encanador";#N/A,#N/A,FALSE,"Eletr.";#N/A,#N/A,FALSE,"EL";#N/A,#N/A,FALSE,"Mec.Refrig.";#N/A,#N/A,FALSE,"Serv. Civ.";#N/A,#N/A,FALSE,"MMO";#N/A,#N/A,FALSE,"EN - CA";#N/A,#N/A,FALSE,"EL - ELT";#N/A,#N/A,FALSE,"PE";#N/A,#N/A,FALSE,"CARP";#N/A,#N/A,FALSE,"TAPEC";#N/A,#N/A,FALSE,"FU";#N/A,#N/A,FALSE,"Mec. Manut.";#N/A,#N/A,FALSE,"SO";#N/A,#N/A,FALSE,"Marc."}</definedName>
    <definedName name="wrn.Caixa._.de._.Ferramentas." hidden="1">{#N/A,#N/A,FALSE,"Eletricista";#N/A,#N/A,FALSE,"Mec. Refrig.";#N/A,#N/A,FALSE,"Civil";#N/A,#N/A,FALSE,"Civ";#N/A,#N/A,FALSE,"Serralheiro";#N/A,#N/A,FALSE,"Encanador";#N/A,#N/A,FALSE,"Eletr.";#N/A,#N/A,FALSE,"EL";#N/A,#N/A,FALSE,"Mec.Refrig.";#N/A,#N/A,FALSE,"Serv. Civ.";#N/A,#N/A,FALSE,"MMO";#N/A,#N/A,FALSE,"EN - CA";#N/A,#N/A,FALSE,"EL - ELT";#N/A,#N/A,FALSE,"PE";#N/A,#N/A,FALSE,"CARP";#N/A,#N/A,FALSE,"TAPEC";#N/A,#N/A,FALSE,"FU";#N/A,#N/A,FALSE,"Mec. Manut.";#N/A,#N/A,FALSE,"SO";#N/A,#N/A,FALSE,"Marc."}</definedName>
    <definedName name="wrn.Caixa._.de._.Ferramentas._.Individuais." localSheetId="12" hidden="1">{#N/A,#N/A,FALSE,"Eletricista";#N/A,#N/A,FALSE,"Mecânico de Refrigeração";#N/A,#N/A,FALSE,"Obra civil";#N/A,#N/A,FALSE,"Serralheiro e Mecânico Montador";#N/A,#N/A,FALSE,"Encanador e Caldeireiro";#N/A,#N/A,FALSE,"Eletricista eletrônico";#N/A,#N/A,FALSE,"Pedreiro";#N/A,#N/A,FALSE,"Carpinteiro";#N/A,#N/A,FALSE,"Tapeceiro";#N/A,#N/A,FALSE,"Funileiro";#N/A,#N/A,FALSE,"Mecânico de Manutenção";#N/A,#N/A,FALSE,"Soldador";#N/A,#N/A,FALSE,"Marceneiro";#N/A,#N/A,FALSE,"Laminador"}</definedName>
    <definedName name="wrn.Caixa._.de._.Ferramentas._.Individuais." localSheetId="1" hidden="1">{#N/A,#N/A,FALSE,"Eletricista";#N/A,#N/A,FALSE,"Mecânico de Refrigeração";#N/A,#N/A,FALSE,"Obra civil";#N/A,#N/A,FALSE,"Serralheiro e Mecânico Montador";#N/A,#N/A,FALSE,"Encanador e Caldeireiro";#N/A,#N/A,FALSE,"Eletricista eletrônico";#N/A,#N/A,FALSE,"Pedreiro";#N/A,#N/A,FALSE,"Carpinteiro";#N/A,#N/A,FALSE,"Tapeceiro";#N/A,#N/A,FALSE,"Funileiro";#N/A,#N/A,FALSE,"Mecânico de Manutenção";#N/A,#N/A,FALSE,"Soldador";#N/A,#N/A,FALSE,"Marceneiro";#N/A,#N/A,FALSE,"Laminador"}</definedName>
    <definedName name="wrn.Caixa._.de._.Ferramentas._.Individuais." hidden="1">{#N/A,#N/A,FALSE,"Eletricista";#N/A,#N/A,FALSE,"Mecânico de Refrigeração";#N/A,#N/A,FALSE,"Obra civil";#N/A,#N/A,FALSE,"Serralheiro e Mecânico Montador";#N/A,#N/A,FALSE,"Encanador e Caldeireiro";#N/A,#N/A,FALSE,"Eletricista eletrônico";#N/A,#N/A,FALSE,"Pedreiro";#N/A,#N/A,FALSE,"Carpinteiro";#N/A,#N/A,FALSE,"Tapeceiro";#N/A,#N/A,FALSE,"Funileiro";#N/A,#N/A,FALSE,"Mecânico de Manutenção";#N/A,#N/A,FALSE,"Soldador";#N/A,#N/A,FALSE,"Marceneiro";#N/A,#N/A,FALSE,"Laminador"}</definedName>
    <definedName name="wrn.COLETAS._.DE._.EQUIPAMENTOS." localSheetId="1" hidden="1">{#N/A,#N/A,FALSE,"EQUIPAMENTOS"}</definedName>
    <definedName name="wrn.COLETAS._.DE._.EQUIPAMENTOS." hidden="1">{#N/A,#N/A,FALSE,"EQUIPAMENTOS"}</definedName>
    <definedName name="wrn.COLETAS._.DE._.MATERIAIS." localSheetId="1" hidden="1">{#N/A,#N/A,FALSE,"SOTREQ"}</definedName>
    <definedName name="wrn.COLETAS._.DE._.MATERIAIS." hidden="1">{#N/A,#N/A,FALSE,"SOTREQ"}</definedName>
    <definedName name="wrn.comentario." localSheetId="1" hidden="1">{#N/A,#N/A,FALSE,"PCOL"}</definedName>
    <definedName name="wrn.comentario." hidden="1">{#N/A,#N/A,FALSE,"PCOL"}</definedName>
    <definedName name="wrn.COMP._.EQUIP." localSheetId="1" hidden="1">{#N/A,#N/A,FALSE,"EQUIPAMENTOS"}</definedName>
    <definedName name="wrn.COMP._.EQUIP." hidden="1">{#N/A,#N/A,FALSE,"EQUIPAMENTOS"}</definedName>
    <definedName name="wrn.COMP._.MATERIAIS." localSheetId="1" hidden="1">{#N/A,#N/A,FALSE,"MATERIAIS"}</definedName>
    <definedName name="wrn.COMP._.MATERIAIS." hidden="1">{#N/A,#N/A,FALSE,"MATERIAIS"}</definedName>
    <definedName name="wrn.COMPCO." localSheetId="12" hidden="1">{"Page1",#N/A,FALSE,"CompCo";"Page2",#N/A,FALSE,"CompCo"}</definedName>
    <definedName name="wrn.COMPCO." localSheetId="1" hidden="1">{"Page1",#N/A,FALSE,"CompCo";"Page2",#N/A,FALSE,"CompCo"}</definedName>
    <definedName name="wrn.COMPCO." hidden="1">{"Page1",#N/A,FALSE,"CompCo";"Page2",#N/A,FALSE,"CompCo"}</definedName>
    <definedName name="wrn.Complete." localSheetId="1" hidden="1">{#N/A,#N/A,FALSE,"SMT1";#N/A,#N/A,FALSE,"SMT2";#N/A,#N/A,FALSE,"Summary";#N/A,#N/A,FALSE,"Graphs";#N/A,#N/A,FALSE,"4 Panel"}</definedName>
    <definedName name="wrn.Complete." hidden="1">{#N/A,#N/A,FALSE,"SMT1";#N/A,#N/A,FALSE,"SMT2";#N/A,#N/A,FALSE,"Summary";#N/A,#N/A,FALSE,"Graphs";#N/A,#N/A,FALSE,"4 Panel"}</definedName>
    <definedName name="wrn.Complete._.Set." localSheetId="1"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rn.continua." localSheetId="12" hidden="1">{#N/A,#N/A,FALSE,"Org";#N/A,#N/A,FALSE,"Graf_org";#N/A,#N/A,FALSE,"Desmi";#N/A,#N/A,FALSE,"SAAC";#N/A,#N/A,FALSE,"Vapor";#N/A,#N/A,FALSE,"Calculo Gcal";#N/A,#N/A,FALSE,"Utilização";#N/A,#N/A,FALSE,"Padrões";#N/A,#N/A,FALSE,"balvapor";#N/A,#N/A,FALSE,"oleo";#N/A,#N/A,FALSE,"ocorrencias";#N/A,#N/A,FALSE,"E.Elétrica";#N/A,#N/A,FALSE,"índices";#N/A,#N/A,FALSE,"balEnergia";#N/A,#N/A,FALSE,"DESCRIC";#N/A,#N/A,FALSE,"horas";#N/A,#N/A,FALSE,"TempoGraf";#N/A,#N/A,FALSE,"R0A"}</definedName>
    <definedName name="wrn.continua." localSheetId="1" hidden="1">{#N/A,#N/A,FALSE,"Org";#N/A,#N/A,FALSE,"Graf_org";#N/A,#N/A,FALSE,"Desmi";#N/A,#N/A,FALSE,"SAAC";#N/A,#N/A,FALSE,"Vapor";#N/A,#N/A,FALSE,"Calculo Gcal";#N/A,#N/A,FALSE,"Utilização";#N/A,#N/A,FALSE,"Padrões";#N/A,#N/A,FALSE,"balvapor";#N/A,#N/A,FALSE,"oleo";#N/A,#N/A,FALSE,"ocorrencias";#N/A,#N/A,FALSE,"E.Elétrica";#N/A,#N/A,FALSE,"índices";#N/A,#N/A,FALSE,"balEnergia";#N/A,#N/A,FALSE,"DESCRIC";#N/A,#N/A,FALSE,"horas";#N/A,#N/A,FALSE,"TempoGraf";#N/A,#N/A,FALSE,"R0A"}</definedName>
    <definedName name="wrn.continua." hidden="1">{#N/A,#N/A,FALSE,"Org";#N/A,#N/A,FALSE,"Graf_org";#N/A,#N/A,FALSE,"Desmi";#N/A,#N/A,FALSE,"SAAC";#N/A,#N/A,FALSE,"Vapor";#N/A,#N/A,FALSE,"Calculo Gcal";#N/A,#N/A,FALSE,"Utilização";#N/A,#N/A,FALSE,"Padrões";#N/A,#N/A,FALSE,"balvapor";#N/A,#N/A,FALSE,"oleo";#N/A,#N/A,FALSE,"ocorrencias";#N/A,#N/A,FALSE,"E.Elétrica";#N/A,#N/A,FALSE,"índices";#N/A,#N/A,FALSE,"balEnergia";#N/A,#N/A,FALSE,"DESCRIC";#N/A,#N/A,FALSE,"horas";#N/A,#N/A,FALSE,"TempoGraf";#N/A,#N/A,FALSE,"R0A"}</definedName>
    <definedName name="wrn.Cronograma." localSheetId="12" hidden="1">{#N/A,#N/A,FALSE,"Cronograma";#N/A,#N/A,FALSE,"Cronogr. 2"}</definedName>
    <definedName name="wrn.Cronograma." localSheetId="1" hidden="1">{#N/A,#N/A,FALSE,"Cronograma";#N/A,#N/A,FALSE,"Cronogr. 2"}</definedName>
    <definedName name="wrn.Cronograma." hidden="1">{#N/A,#N/A,FALSE,"Cronograma";#N/A,#N/A,FALSE,"Cronogr. 2"}</definedName>
    <definedName name="wrn.CUSTO._.DE._.PRODUÇÃO._.MINA._.DE._.MANGANES._.DO._.AZUL." localSheetId="1" hidden="1">{#N/A,#N/A,FALSE,"CAPA";#N/A,#N/A,FALSE,"CUSTOTOT";#N/A,#N/A,FALSE,"CUSTO";#N/A,#N/A,FALSE,"ORCEXEC";#N/A,#N/A,FALSE,"MINCC";#N/A,#N/A,FALSE,"MINCCUNI";#N/A,#N/A,FALSE,"MINNAT";#N/A,#N/A,FALSE,"MINNATUN";#N/A,#N/A,FALSE,"TRACC";#N/A,#N/A,FALSE,"TRACCUNI";#N/A,#N/A,FALSE,"TRANAT";#N/A,#N/A,FALSE,"TRANATUN";#N/A,#N/A,FALSE,"TRANATUN";#N/A,#N/A,FALSE,"TRANATUN";#N/A,#N/A,FALSE,"MOICC";#N/A,#N/A,FALSE,"MOICCUNI";#N/A,#N/A,FALSE,"MOINAT";#N/A,#N/A,FALSE,"MOINATUN";#N/A,#N/A,FALSE,"STANDARD";#N/A,#N/A,FALSE,"MPCC";#N/A,#N/A,FALSE,"MPCCUNIT";#N/A,#N/A,FALSE,"MPNATTOT";#N/A,#N/A,FALSE,"MPNATUNI"}</definedName>
    <definedName name="wrn.CUSTO._.DE._.PRODUÇÃO._.MINA._.DE._.MANGANES._.DO._.AZUL." hidden="1">{#N/A,#N/A,FALSE,"CAPA";#N/A,#N/A,FALSE,"CUSTOTOT";#N/A,#N/A,FALSE,"CUSTO";#N/A,#N/A,FALSE,"ORCEXEC";#N/A,#N/A,FALSE,"MINCC";#N/A,#N/A,FALSE,"MINCCUNI";#N/A,#N/A,FALSE,"MINNAT";#N/A,#N/A,FALSE,"MINNATUN";#N/A,#N/A,FALSE,"TRACC";#N/A,#N/A,FALSE,"TRACCUNI";#N/A,#N/A,FALSE,"TRANAT";#N/A,#N/A,FALSE,"TRANATUN";#N/A,#N/A,FALSE,"TRANATUN";#N/A,#N/A,FALSE,"TRANATUN";#N/A,#N/A,FALSE,"MOICC";#N/A,#N/A,FALSE,"MOICCUNI";#N/A,#N/A,FALSE,"MOINAT";#N/A,#N/A,FALSE,"MOINATUN";#N/A,#N/A,FALSE,"STANDARD";#N/A,#N/A,FALSE,"MPCC";#N/A,#N/A,FALSE,"MPCCUNIT";#N/A,#N/A,FALSE,"MPNATTOT";#N/A,#N/A,FALSE,"MPNATUNI"}</definedName>
    <definedName name="wrn.CUSTOS." localSheetId="1"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definedName>
    <definedName name="wrn.CUSTO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definedName>
    <definedName name="wrn.DCF_Terminal_Value_qchm." localSheetId="12" hidden="1">{"qchm_dcf",#N/A,FALSE,"QCHMDCF2";"qchm_terminal",#N/A,FALSE,"QCHMDCF2"}</definedName>
    <definedName name="wrn.DCF_Terminal_Value_qchm." localSheetId="1" hidden="1">{"qchm_dcf",#N/A,FALSE,"QCHMDCF2";"qchm_terminal",#N/A,FALSE,"QCHMDCF2"}</definedName>
    <definedName name="wrn.DCF_Terminal_Value_qchm." hidden="1">{"qchm_dcf",#N/A,FALSE,"QCHMDCF2";"qchm_terminal",#N/A,FALSE,"QCHMDCF2"}</definedName>
    <definedName name="wrn.def9806." localSheetId="1" hidden="1">{#N/A,#N/A,FALSE,"DEF1";#N/A,#N/A,FALSE,"DEF2";#N/A,#N/A,FALSE,"DEF3"}</definedName>
    <definedName name="wrn.def9806." hidden="1">{#N/A,#N/A,FALSE,"DEF1";#N/A,#N/A,FALSE,"DEF2";#N/A,#N/A,FALSE,"DEF3"}</definedName>
    <definedName name="wrn.DEHAN._.MONEY." localSheetId="12" hidden="1">{"BG",#N/A,FALSE,"SABANAS";"ERACUM",#N/A,FALSE,"SABANAS";"ERMES",#N/A,FALSE,"SABANAS";"BG",#N/A,FALSE,"RESUMEN";"ERACU",#N/A,FALSE,"RESUMEN";"ERMES",#N/A,FALSE,"RESUMEN"}</definedName>
    <definedName name="wrn.DEHAN._.MONEY." localSheetId="1" hidden="1">{"BG",#N/A,FALSE,"SABANAS";"ERACUM",#N/A,FALSE,"SABANAS";"ERMES",#N/A,FALSE,"SABANAS";"BG",#N/A,FALSE,"RESUMEN";"ERACU",#N/A,FALSE,"RESUMEN";"ERMES",#N/A,FALSE,"RESUMEN"}</definedName>
    <definedName name="wrn.DEHAN._.MONEY." hidden="1">{"BG",#N/A,FALSE,"SABANAS";"ERACUM",#N/A,FALSE,"SABANAS";"ERMES",#N/A,FALSE,"SABANAS";"BG",#N/A,FALSE,"RESUMEN";"ERACU",#N/A,FALSE,"RESUMEN";"ERMES",#N/A,FALSE,"RESUMEN"}</definedName>
    <definedName name="wrn.DESDOBRE." localSheetId="1" hidden="1">{#N/A,#N/A,FALSE,"CPV";#N/A,#N/A,FALSE,"Pareto";#N/A,#N/A,FALSE,"Gráficos"}</definedName>
    <definedName name="wrn.DESDOBRE." hidden="1">{#N/A,#N/A,FALSE,"CPV";#N/A,#N/A,FALSE,"Pareto";#N/A,#N/A,FALSE,"Gráficos"}</definedName>
    <definedName name="wrn.DIVISÃO." localSheetId="1" hidden="1">{"DIVISÃO-MÊS",#N/A,FALSE,"TOTAL";"DIVISÃO-ACUMULADO",#N/A,FALSE,"TOTAL"}</definedName>
    <definedName name="wrn.DIVISÃO." hidden="1">{"DIVISÃO-MÊS",#N/A,FALSE,"TOTAL";"DIVISÃO-ACUMULADO",#N/A,FALSE,"TOTAL"}</definedName>
    <definedName name="wrn.DIVISÃO1" localSheetId="1" hidden="1">{"DIVISÃO-MÊS",#N/A,FALSE,"TOTAL";"DIVISÃO-ACUMULADO",#N/A,FALSE,"TOTAL"}</definedName>
    <definedName name="wrn.DIVISÃO1" hidden="1">{"DIVISÃO-MÊS",#N/A,FALSE,"TOTAL";"DIVISÃO-ACUMULADO",#N/A,FALSE,"TOTAL"}</definedName>
    <definedName name="wrn.Entire._.Model." localSheetId="12"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localSheetId="1"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special." localSheetId="12" hidden="1">{"BalanceAnual",#N/A,FALSE,"Balance Anual";"ER_Mensual",#N/A,FALSE,"Edo Res. Mens";"ER_Anual",#N/A,FALSE,"Edo Res. Anual";"Flujo_Mensual",#N/A,FALSE,"Flujo Mens";"Flujo_Anual",#N/A,FALSE,"Flujo Anual";"CtoVtas",#N/A,FALSE,"Otros Datos";"GtsAdmonyVtas",#N/A,FALSE,"Otros Datos";"GtsDistr",#N/A,FALSE,"Otros Datos";"VentasyCostos",#N/A,FALSE,"Otros Datos";"Indices",#N/A,FALSE,"Otros Datos"}</definedName>
    <definedName name="wrn.Especial." localSheetId="1" hidden="1">{"BalanceAnual",#N/A,FALSE,"Balance Anual";"ER_Mensual",#N/A,FALSE,"Edo Res. Mens";"ER_Anual",#N/A,FALSE,"Edo Res. Anual";"Flujo_Mensual",#N/A,FALSE,"Flujo Mens";"Flujo_Anual",#N/A,FALSE,"Flujo Anual";"CtoVtas",#N/A,FALSE,"Otros Datos";"GtsAdmonyVtas",#N/A,FALSE,"Otros Datos";"GtsDistr",#N/A,FALSE,"Otros Datos";"VentasyCostos",#N/A,FALSE,"Otros Datos";"Indices",#N/A,FALSE,"Otros Datos"}</definedName>
    <definedName name="wrn.Especial." hidden="1">{"BalanceAnual",#N/A,FALSE,"Balance Anual";"ER_Mensual",#N/A,FALSE,"Edo Res. Mens";"ER_Anual",#N/A,FALSE,"Edo Res. Anual";"Flujo_Mensual",#N/A,FALSE,"Flujo Mens";"Flujo_Anual",#N/A,FALSE,"Flujo Anual";"CtoVtas",#N/A,FALSE,"Otros Datos";"GtsAdmonyVtas",#N/A,FALSE,"Otros Datos";"GtsDistr",#N/A,FALSE,"Otros Datos";"VentasyCostos",#N/A,FALSE,"Otros Datos";"Indices",#N/A,FALSE,"Otros Datos"}</definedName>
    <definedName name="wrn.ESTIMAT." localSheetId="1" hidden="1">{#N/A,#N/A,FALSE,"RA";#N/A,#N/A,FALSE,"APO";#N/A,#N/A,FALSE,"MOD";#N/A,#N/A,FALSE,"ESA";#N/A,#N/A,FALSE,"MOI";#N/A,#N/A,FALSE,"ALIM_TRANS";#N/A,#N/A,FALSE,"EQUIP.";#N/A,#N/A,FALSE,"EPI_FER.CONS";#N/A,#N/A,FALSE,"GAS_SOLDA_TINTA_AREIA";#N/A,#N/A,FALSE,"MAT.CONS";#N/A,#N/A,FALSE,"RES.SUB";#N/A,#N/A,FALSE,"CANT.";#N/A,#N/A,FALSE,"MAT.PERM";#N/A,#N/A,FALSE,"CUS.DIR";#N/A,#N/A,FALSE,"2.3";#N/A,#N/A,FALSE,"total";#N/A,#N/A,FALSE,"CUSTO";#N/A,#N/A,FALSE,"ORÇAM"}</definedName>
    <definedName name="wrn.ESTIMAT." hidden="1">{#N/A,#N/A,FALSE,"RA";#N/A,#N/A,FALSE,"APO";#N/A,#N/A,FALSE,"MOD";#N/A,#N/A,FALSE,"ESA";#N/A,#N/A,FALSE,"MOI";#N/A,#N/A,FALSE,"ALIM_TRANS";#N/A,#N/A,FALSE,"EQUIP.";#N/A,#N/A,FALSE,"EPI_FER.CONS";#N/A,#N/A,FALSE,"GAS_SOLDA_TINTA_AREIA";#N/A,#N/A,FALSE,"MAT.CONS";#N/A,#N/A,FALSE,"RES.SUB";#N/A,#N/A,FALSE,"CANT.";#N/A,#N/A,FALSE,"MAT.PERM";#N/A,#N/A,FALSE,"CUS.DIR";#N/A,#N/A,FALSE,"2.3";#N/A,#N/A,FALSE,"total";#N/A,#N/A,FALSE,"CUSTO";#N/A,#N/A,FALSE,"ORÇAM"}</definedName>
    <definedName name="wrn.Estimation._.TP." localSheetId="12" hidden="1">{#N/A,#N/A,TRUE,"Recap";#N/A,#N/A,TRUE,"Comp taux";#N/A,#N/A,TRUE,"Deplaf";#N/A,#N/A,TRUE,"Siége";#N/A,#N/A,TRUE,"Saint Ouen";#N/A,#N/A,TRUE,"Ivry";#N/A,#N/A,TRUE,"Issy";#N/A,#N/A,TRUE,"VA"}</definedName>
    <definedName name="wrn.Estimation._.TP." localSheetId="1" hidden="1">{#N/A,#N/A,TRUE,"Recap";#N/A,#N/A,TRUE,"Comp taux";#N/A,#N/A,TRUE,"Deplaf";#N/A,#N/A,TRUE,"Siége";#N/A,#N/A,TRUE,"Saint Ouen";#N/A,#N/A,TRUE,"Ivry";#N/A,#N/A,TRUE,"Issy";#N/A,#N/A,TRUE,"VA"}</definedName>
    <definedName name="wrn.Estimation._.TP." hidden="1">{#N/A,#N/A,TRUE,"Recap";#N/A,#N/A,TRUE,"Comp taux";#N/A,#N/A,TRUE,"Deplaf";#N/A,#N/A,TRUE,"Siége";#N/A,#N/A,TRUE,"Saint Ouen";#N/A,#N/A,TRUE,"Ivry";#N/A,#N/A,TRUE,"Issy";#N/A,#N/A,TRUE,"VA"}</definedName>
    <definedName name="wrn.estudo._.lamnv." localSheetId="1" hidden="1">{#N/A,#N/A,TRUE,"K2 e MEIA";#N/A,#N/A,TRUE,"K3";#N/A,#N/A,TRUE,"K4";#N/A,#N/A,TRUE,"PERFIL U";#N/A,#N/A,TRUE,"BCHA"}</definedName>
    <definedName name="wrn.estudo._.lamnv." hidden="1">{#N/A,#N/A,TRUE,"K2 e MEIA";#N/A,#N/A,TRUE,"K3";#N/A,#N/A,TRUE,"K4";#N/A,#N/A,TRUE,"PERFIL U";#N/A,#N/A,TRUE,"BCHA"}</definedName>
    <definedName name="wrn.FACHADA." localSheetId="1" hidden="1">{#N/A,#N/A,TRUE,"TER  EXT";#N/A,#N/A,TRUE,"TER  EXT";#N/A,#N/A,TRUE,"LAT  ESQ";#N/A,#N/A,TRUE,"FRONTAL";#N/A,#N/A,TRUE,"POST";#N/A,#N/A,TRUE,"LAT  DIR"}</definedName>
    <definedName name="wrn.FACHADA." hidden="1">{#N/A,#N/A,TRUE,"TER  EXT";#N/A,#N/A,TRUE,"TER  EXT";#N/A,#N/A,TRUE,"LAT  ESQ";#N/A,#N/A,TRUE,"FRONTAL";#N/A,#N/A,TRUE,"POST";#N/A,#N/A,TRUE,"LAT  DIR"}</definedName>
    <definedName name="wrn.Financials_long." localSheetId="12" hidden="1">{"IS",#N/A,FALSE,"Financials2 (Expanded)";"bsa",#N/A,FALSE,"Financials2 (Expanded)";"BS",#N/A,FALSE,"Financials2 (Expanded)";"CF",#N/A,FALSE,"Financials2 (Expanded)"}</definedName>
    <definedName name="wrn.Financials_long." localSheetId="1"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red." localSheetId="1" hidden="1">{"cover",#N/A,TRUE,"BaseCase";"pnl",#N/A,TRUE,"BaseCase";"pnldet",#N/A,TRUE,"BaseCase";"bil",#N/A,TRUE,"BaseCase";"tabfi",#N/A,TRUE,"BaseCase";"ratios",#N/A,TRUE,"BaseCase";"variab",#N/A,TRUE,"BaseCase";"inv",#N/A,TRUE,"BaseCase"}</definedName>
    <definedName name="wrn.fred." hidden="1">{"cover",#N/A,TRUE,"BaseCase";"pnl",#N/A,TRUE,"BaseCase";"pnldet",#N/A,TRUE,"BaseCase";"bil",#N/A,TRUE,"BaseCase";"tabfi",#N/A,TRUE,"BaseCase";"ratios",#N/A,TRUE,"BaseCase";"variab",#N/A,TRUE,"BaseCase";"inv",#N/A,TRUE,"BaseCase"}</definedName>
    <definedName name="wrn.Full._.model." localSheetId="1" hidden="1">{#N/A,#N/A,TRUE,"Cover sheet";#N/A,#N/A,TRUE,"Summary";#N/A,#N/A,TRUE,"Key Assumptions";#N/A,#N/A,TRUE,"Profit &amp; Loss";#N/A,#N/A,TRUE,"Balance Sheet";#N/A,#N/A,TRUE,"Cashflow";#N/A,#N/A,TRUE,"IRR";#N/A,#N/A,TRUE,"Ratios";#N/A,#N/A,TRUE,"Debt analysis"}</definedName>
    <definedName name="wrn.Full._.model." hidden="1">{#N/A,#N/A,TRUE,"Cover sheet";#N/A,#N/A,TRUE,"Summary";#N/A,#N/A,TRUE,"Key Assumptions";#N/A,#N/A,TRUE,"Profit &amp; Loss";#N/A,#N/A,TRUE,"Balance Sheet";#N/A,#N/A,TRUE,"Cashflow";#N/A,#N/A,TRUE,"IRR";#N/A,#N/A,TRUE,"Ratios";#N/A,#N/A,TRUE,"Debt analysis"}</definedName>
    <definedName name="wrn.Full._.Monty." localSheetId="12"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localSheetId="1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ERAL." localSheetId="1" hidden="1">{#N/A,#N/A,FALSE,"ET-CAPA";#N/A,#N/A,FALSE,"ET-PAG1";#N/A,#N/A,FALSE,"ET-PAG2";#N/A,#N/A,FALSE,"ET-PAG3";#N/A,#N/A,FALSE,"ET-PAG4";#N/A,#N/A,FALSE,"ET-PAG5"}</definedName>
    <definedName name="wrn.GERAL." hidden="1">{#N/A,#N/A,FALSE,"ET-CAPA";#N/A,#N/A,FALSE,"ET-PAG1";#N/A,#N/A,FALSE,"ET-PAG2";#N/A,#N/A,FALSE,"ET-PAG3";#N/A,#N/A,FALSE,"ET-PAG4";#N/A,#N/A,FALSE,"ET-PAG5"}</definedName>
    <definedName name="wrn.gere" localSheetId="1" hidden="1">{#N/A,#N/A,FALSE,"GQGEMPRE"}</definedName>
    <definedName name="wrn.gere" hidden="1">{#N/A,#N/A,FALSE,"GQGEMPRE"}</definedName>
    <definedName name="wrn.gere." localSheetId="1" hidden="1">{#N/A,#N/A,FALSE,"GQGEMPRE"}</definedName>
    <definedName name="wrn.gere." hidden="1">{#N/A,#N/A,FALSE,"GQGEMPRE"}</definedName>
    <definedName name="wrn.geren" localSheetId="1" hidden="1">{#N/A,#N/A,FALSE,"EXPORTAC";#N/A,#N/A,FALSE,"SUPEL94"}</definedName>
    <definedName name="wrn.geren" hidden="1">{#N/A,#N/A,FALSE,"EXPORTAC";#N/A,#N/A,FALSE,"SUPEL94"}</definedName>
    <definedName name="wrn.geren." localSheetId="1" hidden="1">{#N/A,#N/A,FALSE,"EXPORTAC";#N/A,#N/A,FALSE,"SUPEL94"}</definedName>
    <definedName name="wrn.geren." hidden="1">{#N/A,#N/A,FALSE,"EXPORTAC";#N/A,#N/A,FALSE,"SUPEL94"}</definedName>
    <definedName name="wrn.imp." localSheetId="1" hidden="1">{"vue1",#N/A,FALSE,"synthese";"vue2",#N/A,FALSE,"synthese"}</definedName>
    <definedName name="wrn.imp." hidden="1">{"vue1",#N/A,FALSE,"synthese";"vue2",#N/A,FALSE,"synthese"}</definedName>
    <definedName name="wrn.impresión."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são._.Color." localSheetId="12" hidden="1">{#N/A,#N/A,FALSE,"Custos Variáveis";#N/A,#N/A,FALSE,"TempoGraf";#N/A,#N/A,FALSE,"Custo Fixo";#N/A,#N/A,FALSE,"índices";#N/A,#N/A,FALSE,"balEnergia";#N/A,#N/A,FALSE,"E.Elétrica";#N/A,#N/A,FALSE,"ENERGIA";#N/A,#N/A,FALSE,"balvapor";#N/A,#N/A,FALSE,"Energéticos";#N/A,#N/A,FALSE,"Vapor";#N/A,#N/A,FALSE,"VAPORNOVA";#N/A,#N/A,FALSE,"AR COMP.";#N/A,#N/A,FALSE,"AguaAlimentação";#N/A,#N/A,FALSE,"AguaDesmi";#N/A,#N/A,FALSE,"Org";#N/A,#N/A,FALSE,"ETE";#N/A,#N/A,FALSE,"balEfluente";#N/A,#N/A,FALSE,"Tratamento de Efluentes";#N/A,#N/A,FALSE,"balÁgua";#N/A,#N/A,FALSE,"Tratamento Agua";#N/A,#N/A,FALSE,"Produção"}</definedName>
    <definedName name="wrn.Impressão._.Color." localSheetId="1" hidden="1">{#N/A,#N/A,FALSE,"Custos Variáveis";#N/A,#N/A,FALSE,"TempoGraf";#N/A,#N/A,FALSE,"Custo Fixo";#N/A,#N/A,FALSE,"índices";#N/A,#N/A,FALSE,"balEnergia";#N/A,#N/A,FALSE,"E.Elétrica";#N/A,#N/A,FALSE,"ENERGIA";#N/A,#N/A,FALSE,"balvapor";#N/A,#N/A,FALSE,"Energéticos";#N/A,#N/A,FALSE,"Vapor";#N/A,#N/A,FALSE,"VAPORNOVA";#N/A,#N/A,FALSE,"AR COMP.";#N/A,#N/A,FALSE,"AguaAlimentação";#N/A,#N/A,FALSE,"AguaDesmi";#N/A,#N/A,FALSE,"Org";#N/A,#N/A,FALSE,"ETE";#N/A,#N/A,FALSE,"balEfluente";#N/A,#N/A,FALSE,"Tratamento de Efluentes";#N/A,#N/A,FALSE,"balÁgua";#N/A,#N/A,FALSE,"Tratamento Agua";#N/A,#N/A,FALSE,"Produção"}</definedName>
    <definedName name="wrn.Impressão._.Color." hidden="1">{#N/A,#N/A,FALSE,"Custos Variáveis";#N/A,#N/A,FALSE,"TempoGraf";#N/A,#N/A,FALSE,"Custo Fixo";#N/A,#N/A,FALSE,"índices";#N/A,#N/A,FALSE,"balEnergia";#N/A,#N/A,FALSE,"E.Elétrica";#N/A,#N/A,FALSE,"ENERGIA";#N/A,#N/A,FALSE,"balvapor";#N/A,#N/A,FALSE,"Energéticos";#N/A,#N/A,FALSE,"Vapor";#N/A,#N/A,FALSE,"VAPORNOVA";#N/A,#N/A,FALSE,"AR COMP.";#N/A,#N/A,FALSE,"AguaAlimentação";#N/A,#N/A,FALSE,"AguaDesmi";#N/A,#N/A,FALSE,"Org";#N/A,#N/A,FALSE,"ETE";#N/A,#N/A,FALSE,"balEfluente";#N/A,#N/A,FALSE,"Tratamento de Efluentes";#N/A,#N/A,FALSE,"balÁgua";#N/A,#N/A,FALSE,"Tratamento Agua";#N/A,#N/A,FALSE,"Produção"}</definedName>
    <definedName name="wrn.Impressão._.Fluxo._.JUN._.e._.JUL." localSheetId="12" hidden="1">{#N/A,#N/A,FALSE,"JUN";#N/A,#N/A,FALSE,"JUL"}</definedName>
    <definedName name="wrn.Impressão._.Fluxo._.JUN._.e._.JUL." localSheetId="1" hidden="1">{#N/A,#N/A,FALSE,"JUN";#N/A,#N/A,FALSE,"JUL"}</definedName>
    <definedName name="wrn.Impressão._.Fluxo._.JUN._.e._.JUL." hidden="1">{#N/A,#N/A,FALSE,"JUN";#N/A,#N/A,FALSE,"JUL"}</definedName>
    <definedName name="wrn.Impressão._.Preto." localSheetId="12" hidden="1">{#N/A,#N/A,FALSE,"DESCRIC";#N/A,#N/A,FALSE,"INDICE";#N/A,#N/A,FALSE,"Calculo Gcal"}</definedName>
    <definedName name="wrn.Impressão._.Preto." localSheetId="1" hidden="1">{#N/A,#N/A,FALSE,"DESCRIC";#N/A,#N/A,FALSE,"INDICE";#N/A,#N/A,FALSE,"Calculo Gcal"}</definedName>
    <definedName name="wrn.Impressão._.Preto." hidden="1">{#N/A,#N/A,FALSE,"DESCRIC";#N/A,#N/A,FALSE,"INDICE";#N/A,#N/A,FALSE,"Calculo Gcal"}</definedName>
    <definedName name="wrn.imprime." localSheetId="12"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wrn.imprime." localSheetId="1"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wrn.imprime." hidden="1">{#N/A,#N/A,TRUE,"Produção";#N/A,#N/A,TRUE,"ETA";#N/A,#N/A,TRUE,"balÁgua";#N/A,#N/A,TRUE,"E.T.E";#N/A,#N/A,TRUE,"balEfluente";#N/A,#N/A,TRUE,"ETE";#N/A,#N/A,TRUE,"Graf_ETE";#N/A,#N/A,TRUE,"Org";#N/A,#N/A,TRUE,"M_ambiente";#N/A,#N/A,TRUE,"Desmi";#N/A,#N/A,TRUE,"SAAC";#N/A,#N/A,TRUE,"Compressor";#N/A,#N/A,TRUE,"Vapor";#N/A,#N/A,TRUE,"Calculo Gcal";#N/A,#N/A,TRUE,"Utilização";#N/A,#N/A,TRUE,"Padrões (2)";#N/A,#N/A,TRUE,"balvapor";#N/A,#N/A,TRUE,"oleo";#N/A,#N/A,TRUE,"ocorrencias";#N/A,#N/A,TRUE,"E.Elétrica";#N/A,#N/A,TRUE,"índices";#N/A,#N/A,TRUE,"balEnergia";#N/A,#N/A,TRUE,"custos";#N/A,#N/A,TRUE,"S.S";#N/A,#N/A,TRUE,"DESCRIC";#N/A,#N/A,TRUE,"horas";#N/A,#N/A,TRUE,"TempoGraf";#N/A,#N/A,TRUE,"R0A"}</definedName>
    <definedName name="wrn.imprimemensal." localSheetId="12" hidden="1">{#N/A,#N/A,TRUE,"Produção";#N/A,#N/A,TRUE,"ETA";#N/A,#N/A,TRUE,"balÁgua";#N/A,#N/A,TRUE,"E.T.E";#N/A,#N/A,TRUE,"balEfluente";#N/A,#N/A,TRUE,"ETE";#N/A,#N/A,TRUE,"Graf_ETE";#N/A,#N/A,TRUE,"Org";#N/A,#N/A,TRUE,"Graf_org";#N/A,#N/A,TRUE,"Desmi";#N/A,#N/A,TRUE,"SAAC";#N/A,#N/A,TRUE,"Vapor";#N/A,#N/A,TRUE,"Calculo Gcal";#N/A,#N/A,TRUE,"Utilização";#N/A,#N/A,TRUE,"Padrões";#N/A,#N/A,TRUE,"balvapor";#N/A,#N/A,TRUE,"oleo";#N/A,#N/A,TRUE,"ocorrencias";#N/A,#N/A,TRUE,"E.Elétrica";#N/A,#N/A,TRUE,"índices";#N/A,#N/A,TRUE,"balEnergia";#N/A,#N/A,TRUE,"DESCRIC";#N/A,#N/A,TRUE,"horas";#N/A,#N/A,TRUE,"TempoGraf";#N/A,#N/A,TRUE,"R0A"}</definedName>
    <definedName name="wrn.imprimemensal." localSheetId="1" hidden="1">{#N/A,#N/A,TRUE,"Produção";#N/A,#N/A,TRUE,"ETA";#N/A,#N/A,TRUE,"balÁgua";#N/A,#N/A,TRUE,"E.T.E";#N/A,#N/A,TRUE,"balEfluente";#N/A,#N/A,TRUE,"ETE";#N/A,#N/A,TRUE,"Graf_ETE";#N/A,#N/A,TRUE,"Org";#N/A,#N/A,TRUE,"Graf_org";#N/A,#N/A,TRUE,"Desmi";#N/A,#N/A,TRUE,"SAAC";#N/A,#N/A,TRUE,"Vapor";#N/A,#N/A,TRUE,"Calculo Gcal";#N/A,#N/A,TRUE,"Utilização";#N/A,#N/A,TRUE,"Padrões";#N/A,#N/A,TRUE,"balvapor";#N/A,#N/A,TRUE,"oleo";#N/A,#N/A,TRUE,"ocorrencias";#N/A,#N/A,TRUE,"E.Elétrica";#N/A,#N/A,TRUE,"índices";#N/A,#N/A,TRUE,"balEnergia";#N/A,#N/A,TRUE,"DESCRIC";#N/A,#N/A,TRUE,"horas";#N/A,#N/A,TRUE,"TempoGraf";#N/A,#N/A,TRUE,"R0A"}</definedName>
    <definedName name="wrn.imprimemensal." hidden="1">{#N/A,#N/A,TRUE,"Produção";#N/A,#N/A,TRUE,"ETA";#N/A,#N/A,TRUE,"balÁgua";#N/A,#N/A,TRUE,"E.T.E";#N/A,#N/A,TRUE,"balEfluente";#N/A,#N/A,TRUE,"ETE";#N/A,#N/A,TRUE,"Graf_ETE";#N/A,#N/A,TRUE,"Org";#N/A,#N/A,TRUE,"Graf_org";#N/A,#N/A,TRUE,"Desmi";#N/A,#N/A,TRUE,"SAAC";#N/A,#N/A,TRUE,"Vapor";#N/A,#N/A,TRUE,"Calculo Gcal";#N/A,#N/A,TRUE,"Utilização";#N/A,#N/A,TRUE,"Padrões";#N/A,#N/A,TRUE,"balvapor";#N/A,#N/A,TRUE,"oleo";#N/A,#N/A,TRUE,"ocorrencias";#N/A,#N/A,TRUE,"E.Elétrica";#N/A,#N/A,TRUE,"índices";#N/A,#N/A,TRUE,"balEnergia";#N/A,#N/A,TRUE,"DESCRIC";#N/A,#N/A,TRUE,"horas";#N/A,#N/A,TRUE,"TempoGraf";#N/A,#N/A,TRUE,"R0A"}</definedName>
    <definedName name="wrn.INFORMETEC." localSheetId="1" hidden="1">{#N/A,#N/A,FALSE,"TEC-01";#N/A,#N/A,FALSE,"TEC - 02";#N/A,#N/A,FALSE,"TEC - 03";#N/A,#N/A,FALSE,"TEC - 04";#N/A,#N/A,FALSE,"TEC-07";#N/A,#N/A,FALSE,"TEC-08";#N/A,#N/A,FALSE,"TEC - 09A";#N/A,#N/A,FALSE,"TEC - 09B";#N/A,#N/A,FALSE,"TEC - 09C";#N/A,#N/A,FALSE,"TEC - 10";#N/A,#N/A,FALSE,"TEC-11"}</definedName>
    <definedName name="wrn.INFORMETEC." hidden="1">{#N/A,#N/A,FALSE,"TEC-01";#N/A,#N/A,FALSE,"TEC - 02";#N/A,#N/A,FALSE,"TEC - 03";#N/A,#N/A,FALSE,"TEC - 04";#N/A,#N/A,FALSE,"TEC-07";#N/A,#N/A,FALSE,"TEC-08";#N/A,#N/A,FALSE,"TEC - 09A";#N/A,#N/A,FALSE,"TEC - 09B";#N/A,#N/A,FALSE,"TEC - 09C";#N/A,#N/A,FALSE,"TEC - 10";#N/A,#N/A,FALSE,"TEC-11"}</definedName>
    <definedName name="wrn.INVESTIMENTOS._.CORRENTES." localSheetId="1" hidden="1">{#N/A,#N/A,FALSE,"Suprimentos";#N/A,#N/A,FALSE,"Medicina e Segurança";#N/A,#N/A,FALSE,"Administração";#N/A,#N/A,FALSE,"Meio Ambiente";#N/A,#N/A,FALSE,"Operação (Mina)";#N/A,#N/A,FALSE,"Operação (Porto)"}</definedName>
    <definedName name="wrn.INVESTIMENTOS._.CORRENTES." hidden="1">{#N/A,#N/A,FALSE,"Suprimentos";#N/A,#N/A,FALSE,"Medicina e Segurança";#N/A,#N/A,FALSE,"Administração";#N/A,#N/A,FALSE,"Meio Ambiente";#N/A,#N/A,FALSE,"Operação (Mina)";#N/A,#N/A,FALSE,"Operação (Porto)"}</definedName>
    <definedName name="wrn.LEVFER." localSheetId="1" hidden="1">{#N/A,#N/A,FALSE,"LEVFER V2 P";#N/A,#N/A,FALSE,"LEVFER V2 P10%"}</definedName>
    <definedName name="wrn.LEVFER." hidden="1">{#N/A,#N/A,FALSE,"LEVFER V2 P";#N/A,#N/A,FALSE,"LEVFER V2 P10%"}</definedName>
    <definedName name="wrn.lh97." localSheetId="1" hidden="1">{"RETRO",#N/A,FALSE,"Ret";"retro",#N/A,FALSE,"Ret_RO";"retp",#N/A,FALSE,"Ret_P";"livro",#N/A,FALSE,"Livr_RO";"livp",#N/A,FALSE,"Livr_P";"puro",#N/A,FALSE,"Pu_RO";"pup",#N/A,FALSE,"Pu_P";"stocro",#N/A,FALSE,"Stock_RO";"stocp",#N/A,FALSE,"Stock_P";"vitro",#N/A,FALSE,"Vitr-RO";"vitp",#N/A,FALSE,"Vitr-P";"destro",#N/A,FALSE,"Dest_RO";"destp",#N/A,FALSE,"Dest_P"}</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mo2." localSheetId="1" hidden="1">{#N/A,#N/A,FALSE,"MO (2)"}</definedName>
    <definedName name="wrn.mo2." hidden="1">{#N/A,#N/A,FALSE,"MO (2)"}</definedName>
    <definedName name="wrn.mo2._1" localSheetId="1" hidden="1">{#N/A,#N/A,FALSE,"MO (2)"}</definedName>
    <definedName name="wrn.mo2._1" hidden="1">{#N/A,#N/A,FALSE,"MO (2)"}</definedName>
    <definedName name="wrn.Model." localSheetId="12"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wrn.Model." localSheetId="1"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wrn.Model."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wrn.newDEV." localSheetId="1" hidden="1">{"cover",#N/A,TRUE,"Cover";"pnl_NEWDEV",#N/A,TRUE,"NewCaseDEV";"bil_NEWDEV",#N/A,TRUE,"NewCaseDEV";"tabfi_NEWDEV",#N/A,TRUE,"NewCaseDEV";"ratios_NEWDEV",#N/A,TRUE,"NewCaseDEV";"variab_NEWDEV",#N/A,TRUE,"NewCaseDEV";"inv_NEWDEV",#N/A,TRUE,"NewCaseDEV"}</definedName>
    <definedName name="wrn.newDEV." hidden="1">{"cover",#N/A,TRUE,"Cover";"pnl_NEWDEV",#N/A,TRUE,"NewCaseDEV";"bil_NEWDEV",#N/A,TRUE,"NewCaseDEV";"tabfi_NEWDEV",#N/A,TRUE,"NewCaseDEV";"ratios_NEWDEV",#N/A,TRUE,"NewCaseDEV";"variab_NEWDEV",#N/A,TRUE,"NewCaseDEV";"inv_NEWDEV",#N/A,TRUE,"NewCaseDEV"}</definedName>
    <definedName name="wrn.newEUR." localSheetId="1" hidden="1">{"cover",#N/A,TRUE,"Cover";"pnl_NEWEUR",#N/A,TRUE,"NewCaseEUR";"bil_NEWEUR",#N/A,TRUE,"NewCaseEUR";"tabfi_NEWEUR",#N/A,TRUE,"NewCaseEUR";"ratios_NEWEUR",#N/A,TRUE,"NewCaseEUR";"variab_NEWEUR",#N/A,TRUE,"NewCaseEUR";"inv_NEWEUR",#N/A,TRUE,"NewCaseEUR"}</definedName>
    <definedName name="wrn.newEUR." hidden="1">{"cover",#N/A,TRUE,"Cover";"pnl_NEWEUR",#N/A,TRUE,"NewCaseEUR";"bil_NEWEUR",#N/A,TRUE,"NewCaseEUR";"tabfi_NEWEUR",#N/A,TRUE,"NewCaseEUR";"ratios_NEWEUR",#N/A,TRUE,"NewCaseEUR";"variab_NEWEUR",#N/A,TRUE,"NewCaseEUR";"inv_NEWEUR",#N/A,TRUE,"NewCaseEUR"}</definedName>
    <definedName name="wrn.Orçamento." localSheetId="1" hidden="1">{#N/A,#N/A,FALSE,"Planilha";#N/A,#N/A,FALSE,"Resumo";#N/A,#N/A,FALSE,"Fisico";#N/A,#N/A,FALSE,"Financeiro";#N/A,#N/A,FALSE,"Financeiro"}</definedName>
    <definedName name="wrn.Orçamento." hidden="1">{#N/A,#N/A,FALSE,"Planilha";#N/A,#N/A,FALSE,"Resumo";#N/A,#N/A,FALSE,"Fisico";#N/A,#N/A,FALSE,"Financeiro";#N/A,#N/A,FALSE,"Financeiro"}</definedName>
    <definedName name="WRN.PEND" localSheetId="1" hidden="1">{#N/A,#N/A,FALSE,"GERAL";#N/A,#N/A,FALSE,"012-96";#N/A,#N/A,FALSE,"018-96";#N/A,#N/A,FALSE,"027-96";#N/A,#N/A,FALSE,"059-96";#N/A,#N/A,FALSE,"076-96";#N/A,#N/A,FALSE,"019-97";#N/A,#N/A,FALSE,"021-97";#N/A,#N/A,FALSE,"022-97";#N/A,#N/A,FALSE,"028-97"}</definedName>
    <definedName name="WRN.PEND" hidden="1">{#N/A,#N/A,FALSE,"GERAL";#N/A,#N/A,FALSE,"012-96";#N/A,#N/A,FALSE,"018-96";#N/A,#N/A,FALSE,"027-96";#N/A,#N/A,FALSE,"059-96";#N/A,#N/A,FALSE,"076-96";#N/A,#N/A,FALSE,"019-97";#N/A,#N/A,FALSE,"021-97";#N/A,#N/A,FALSE,"022-97";#N/A,#N/A,FALSE,"028-97"}</definedName>
    <definedName name="WRN.PEND2" localSheetId="1" hidden="1">{#N/A,#N/A,FALSE,"GERAL";#N/A,#N/A,FALSE,"012-96";#N/A,#N/A,FALSE,"018-96";#N/A,#N/A,FALSE,"027-96";#N/A,#N/A,FALSE,"059-96";#N/A,#N/A,FALSE,"076-96";#N/A,#N/A,FALSE,"019-97";#N/A,#N/A,FALSE,"021-97";#N/A,#N/A,FALSE,"022-97";#N/A,#N/A,FALSE,"028-97"}</definedName>
    <definedName name="WRN.PEND2" hidden="1">{#N/A,#N/A,FALSE,"GERAL";#N/A,#N/A,FALSE,"012-96";#N/A,#N/A,FALSE,"018-96";#N/A,#N/A,FALSE,"027-96";#N/A,#N/A,FALSE,"059-96";#N/A,#N/A,FALSE,"076-96";#N/A,#N/A,FALSE,"019-97";#N/A,#N/A,FALSE,"021-97";#N/A,#N/A,FALSE,"022-97";#N/A,#N/A,FALSE,"028-97"}</definedName>
    <definedName name="WRN.PEND3" localSheetId="1" hidden="1">{#N/A,#N/A,FALSE,"GERAL";#N/A,#N/A,FALSE,"012-96";#N/A,#N/A,FALSE,"018-96";#N/A,#N/A,FALSE,"027-96";#N/A,#N/A,FALSE,"059-96";#N/A,#N/A,FALSE,"076-96";#N/A,#N/A,FALSE,"019-97";#N/A,#N/A,FALSE,"021-97";#N/A,#N/A,FALSE,"022-97";#N/A,#N/A,FALSE,"028-97"}</definedName>
    <definedName name="WRN.PEND3" hidden="1">{#N/A,#N/A,FALSE,"GERAL";#N/A,#N/A,FALSE,"012-96";#N/A,#N/A,FALSE,"018-96";#N/A,#N/A,FALSE,"027-96";#N/A,#N/A,FALSE,"059-96";#N/A,#N/A,FALSE,"076-96";#N/A,#N/A,FALSE,"019-97";#N/A,#N/A,FALSE,"021-97";#N/A,#N/A,FALSE,"022-97";#N/A,#N/A,FALSE,"028-97"}</definedName>
    <definedName name="WRN.PEND4" localSheetId="1" hidden="1">{#N/A,#N/A,FALSE,"GERAL";#N/A,#N/A,FALSE,"012-96";#N/A,#N/A,FALSE,"018-96";#N/A,#N/A,FALSE,"027-96";#N/A,#N/A,FALSE,"059-96";#N/A,#N/A,FALSE,"076-96";#N/A,#N/A,FALSE,"019-97";#N/A,#N/A,FALSE,"021-97";#N/A,#N/A,FALSE,"022-97";#N/A,#N/A,FALSE,"028-97"}</definedName>
    <definedName name="WRN.PEND4" hidden="1">{#N/A,#N/A,FALSE,"GERAL";#N/A,#N/A,FALSE,"012-96";#N/A,#N/A,FALSE,"018-96";#N/A,#N/A,FALSE,"027-96";#N/A,#N/A,FALSE,"059-96";#N/A,#N/A,FALSE,"076-96";#N/A,#N/A,FALSE,"019-97";#N/A,#N/A,FALSE,"021-97";#N/A,#N/A,FALSE,"022-97";#N/A,#N/A,FALSE,"028-97"}</definedName>
    <definedName name="wrn.PENDENCIAS." localSheetId="1"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PENDENCIAS._1" localSheetId="1" hidden="1">{#N/A,#N/A,FALSE,"GERAL";#N/A,#N/A,FALSE,"012-96";#N/A,#N/A,FALSE,"018-96";#N/A,#N/A,FALSE,"027-96";#N/A,#N/A,FALSE,"059-96";#N/A,#N/A,FALSE,"076-96";#N/A,#N/A,FALSE,"019-97";#N/A,#N/A,FALSE,"021-97";#N/A,#N/A,FALSE,"022-97";#N/A,#N/A,FALSE,"028-97"}</definedName>
    <definedName name="wrn.PENDENCIAS._1" hidden="1">{#N/A,#N/A,FALSE,"GERAL";#N/A,#N/A,FALSE,"012-96";#N/A,#N/A,FALSE,"018-96";#N/A,#N/A,FALSE,"027-96";#N/A,#N/A,FALSE,"059-96";#N/A,#N/A,FALSE,"076-96";#N/A,#N/A,FALSE,"019-97";#N/A,#N/A,FALSE,"021-97";#N/A,#N/A,FALSE,"022-97";#N/A,#N/A,FALSE,"028-97"}</definedName>
    <definedName name="wrn.PLANTA._.VS._.1997." localSheetId="12" hidden="1">{#N/A,#N/A,FALSE,"SUP";#N/A,#N/A,FALSE,"ERN";#N/A,#N/A,FALSE,"CRO";#N/A,#N/A,FALSE,"INT";#N/A,#N/A,FALSE,"VIP";#N/A,#N/A,FALSE,"VIC"}</definedName>
    <definedName name="wrn.PLANTA._.VS._.1997." localSheetId="1" hidden="1">{#N/A,#N/A,FALSE,"SUP";#N/A,#N/A,FALSE,"ERN";#N/A,#N/A,FALSE,"CRO";#N/A,#N/A,FALSE,"INT";#N/A,#N/A,FALSE,"VIP";#N/A,#N/A,FALSE,"VIC"}</definedName>
    <definedName name="wrn.PLANTA._.VS._.1997." hidden="1">{#N/A,#N/A,FALSE,"SUP";#N/A,#N/A,FALSE,"ERN";#N/A,#N/A,FALSE,"CRO";#N/A,#N/A,FALSE,"INT";#N/A,#N/A,FALSE,"VIP";#N/A,#N/A,FALSE,"VIC"}</definedName>
    <definedName name="wrn.PNEUS." localSheetId="1" hidden="1">{#N/A,#N/A,FALSE,"EQUIPAMENTOS"}</definedName>
    <definedName name="wrn.PNEUS." hidden="1">{#N/A,#N/A,FALSE,"EQUIPAMENTOS"}</definedName>
    <definedName name="wrn.preco." localSheetId="1" hidden="1">{#N/A,#N/A,FALSE,"Pla_Preço";#N/A,#N/A,FALSE,"Crono"}</definedName>
    <definedName name="wrn.preco." hidden="1">{#N/A,#N/A,FALSE,"Pla_Preço";#N/A,#N/A,FALSE,"Crono"}</definedName>
    <definedName name="wrn.Print." localSheetId="12" hidden="1">{"vi1",#N/A,FALSE,"Financial Statements";"vi2",#N/A,FALSE,"Financial Statements";#N/A,#N/A,FALSE,"DCF"}</definedName>
    <definedName name="wrn.Print." localSheetId="1" hidden="1">{"vi1",#N/A,FALSE,"Financial Statements";"vi2",#N/A,FALSE,"Financial Statements";#N/A,#N/A,FALSE,"DCF"}</definedName>
    <definedName name="wrn.Print." hidden="1">{"vi1",#N/A,FALSE,"Financial Statements";"vi2",#N/A,FALSE,"Financial Statements";#N/A,#N/A,FALSE,"DCF"}</definedName>
    <definedName name="wrn.Print._.Report." localSheetId="12"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localSheetId="1"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Report."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All." localSheetId="12" hidden="1">{"PA1",#N/A,FALSE,"BORDMW";"pa2",#N/A,FALSE,"BORDMW";"PA3",#N/A,FALSE,"BORDMW";"PA4",#N/A,FALSE,"BORDMW"}</definedName>
    <definedName name="wrn.PrintAll." localSheetId="1" hidden="1">{"PA1",#N/A,FALSE,"BORDMW";"pa2",#N/A,FALSE,"BORDMW";"PA3",#N/A,FALSE,"BORDMW";"PA4",#N/A,FALSE,"BORDMW"}</definedName>
    <definedName name="wrn.PrintAll." hidden="1">{"PA1",#N/A,FALSE,"BORDMW";"pa2",#N/A,FALSE,"BORDMW";"PA3",#N/A,FALSE,"BORDMW";"PA4",#N/A,FALSE,"BORDMW"}</definedName>
    <definedName name="wrn.ptp." localSheetId="1" hidden="1">{#N/A,#N/A,FALSE,"RELATÓRIO";#N/A,#N/A,FALSE,"RELATÓRIO"}</definedName>
    <definedName name="wrn.ptp." hidden="1">{#N/A,#N/A,FALSE,"RELATÓRIO";#N/A,#N/A,FALSE,"RELATÓRIO"}</definedName>
    <definedName name="wrn.Quadros." localSheetId="1" hidden="1">{#N/A,#N/A,FALSE,"Flx_caixa";#N/A,#N/A,FALSE,"Invest";#N/A,#N/A,FALSE,"Resultado";#N/A,#N/A,FALSE,"Custos";#N/A,#N/A,FALSE,"Receita";#N/A,#N/A,FALSE,"Comentários"}</definedName>
    <definedName name="wrn.Quadros." hidden="1">{#N/A,#N/A,FALSE,"Flx_caixa";#N/A,#N/A,FALSE,"Invest";#N/A,#N/A,FALSE,"Resultado";#N/A,#N/A,FALSE,"Custos";#N/A,#N/A,FALSE,"Receita";#N/A,#N/A,FALSE,"Comentários"}</definedName>
    <definedName name="wrn.Quadros._.relatório." localSheetId="1" hidden="1">{#N/A,#N/A,FALSE,"QD_F1 Invest Detalhado";#N/A,#N/A,FALSE,"QD_F3 Invest_Comparado";#N/A,#N/A,FALSE,"QD_B Trafego";#N/A,#N/A,FALSE,"QD_D0 Custos Operacionais";#N/A,#N/A,FALSE,"QD_C Receita";#N/A,#N/A,FALSE,"QD_D Custos";#N/A,#N/A,FALSE,"QD_E Resultado";#N/A,#N/A,FALSE,"QD_G Fluxo Caixa"}</definedName>
    <definedName name="wrn.Quadros._.relatório." hidden="1">{#N/A,#N/A,FALSE,"QD_F1 Invest Detalhado";#N/A,#N/A,FALSE,"QD_F3 Invest_Comparado";#N/A,#N/A,FALSE,"QD_B Trafego";#N/A,#N/A,FALSE,"QD_D0 Custos Operacionais";#N/A,#N/A,FALSE,"QD_C Receita";#N/A,#N/A,FALSE,"QD_D Custos";#N/A,#N/A,FALSE,"QD_E Resultado";#N/A,#N/A,FALSE,"QD_G Fluxo Caixa"}</definedName>
    <definedName name="wrn.Quadros._.relatório._1" localSheetId="1" hidden="1">{#N/A,#N/A,FALSE,"QD_F1 Invest Detalhado";#N/A,#N/A,FALSE,"QD_F3 Invest_Comparado";#N/A,#N/A,FALSE,"QD_B Trafego";#N/A,#N/A,FALSE,"QD_D0 Custos Operacionais";#N/A,#N/A,FALSE,"QD_C Receita";#N/A,#N/A,FALSE,"QD_D Custos";#N/A,#N/A,FALSE,"QD_E Resultado";#N/A,#N/A,FALSE,"QD_G Fluxo Caixa"}</definedName>
    <definedName name="wrn.Quadros._.relatório._1" hidden="1">{#N/A,#N/A,FALSE,"QD_F1 Invest Detalhado";#N/A,#N/A,FALSE,"QD_F3 Invest_Comparado";#N/A,#N/A,FALSE,"QD_B Trafego";#N/A,#N/A,FALSE,"QD_D0 Custos Operacionais";#N/A,#N/A,FALSE,"QD_C Receita";#N/A,#N/A,FALSE,"QD_D Custos";#N/A,#N/A,FALSE,"QD_E Resultado";#N/A,#N/A,FALSE,"QD_G Fluxo Caixa"}</definedName>
    <definedName name="wrn.Quadros._.relatório._2" localSheetId="1" hidden="1">{#N/A,#N/A,FALSE,"QD_F1 Invest Detalhado";#N/A,#N/A,FALSE,"QD_F3 Invest_Comparado";#N/A,#N/A,FALSE,"QD_B Trafego";#N/A,#N/A,FALSE,"QD_D0 Custos Operacionais";#N/A,#N/A,FALSE,"QD_C Receita";#N/A,#N/A,FALSE,"QD_D Custos";#N/A,#N/A,FALSE,"QD_E Resultado";#N/A,#N/A,FALSE,"QD_G Fluxo Caixa"}</definedName>
    <definedName name="wrn.Quadros._.relatório._2" hidden="1">{#N/A,#N/A,FALSE,"QD_F1 Invest Detalhado";#N/A,#N/A,FALSE,"QD_F3 Invest_Comparado";#N/A,#N/A,FALSE,"QD_B Trafego";#N/A,#N/A,FALSE,"QD_D0 Custos Operacionais";#N/A,#N/A,FALSE,"QD_C Receita";#N/A,#N/A,FALSE,"QD_D Custos";#N/A,#N/A,FALSE,"QD_E Resultado";#N/A,#N/A,FALSE,"QD_G Fluxo Caixa"}</definedName>
    <definedName name="wrn.rel.custo._.xls." localSheetId="1"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custo._.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_ORÇAMENTO." localSheetId="1" hidden="1">{"orç_mes",#N/A,FALSE,"TOTAL";"ORÇ_MES",#N/A,FALSE,"760";"ORÇ_MES",#N/A,FALSE,"761"}</definedName>
    <definedName name="wrn.REL_ORÇAMENTO." hidden="1">{"orç_mes",#N/A,FALSE,"TOTAL";"ORÇ_MES",#N/A,FALSE,"760";"ORÇ_MES",#N/A,FALSE,"761"}</definedName>
    <definedName name="wrn.REL_REAL." localSheetId="1" hidden="1">{"real",#N/A,FALSE,"TOTAL";"REAL",#N/A,FALSE,"760";"REAL",#N/A,FALSE,"761"}</definedName>
    <definedName name="wrn.REL_REAL." hidden="1">{"real",#N/A,FALSE,"TOTAL";"REAL",#N/A,FALSE,"760";"REAL",#N/A,FALSE,"761"}</definedName>
    <definedName name="wrn.REL_REPORTE." localSheetId="1" hidden="1">{"reporte",#N/A,FALSE,"TOTAL";"REPORTE",#N/A,FALSE,"760";"REPORTE",#N/A,FALSE,"761"}</definedName>
    <definedName name="wrn.REL_REPORTE." hidden="1">{"reporte",#N/A,FALSE,"TOTAL";"REPORTE",#N/A,FALSE,"760";"REPORTE",#N/A,FALSE,"761"}</definedName>
    <definedName name="wrn.RELAT_EAP." localSheetId="1" hidden="1">{#N/A,#N/A,FALSE,"EAP";#N/A,#N/A,FALSE,"CURVA AV.FÍSICO";#N/A,#N/A,FALSE,"CURVA AV.FINANC."}</definedName>
    <definedName name="wrn.RELAT_EAP." hidden="1">{#N/A,#N/A,FALSE,"EAP";#N/A,#N/A,FALSE,"CURVA AV.FÍSICO";#N/A,#N/A,FALSE,"CURVA AV.FINANC."}</definedName>
    <definedName name="wrn.Relatório._.Porto."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wrn.Relatório._.Porto."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wrn.RELCUSTO." localSheetId="1" hidden="1">{#N/A,#N/A,FALSE,"CAPA";#N/A,#N/A,FALSE,"CUSTOTOT";#N/A,#N/A,FALSE,"ORCEXEC";#N/A,#N/A,FALSE,"CUSTO";#N/A,#N/A,FALSE,"MINCC";#N/A,#N/A,FALSE,"MINCCUNI";#N/A,#N/A,FALSE,"MINNAT";#N/A,#N/A,FALSE,"MINNATUN";#N/A,#N/A,FALSE,"TRACC";#N/A,#N/A,FALSE,"TRACCUNI";#N/A,#N/A,FALSE,"TRANAT";#N/A,#N/A,FALSE,"TRANATUN";#N/A,#N/A,FALSE,"MOICC";#N/A,#N/A,FALSE,"MOICCUNI";#N/A,#N/A,FALSE,"MOINAT";#N/A,#N/A,FALSE,"MOINATUN";#N/A,#N/A,FALSE,"STANDARD";#N/A,#N/A,FALSE,"MPCC";#N/A,#N/A,FALSE,"MPCCUNIT";#N/A,#N/A,FALSE,"MPNATTOT";#N/A,#N/A,FALSE,"MPNATTOT";#N/A,#N/A,FALSE,"MPNATUNI"}</definedName>
    <definedName name="wrn.RELCUSTO." hidden="1">{#N/A,#N/A,FALSE,"CAPA";#N/A,#N/A,FALSE,"CUSTOTOT";#N/A,#N/A,FALSE,"ORCEXEC";#N/A,#N/A,FALSE,"CUSTO";#N/A,#N/A,FALSE,"MINCC";#N/A,#N/A,FALSE,"MINCCUNI";#N/A,#N/A,FALSE,"MINNAT";#N/A,#N/A,FALSE,"MINNATUN";#N/A,#N/A,FALSE,"TRACC";#N/A,#N/A,FALSE,"TRACCUNI";#N/A,#N/A,FALSE,"TRANAT";#N/A,#N/A,FALSE,"TRANATUN";#N/A,#N/A,FALSE,"MOICC";#N/A,#N/A,FALSE,"MOICCUNI";#N/A,#N/A,FALSE,"MOINAT";#N/A,#N/A,FALSE,"MOINATUN";#N/A,#N/A,FALSE,"STANDARD";#N/A,#N/A,FALSE,"MPCC";#N/A,#N/A,FALSE,"MPCCUNIT";#N/A,#N/A,FALSE,"MPNATTOT";#N/A,#N/A,FALSE,"MPNATTOT";#N/A,#N/A,FALSE,"MPNATUNI"}</definedName>
    <definedName name="wrn.relcustoxls." localSheetId="1"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custo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ext." localSheetId="1" hidden="1">{#N/A,#N/A,TRUE,"Plan1"}</definedName>
    <definedName name="wrn.relext." hidden="1">{#N/A,#N/A,TRUE,"Plan1"}</definedName>
    <definedName name="wrn.relext._1" localSheetId="1" hidden="1">{#N/A,#N/A,TRUE,"Plan1"}</definedName>
    <definedName name="wrn.relext._1" hidden="1">{#N/A,#N/A,TRUE,"Plan1"}</definedName>
    <definedName name="wrn.RELMEN." localSheetId="1" hidden="1">{#N/A,#N/A,FALSE,"CUSCOL";#N/A,#N/A,FALSE,"CUSCOL1";#N/A,#N/A,FALSE,"CUSSIL";#N/A,#N/A,FALSE,"CUSSIL1";#N/A,#N/A,FALSE,"ACOMEN";#N/A,#N/A,FALSE,"ACOMEN1";#N/A,#N/A,FALSE,"FISILV";#N/A,#N/A,FALSE,"FISILVI1";#N/A,#N/A,FALSE,"RENSIL";#N/A,#N/A,FALSE,"RENSIL1";#N/A,#N/A,FALSE,"GASTOS";#N/A,#N/A,FALSE,"GASTOS1"}</definedName>
    <definedName name="wrn.RELMEN." hidden="1">{#N/A,#N/A,FALSE,"CUSCOL";#N/A,#N/A,FALSE,"CUSCOL1";#N/A,#N/A,FALSE,"CUSSIL";#N/A,#N/A,FALSE,"CUSSIL1";#N/A,#N/A,FALSE,"ACOMEN";#N/A,#N/A,FALSE,"ACOMEN1";#N/A,#N/A,FALSE,"FISILV";#N/A,#N/A,FALSE,"FISILVI1";#N/A,#N/A,FALSE,"RENSIL";#N/A,#N/A,FALSE,"RENSIL1";#N/A,#N/A,FALSE,"GASTOS";#N/A,#N/A,FALSE,"GASTOS1"}</definedName>
    <definedName name="wrn.RELPAC."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sales." localSheetId="12" hidden="1">{"sales",#N/A,FALSE,"Sales";"sales existing",#N/A,FALSE,"Sales";"sales rd1",#N/A,FALSE,"Sales";"sales rd2",#N/A,FALSE,"Sales"}</definedName>
    <definedName name="wrn.sales." localSheetId="1" hidden="1">{"sales",#N/A,FALSE,"Sales";"sales existing",#N/A,FALSE,"Sales";"sales rd1",#N/A,FALSE,"Sales";"sales rd2",#N/A,FALSE,"Sales"}</definedName>
    <definedName name="wrn.sales." hidden="1">{"sales",#N/A,FALSE,"Sales";"sales existing",#N/A,FALSE,"Sales";"sales rd1",#N/A,FALSE,"Sales";"sales rd2",#N/A,FALSE,"Sales"}</definedName>
    <definedName name="wrn.SBBE." localSheetId="1" hidden="1">{#N/A,#N/A,FALSE,"Plan1"}</definedName>
    <definedName name="wrn.SBBE." hidden="1">{#N/A,#N/A,FALSE,"Plan1"}</definedName>
    <definedName name="wrn.SERV._.PAVTO." localSheetId="1" hidden="1">{#N/A,#N/A,FALSE,"SS 1";#N/A,#N/A,FALSE,"SS 2";#N/A,#N/A,FALSE,"TER 1 (1)";#N/A,#N/A,FALSE,"TER 1 (2)";#N/A,#N/A,FALSE,"TER 2 ";#N/A,#N/A,FALSE,"TP  (1)";#N/A,#N/A,FALSE,"TP  (2)";#N/A,#N/A,FALSE,"CM BAR"}</definedName>
    <definedName name="wrn.SERV._.PAVTO." hidden="1">{#N/A,#N/A,FALSE,"SS 1";#N/A,#N/A,FALSE,"SS 2";#N/A,#N/A,FALSE,"TER 1 (1)";#N/A,#N/A,FALSE,"TER 1 (2)";#N/A,#N/A,FALSE,"TER 2 ";#N/A,#N/A,FALSE,"TP  (1)";#N/A,#N/A,FALSE,"TP  (2)";#N/A,#N/A,FALSE,"CM BAR"}</definedName>
    <definedName name="wrn.SHORT." localSheetId="12" hidden="1">{"CREDIT STATISTICS",#N/A,FALSE,"STATS";"CF_AND_IS",#N/A,FALSE,"PLAN";"BALSHEET",#N/A,FALSE,"BALANCE SHEET"}</definedName>
    <definedName name="wrn.SHORT." localSheetId="1" hidden="1">{"CREDIT STATISTICS",#N/A,FALSE,"STATS";"CF_AND_IS",#N/A,FALSE,"PLAN";"BALSHEET",#N/A,FALSE,"BALANCE SHEET"}</definedName>
    <definedName name="wrn.SHORT." hidden="1">{"CREDIT STATISTICS",#N/A,FALSE,"STATS";"CF_AND_IS",#N/A,FALSE,"PLAN";"BALSHEET",#N/A,FALSE,"BALANCE SHEET"}</definedName>
    <definedName name="wrn.SITUAÇÃO._.DIÁRIA." localSheetId="1" hidden="1">{#N/A,#N/A,FALSE,"SITUAÇÃO DIÁRIA ";#N/A,#N/A,FALSE,"7 à 7"}</definedName>
    <definedName name="wrn.SITUAÇÃO._.DIÁRIA." hidden="1">{#N/A,#N/A,FALSE,"SITUAÇÃO DIÁRIA ";#N/A,#N/A,FALSE,"7 à 7"}</definedName>
    <definedName name="wrn.SOCIEDAD." localSheetId="12" hidden="1">{#N/A,#N/A,FALSE,"SYSOC";#N/A,#N/A,FALSE,"RESU-GESTION";#N/A,#N/A,FALSE,"EVOL-MNA";#N/A,#N/A,FALSE,"VTAS-ANALI";#N/A,#N/A,FALSE,"ANALI-GSFIJOS";#N/A,#N/A,FALSE,"DETA-RUBROS";#N/A,#N/A,FALSE,"ANALI-CNF";#N/A,#N/A,FALSE,"BILAN";#N/A,#N/A,FALSE,"TAB_FIN";#N/A,#N/A,FALSE,"IND_ECO"}</definedName>
    <definedName name="wrn.SOCIEDAD." localSheetId="1" hidden="1">{#N/A,#N/A,FALSE,"SYSOC";#N/A,#N/A,FALSE,"RESU-GESTION";#N/A,#N/A,FALSE,"EVOL-MNA";#N/A,#N/A,FALSE,"VTAS-ANALI";#N/A,#N/A,FALSE,"ANALI-GSFIJOS";#N/A,#N/A,FALSE,"DETA-RUBROS";#N/A,#N/A,FALSE,"ANALI-CNF";#N/A,#N/A,FALSE,"BILAN";#N/A,#N/A,FALSE,"TAB_FIN";#N/A,#N/A,FALSE,"IND_ECO"}</definedName>
    <definedName name="wrn.SOCIEDAD." hidden="1">{#N/A,#N/A,FALSE,"SYSOC";#N/A,#N/A,FALSE,"RESU-GESTION";#N/A,#N/A,FALSE,"EVOL-MNA";#N/A,#N/A,FALSE,"VTAS-ANALI";#N/A,#N/A,FALSE,"ANALI-GSFIJOS";#N/A,#N/A,FALSE,"DETA-RUBROS";#N/A,#N/A,FALSE,"ANALI-CNF";#N/A,#N/A,FALSE,"BILAN";#N/A,#N/A,FALSE,"TAB_FIN";#N/A,#N/A,FALSE,"IND_ECO"}</definedName>
    <definedName name="wrn.SUMMARY." localSheetId="1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ARGET._.DCF." localSheetId="12" hidden="1">{"targetdcf",#N/A,FALSE,"Merger consequences";"TARGETASSU",#N/A,FALSE,"Merger consequences";"TERMINAL VALUE",#N/A,FALSE,"Merger consequences"}</definedName>
    <definedName name="wrn.TARGET._.DCF." localSheetId="1"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este." localSheetId="1" hidden="1">{#N/A,#N/A,TRUE,"indice";#N/A,#N/A,TRUE,"indicadores";#N/A,#N/A,TRUE,"comentarios"}</definedName>
    <definedName name="wrn.teste." hidden="1">{#N/A,#N/A,TRUE,"indice";#N/A,#N/A,TRUE,"indicadores";#N/A,#N/A,TRUE,"comentarios"}</definedName>
    <definedName name="wrn.Tipo." localSheetId="1" hidden="1">{#N/A,#N/A,TRUE,"Serviços"}</definedName>
    <definedName name="wrn.Tipo." hidden="1">{#N/A,#N/A,TRUE,"Serviços"}</definedName>
    <definedName name="wrn.Tipo.." localSheetId="1" hidden="1">{#N/A,#N/A,TRUE,"Serviços"}</definedName>
    <definedName name="wrn.Tipo.." hidden="1">{#N/A,#N/A,TRUE,"Serviços"}</definedName>
    <definedName name="wrn.todo." localSheetId="12" hidden="1">{"Caja",#N/A,TRUE,"P&amp;G BG";"PyG",#N/A,TRUE,"P&amp;G BG";"Balance",#N/A,TRUE,"P&amp;G BG"}</definedName>
    <definedName name="wrn.todo." localSheetId="1" hidden="1">{"Caja",#N/A,TRUE,"P&amp;G BG";"PyG",#N/A,TRUE,"P&amp;G BG";"Balance",#N/A,TRUE,"P&amp;G BG"}</definedName>
    <definedName name="wrn.todo." hidden="1">{"Caja",#N/A,TRUE,"P&amp;G BG";"PyG",#N/A,TRUE,"P&amp;G BG";"Balance",#N/A,TRUE,"P&amp;G BG"}</definedName>
    <definedName name="wrn.total." localSheetId="1" hidden="1">{#N/A,#N/A,FALSE,"TOTAL"}</definedName>
    <definedName name="wrn.total." hidden="1">{#N/A,#N/A,FALSE,"TOTAL"}</definedName>
    <definedName name="wrn.TUDO." localSheetId="1" hidden="1">{#N/A,#N/A,FALSE,"Plan1";#N/A,#N/A,FALSE,"Plan2"}</definedName>
    <definedName name="wrn.TUDO." hidden="1">{#N/A,#N/A,FALSE,"Plan1";#N/A,#N/A,FALSE,"Plan2"}</definedName>
    <definedName name="wrn.VALDEZ." localSheetId="12"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wrn.VALDEZ." localSheetId="1"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wrn.VALDEZ." hidden="1">{"ERMES",#N/A,FALSE,"RESUMEN";"ERACUM",#N/A,FALSE,"RESUMEN";"BG",#N/A,FALSE,"RESUMEN";"ERMES",#N/A,FALSE,"SABANAS";"ERACUM",#N/A,FALSE,"SABANAS";"BG",#N/A,FALSE,"SABANAS";"fadsa",#N/A,FALSE,"FADSA";"supsa",#N/A,FALSE,"SUPSA";"crolls",#N/A,FALSE,"CROLLS";"vicomsa",#N/A,FALSE,"VICOMSA";"viplasticos",#N/A,FALSE,"VIPLASTICOS";"vitsa",#N/A,FALSE,"VITSA";"elim",#N/A,FALSE,"ELIM"}</definedName>
    <definedName name="wrn.VENTAS." localSheetId="12" hidden="1">{"VENTAS1",#N/A,FALSE,"VENTAS";"VENTAS2",#N/A,FALSE,"VENTAS";"VENTAS3",#N/A,FALSE,"VENTAS";"VENTAS4",#N/A,FALSE,"VENTAS";"VENTAS5",#N/A,FALSE,"VENTAS";"VENTAS6",#N/A,FALSE,"VENTAS";"VENTAS7",#N/A,FALSE,"VENTAS";"VENTAS8",#N/A,FALSE,"VENTAS"}</definedName>
    <definedName name="wrn.VENTAS." localSheetId="1" hidden="1">{"VENTAS1",#N/A,FALSE,"VENTAS";"VENTAS2",#N/A,FALSE,"VENTAS";"VENTAS3",#N/A,FALSE,"VENTAS";"VENTAS4",#N/A,FALSE,"VENTAS";"VENTAS5",#N/A,FALSE,"VENTAS";"VENTAS6",#N/A,FALSE,"VENTAS";"VENTAS7",#N/A,FALSE,"VENTAS";"VENTAS8",#N/A,FALSE,"VENTAS"}</definedName>
    <definedName name="wrn.VENTAS." hidden="1">{"VENTAS1",#N/A,FALSE,"VENTAS";"VENTAS2",#N/A,FALSE,"VENTAS";"VENTAS3",#N/A,FALSE,"VENTAS";"VENTAS4",#N/A,FALSE,"VENTAS";"VENTAS5",#N/A,FALSE,"VENTAS";"VENTAS6",#N/A,FALSE,"VENTAS";"VENTAS7",#N/A,FALSE,"VENTAS";"VENTAS8",#N/A,FALSE,"VENTAS"}</definedName>
    <definedName name="wrn.VENTAS._1" localSheetId="12" hidden="1">{"VENTAS1",#N/A,FALSE,"VENTAS";"VENTAS2",#N/A,FALSE,"VENTAS";"VENTAS3",#N/A,FALSE,"VENTAS";"VENTAS4",#N/A,FALSE,"VENTAS";"VENTAS5",#N/A,FALSE,"VENTAS";"VENTAS6",#N/A,FALSE,"VENTAS";"VENTAS7",#N/A,FALSE,"VENTAS";"VENTAS8",#N/A,FALSE,"VENTAS"}</definedName>
    <definedName name="wrn.VENTAS._1" localSheetId="1" hidden="1">{"VENTAS1",#N/A,FALSE,"VENTAS";"VENTAS2",#N/A,FALSE,"VENTAS";"VENTAS3",#N/A,FALSE,"VENTAS";"VENTAS4",#N/A,FALSE,"VENTAS";"VENTAS5",#N/A,FALSE,"VENTAS";"VENTAS6",#N/A,FALSE,"VENTAS";"VENTAS7",#N/A,FALSE,"VENTAS";"VENTAS8",#N/A,FALSE,"VENTAS"}</definedName>
    <definedName name="wrn.VENTAS._1" hidden="1">{"VENTAS1",#N/A,FALSE,"VENTAS";"VENTAS2",#N/A,FALSE,"VENTAS";"VENTAS3",#N/A,FALSE,"VENTAS";"VENTAS4",#N/A,FALSE,"VENTAS";"VENTAS5",#N/A,FALSE,"VENTAS";"VENTAS6",#N/A,FALSE,"VENTAS";"VENTAS7",#N/A,FALSE,"VENTAS";"VENTAS8",#N/A,FALSE,"VENTAS"}</definedName>
    <definedName name="wrn.VENTAS._1_1" localSheetId="12" hidden="1">{"VENTAS1",#N/A,FALSE,"VENTAS";"VENTAS2",#N/A,FALSE,"VENTAS";"VENTAS3",#N/A,FALSE,"VENTAS";"VENTAS4",#N/A,FALSE,"VENTAS";"VENTAS5",#N/A,FALSE,"VENTAS";"VENTAS6",#N/A,FALSE,"VENTAS";"VENTAS7",#N/A,FALSE,"VENTAS";"VENTAS8",#N/A,FALSE,"VENTAS"}</definedName>
    <definedName name="wrn.VENTAS._1_1" localSheetId="1" hidden="1">{"VENTAS1",#N/A,FALSE,"VENTAS";"VENTAS2",#N/A,FALSE,"VENTAS";"VENTAS3",#N/A,FALSE,"VENTAS";"VENTAS4",#N/A,FALSE,"VENTAS";"VENTAS5",#N/A,FALSE,"VENTAS";"VENTAS6",#N/A,FALSE,"VENTAS";"VENTAS7",#N/A,FALSE,"VENTAS";"VENTAS8",#N/A,FALSE,"VENTAS"}</definedName>
    <definedName name="wrn.VENTAS._1_1" hidden="1">{"VENTAS1",#N/A,FALSE,"VENTAS";"VENTAS2",#N/A,FALSE,"VENTAS";"VENTAS3",#N/A,FALSE,"VENTAS";"VENTAS4",#N/A,FALSE,"VENTAS";"VENTAS5",#N/A,FALSE,"VENTAS";"VENTAS6",#N/A,FALSE,"VENTAS";"VENTAS7",#N/A,FALSE,"VENTAS";"VENTAS8",#N/A,FALSE,"VENTAS"}</definedName>
    <definedName name="wrn.VENTAS._1_1_1" localSheetId="12" hidden="1">{"VENTAS1",#N/A,FALSE,"VENTAS";"VENTAS2",#N/A,FALSE,"VENTAS";"VENTAS3",#N/A,FALSE,"VENTAS";"VENTAS4",#N/A,FALSE,"VENTAS";"VENTAS5",#N/A,FALSE,"VENTAS";"VENTAS6",#N/A,FALSE,"VENTAS";"VENTAS7",#N/A,FALSE,"VENTAS";"VENTAS8",#N/A,FALSE,"VENTAS"}</definedName>
    <definedName name="wrn.VENTAS._1_1_1" localSheetId="1" hidden="1">{"VENTAS1",#N/A,FALSE,"VENTAS";"VENTAS2",#N/A,FALSE,"VENTAS";"VENTAS3",#N/A,FALSE,"VENTAS";"VENTAS4",#N/A,FALSE,"VENTAS";"VENTAS5",#N/A,FALSE,"VENTAS";"VENTAS6",#N/A,FALSE,"VENTAS";"VENTAS7",#N/A,FALSE,"VENTAS";"VENTAS8",#N/A,FALSE,"VENTAS"}</definedName>
    <definedName name="wrn.VENTAS._1_1_1" hidden="1">{"VENTAS1",#N/A,FALSE,"VENTAS";"VENTAS2",#N/A,FALSE,"VENTAS";"VENTAS3",#N/A,FALSE,"VENTAS";"VENTAS4",#N/A,FALSE,"VENTAS";"VENTAS5",#N/A,FALSE,"VENTAS";"VENTAS6",#N/A,FALSE,"VENTAS";"VENTAS7",#N/A,FALSE,"VENTAS";"VENTAS8",#N/A,FALSE,"VENTAS"}</definedName>
    <definedName name="wrn.VENTAS._1_1_1_1" localSheetId="12" hidden="1">{"VENTAS1",#N/A,FALSE,"VENTAS";"VENTAS2",#N/A,FALSE,"VENTAS";"VENTAS3",#N/A,FALSE,"VENTAS";"VENTAS4",#N/A,FALSE,"VENTAS";"VENTAS5",#N/A,FALSE,"VENTAS";"VENTAS6",#N/A,FALSE,"VENTAS";"VENTAS7",#N/A,FALSE,"VENTAS";"VENTAS8",#N/A,FALSE,"VENTAS"}</definedName>
    <definedName name="wrn.VENTAS._1_1_1_1" localSheetId="1" hidden="1">{"VENTAS1",#N/A,FALSE,"VENTAS";"VENTAS2",#N/A,FALSE,"VENTAS";"VENTAS3",#N/A,FALSE,"VENTAS";"VENTAS4",#N/A,FALSE,"VENTAS";"VENTAS5",#N/A,FALSE,"VENTAS";"VENTAS6",#N/A,FALSE,"VENTAS";"VENTAS7",#N/A,FALSE,"VENTAS";"VENTAS8",#N/A,FALSE,"VENTAS"}</definedName>
    <definedName name="wrn.VENTAS._1_1_1_1" hidden="1">{"VENTAS1",#N/A,FALSE,"VENTAS";"VENTAS2",#N/A,FALSE,"VENTAS";"VENTAS3",#N/A,FALSE,"VENTAS";"VENTAS4",#N/A,FALSE,"VENTAS";"VENTAS5",#N/A,FALSE,"VENTAS";"VENTAS6",#N/A,FALSE,"VENTAS";"VENTAS7",#N/A,FALSE,"VENTAS";"VENTAS8",#N/A,FALSE,"VENTAS"}</definedName>
    <definedName name="wrn.VENTAS._1_1_2" localSheetId="12" hidden="1">{"VENTAS1",#N/A,FALSE,"VENTAS";"VENTAS2",#N/A,FALSE,"VENTAS";"VENTAS3",#N/A,FALSE,"VENTAS";"VENTAS4",#N/A,FALSE,"VENTAS";"VENTAS5",#N/A,FALSE,"VENTAS";"VENTAS6",#N/A,FALSE,"VENTAS";"VENTAS7",#N/A,FALSE,"VENTAS";"VENTAS8",#N/A,FALSE,"VENTAS"}</definedName>
    <definedName name="wrn.VENTAS._1_1_2" localSheetId="1" hidden="1">{"VENTAS1",#N/A,FALSE,"VENTAS";"VENTAS2",#N/A,FALSE,"VENTAS";"VENTAS3",#N/A,FALSE,"VENTAS";"VENTAS4",#N/A,FALSE,"VENTAS";"VENTAS5",#N/A,FALSE,"VENTAS";"VENTAS6",#N/A,FALSE,"VENTAS";"VENTAS7",#N/A,FALSE,"VENTAS";"VENTAS8",#N/A,FALSE,"VENTAS"}</definedName>
    <definedName name="wrn.VENTAS._1_1_2" hidden="1">{"VENTAS1",#N/A,FALSE,"VENTAS";"VENTAS2",#N/A,FALSE,"VENTAS";"VENTAS3",#N/A,FALSE,"VENTAS";"VENTAS4",#N/A,FALSE,"VENTAS";"VENTAS5",#N/A,FALSE,"VENTAS";"VENTAS6",#N/A,FALSE,"VENTAS";"VENTAS7",#N/A,FALSE,"VENTAS";"VENTAS8",#N/A,FALSE,"VENTAS"}</definedName>
    <definedName name="wrn.VENTAS._1_2" localSheetId="12" hidden="1">{"VENTAS1",#N/A,FALSE,"VENTAS";"VENTAS2",#N/A,FALSE,"VENTAS";"VENTAS3",#N/A,FALSE,"VENTAS";"VENTAS4",#N/A,FALSE,"VENTAS";"VENTAS5",#N/A,FALSE,"VENTAS";"VENTAS6",#N/A,FALSE,"VENTAS";"VENTAS7",#N/A,FALSE,"VENTAS";"VENTAS8",#N/A,FALSE,"VENTAS"}</definedName>
    <definedName name="wrn.VENTAS._1_2" localSheetId="1" hidden="1">{"VENTAS1",#N/A,FALSE,"VENTAS";"VENTAS2",#N/A,FALSE,"VENTAS";"VENTAS3",#N/A,FALSE,"VENTAS";"VENTAS4",#N/A,FALSE,"VENTAS";"VENTAS5",#N/A,FALSE,"VENTAS";"VENTAS6",#N/A,FALSE,"VENTAS";"VENTAS7",#N/A,FALSE,"VENTAS";"VENTAS8",#N/A,FALSE,"VENTAS"}</definedName>
    <definedName name="wrn.VENTAS._1_2" hidden="1">{"VENTAS1",#N/A,FALSE,"VENTAS";"VENTAS2",#N/A,FALSE,"VENTAS";"VENTAS3",#N/A,FALSE,"VENTAS";"VENTAS4",#N/A,FALSE,"VENTAS";"VENTAS5",#N/A,FALSE,"VENTAS";"VENTAS6",#N/A,FALSE,"VENTAS";"VENTAS7",#N/A,FALSE,"VENTAS";"VENTAS8",#N/A,FALSE,"VENTAS"}</definedName>
    <definedName name="wrn.VENTAS._1_2_1" localSheetId="12" hidden="1">{"VENTAS1",#N/A,FALSE,"VENTAS";"VENTAS2",#N/A,FALSE,"VENTAS";"VENTAS3",#N/A,FALSE,"VENTAS";"VENTAS4",#N/A,FALSE,"VENTAS";"VENTAS5",#N/A,FALSE,"VENTAS";"VENTAS6",#N/A,FALSE,"VENTAS";"VENTAS7",#N/A,FALSE,"VENTAS";"VENTAS8",#N/A,FALSE,"VENTAS"}</definedName>
    <definedName name="wrn.VENTAS._1_2_1" localSheetId="1" hidden="1">{"VENTAS1",#N/A,FALSE,"VENTAS";"VENTAS2",#N/A,FALSE,"VENTAS";"VENTAS3",#N/A,FALSE,"VENTAS";"VENTAS4",#N/A,FALSE,"VENTAS";"VENTAS5",#N/A,FALSE,"VENTAS";"VENTAS6",#N/A,FALSE,"VENTAS";"VENTAS7",#N/A,FALSE,"VENTAS";"VENTAS8",#N/A,FALSE,"VENTAS"}</definedName>
    <definedName name="wrn.VENTAS._1_2_1" hidden="1">{"VENTAS1",#N/A,FALSE,"VENTAS";"VENTAS2",#N/A,FALSE,"VENTAS";"VENTAS3",#N/A,FALSE,"VENTAS";"VENTAS4",#N/A,FALSE,"VENTAS";"VENTAS5",#N/A,FALSE,"VENTAS";"VENTAS6",#N/A,FALSE,"VENTAS";"VENTAS7",#N/A,FALSE,"VENTAS";"VENTAS8",#N/A,FALSE,"VENTAS"}</definedName>
    <definedName name="wrn.VENTAS._1_3" localSheetId="12" hidden="1">{"VENTAS1",#N/A,FALSE,"VENTAS";"VENTAS2",#N/A,FALSE,"VENTAS";"VENTAS3",#N/A,FALSE,"VENTAS";"VENTAS4",#N/A,FALSE,"VENTAS";"VENTAS5",#N/A,FALSE,"VENTAS";"VENTAS6",#N/A,FALSE,"VENTAS";"VENTAS7",#N/A,FALSE,"VENTAS";"VENTAS8",#N/A,FALSE,"VENTAS"}</definedName>
    <definedName name="wrn.VENTAS._1_3" localSheetId="1" hidden="1">{"VENTAS1",#N/A,FALSE,"VENTAS";"VENTAS2",#N/A,FALSE,"VENTAS";"VENTAS3",#N/A,FALSE,"VENTAS";"VENTAS4",#N/A,FALSE,"VENTAS";"VENTAS5",#N/A,FALSE,"VENTAS";"VENTAS6",#N/A,FALSE,"VENTAS";"VENTAS7",#N/A,FALSE,"VENTAS";"VENTAS8",#N/A,FALSE,"VENTAS"}</definedName>
    <definedName name="wrn.VENTAS._1_3" hidden="1">{"VENTAS1",#N/A,FALSE,"VENTAS";"VENTAS2",#N/A,FALSE,"VENTAS";"VENTAS3",#N/A,FALSE,"VENTAS";"VENTAS4",#N/A,FALSE,"VENTAS";"VENTAS5",#N/A,FALSE,"VENTAS";"VENTAS6",#N/A,FALSE,"VENTAS";"VENTAS7",#N/A,FALSE,"VENTAS";"VENTAS8",#N/A,FALSE,"VENTAS"}</definedName>
    <definedName name="wrn.VENTAS._1_3_1" localSheetId="12" hidden="1">{"VENTAS1",#N/A,FALSE,"VENTAS";"VENTAS2",#N/A,FALSE,"VENTAS";"VENTAS3",#N/A,FALSE,"VENTAS";"VENTAS4",#N/A,FALSE,"VENTAS";"VENTAS5",#N/A,FALSE,"VENTAS";"VENTAS6",#N/A,FALSE,"VENTAS";"VENTAS7",#N/A,FALSE,"VENTAS";"VENTAS8",#N/A,FALSE,"VENTAS"}</definedName>
    <definedName name="wrn.VENTAS._1_3_1" localSheetId="1" hidden="1">{"VENTAS1",#N/A,FALSE,"VENTAS";"VENTAS2",#N/A,FALSE,"VENTAS";"VENTAS3",#N/A,FALSE,"VENTAS";"VENTAS4",#N/A,FALSE,"VENTAS";"VENTAS5",#N/A,FALSE,"VENTAS";"VENTAS6",#N/A,FALSE,"VENTAS";"VENTAS7",#N/A,FALSE,"VENTAS";"VENTAS8",#N/A,FALSE,"VENTAS"}</definedName>
    <definedName name="wrn.VENTAS._1_3_1" hidden="1">{"VENTAS1",#N/A,FALSE,"VENTAS";"VENTAS2",#N/A,FALSE,"VENTAS";"VENTAS3",#N/A,FALSE,"VENTAS";"VENTAS4",#N/A,FALSE,"VENTAS";"VENTAS5",#N/A,FALSE,"VENTAS";"VENTAS6",#N/A,FALSE,"VENTAS";"VENTAS7",#N/A,FALSE,"VENTAS";"VENTAS8",#N/A,FALSE,"VENTAS"}</definedName>
    <definedName name="wrn.VENTAS._1_4" localSheetId="12" hidden="1">{"VENTAS1",#N/A,FALSE,"VENTAS";"VENTAS2",#N/A,FALSE,"VENTAS";"VENTAS3",#N/A,FALSE,"VENTAS";"VENTAS4",#N/A,FALSE,"VENTAS";"VENTAS5",#N/A,FALSE,"VENTAS";"VENTAS6",#N/A,FALSE,"VENTAS";"VENTAS7",#N/A,FALSE,"VENTAS";"VENTAS8",#N/A,FALSE,"VENTAS"}</definedName>
    <definedName name="wrn.VENTAS._1_4" localSheetId="1" hidden="1">{"VENTAS1",#N/A,FALSE,"VENTAS";"VENTAS2",#N/A,FALSE,"VENTAS";"VENTAS3",#N/A,FALSE,"VENTAS";"VENTAS4",#N/A,FALSE,"VENTAS";"VENTAS5",#N/A,FALSE,"VENTAS";"VENTAS6",#N/A,FALSE,"VENTAS";"VENTAS7",#N/A,FALSE,"VENTAS";"VENTAS8",#N/A,FALSE,"VENTAS"}</definedName>
    <definedName name="wrn.VENTAS._1_4" hidden="1">{"VENTAS1",#N/A,FALSE,"VENTAS";"VENTAS2",#N/A,FALSE,"VENTAS";"VENTAS3",#N/A,FALSE,"VENTAS";"VENTAS4",#N/A,FALSE,"VENTAS";"VENTAS5",#N/A,FALSE,"VENTAS";"VENTAS6",#N/A,FALSE,"VENTAS";"VENTAS7",#N/A,FALSE,"VENTAS";"VENTAS8",#N/A,FALSE,"VENTAS"}</definedName>
    <definedName name="wrn.VENTAS._1_5" localSheetId="12" hidden="1">{"VENTAS1",#N/A,FALSE,"VENTAS";"VENTAS2",#N/A,FALSE,"VENTAS";"VENTAS3",#N/A,FALSE,"VENTAS";"VENTAS4",#N/A,FALSE,"VENTAS";"VENTAS5",#N/A,FALSE,"VENTAS";"VENTAS6",#N/A,FALSE,"VENTAS";"VENTAS7",#N/A,FALSE,"VENTAS";"VENTAS8",#N/A,FALSE,"VENTAS"}</definedName>
    <definedName name="wrn.VENTAS._1_5" localSheetId="1" hidden="1">{"VENTAS1",#N/A,FALSE,"VENTAS";"VENTAS2",#N/A,FALSE,"VENTAS";"VENTAS3",#N/A,FALSE,"VENTAS";"VENTAS4",#N/A,FALSE,"VENTAS";"VENTAS5",#N/A,FALSE,"VENTAS";"VENTAS6",#N/A,FALSE,"VENTAS";"VENTAS7",#N/A,FALSE,"VENTAS";"VENTAS8",#N/A,FALSE,"VENTAS"}</definedName>
    <definedName name="wrn.VENTAS._1_5" hidden="1">{"VENTAS1",#N/A,FALSE,"VENTAS";"VENTAS2",#N/A,FALSE,"VENTAS";"VENTAS3",#N/A,FALSE,"VENTAS";"VENTAS4",#N/A,FALSE,"VENTAS";"VENTAS5",#N/A,FALSE,"VENTAS";"VENTAS6",#N/A,FALSE,"VENTAS";"VENTAS7",#N/A,FALSE,"VENTAS";"VENTAS8",#N/A,FALSE,"VENTAS"}</definedName>
    <definedName name="wrn.VENTAS._2" localSheetId="12" hidden="1">{"VENTAS1",#N/A,FALSE,"VENTAS";"VENTAS2",#N/A,FALSE,"VENTAS";"VENTAS3",#N/A,FALSE,"VENTAS";"VENTAS4",#N/A,FALSE,"VENTAS";"VENTAS5",#N/A,FALSE,"VENTAS";"VENTAS6",#N/A,FALSE,"VENTAS";"VENTAS7",#N/A,FALSE,"VENTAS";"VENTAS8",#N/A,FALSE,"VENTAS"}</definedName>
    <definedName name="wrn.VENTAS._2" localSheetId="1" hidden="1">{"VENTAS1",#N/A,FALSE,"VENTAS";"VENTAS2",#N/A,FALSE,"VENTAS";"VENTAS3",#N/A,FALSE,"VENTAS";"VENTAS4",#N/A,FALSE,"VENTAS";"VENTAS5",#N/A,FALSE,"VENTAS";"VENTAS6",#N/A,FALSE,"VENTAS";"VENTAS7",#N/A,FALSE,"VENTAS";"VENTAS8",#N/A,FALSE,"VENTAS"}</definedName>
    <definedName name="wrn.VENTAS._2" hidden="1">{"VENTAS1",#N/A,FALSE,"VENTAS";"VENTAS2",#N/A,FALSE,"VENTAS";"VENTAS3",#N/A,FALSE,"VENTAS";"VENTAS4",#N/A,FALSE,"VENTAS";"VENTAS5",#N/A,FALSE,"VENTAS";"VENTAS6",#N/A,FALSE,"VENTAS";"VENTAS7",#N/A,FALSE,"VENTAS";"VENTAS8",#N/A,FALSE,"VENTAS"}</definedName>
    <definedName name="wrn.VENTAS._2_1" localSheetId="12" hidden="1">{"VENTAS1",#N/A,FALSE,"VENTAS";"VENTAS2",#N/A,FALSE,"VENTAS";"VENTAS3",#N/A,FALSE,"VENTAS";"VENTAS4",#N/A,FALSE,"VENTAS";"VENTAS5",#N/A,FALSE,"VENTAS";"VENTAS6",#N/A,FALSE,"VENTAS";"VENTAS7",#N/A,FALSE,"VENTAS";"VENTAS8",#N/A,FALSE,"VENTAS"}</definedName>
    <definedName name="wrn.VENTAS._2_1" localSheetId="1" hidden="1">{"VENTAS1",#N/A,FALSE,"VENTAS";"VENTAS2",#N/A,FALSE,"VENTAS";"VENTAS3",#N/A,FALSE,"VENTAS";"VENTAS4",#N/A,FALSE,"VENTAS";"VENTAS5",#N/A,FALSE,"VENTAS";"VENTAS6",#N/A,FALSE,"VENTAS";"VENTAS7",#N/A,FALSE,"VENTAS";"VENTAS8",#N/A,FALSE,"VENTAS"}</definedName>
    <definedName name="wrn.VENTAS._2_1" hidden="1">{"VENTAS1",#N/A,FALSE,"VENTAS";"VENTAS2",#N/A,FALSE,"VENTAS";"VENTAS3",#N/A,FALSE,"VENTAS";"VENTAS4",#N/A,FALSE,"VENTAS";"VENTAS5",#N/A,FALSE,"VENTAS";"VENTAS6",#N/A,FALSE,"VENTAS";"VENTAS7",#N/A,FALSE,"VENTAS";"VENTAS8",#N/A,FALSE,"VENTAS"}</definedName>
    <definedName name="wrn.VENTAS._3" localSheetId="12" hidden="1">{"VENTAS1",#N/A,FALSE,"VENTAS";"VENTAS2",#N/A,FALSE,"VENTAS";"VENTAS3",#N/A,FALSE,"VENTAS";"VENTAS4",#N/A,FALSE,"VENTAS";"VENTAS5",#N/A,FALSE,"VENTAS";"VENTAS6",#N/A,FALSE,"VENTAS";"VENTAS7",#N/A,FALSE,"VENTAS";"VENTAS8",#N/A,FALSE,"VENTAS"}</definedName>
    <definedName name="wrn.VENTAS._3" localSheetId="1" hidden="1">{"VENTAS1",#N/A,FALSE,"VENTAS";"VENTAS2",#N/A,FALSE,"VENTAS";"VENTAS3",#N/A,FALSE,"VENTAS";"VENTAS4",#N/A,FALSE,"VENTAS";"VENTAS5",#N/A,FALSE,"VENTAS";"VENTAS6",#N/A,FALSE,"VENTAS";"VENTAS7",#N/A,FALSE,"VENTAS";"VENTAS8",#N/A,FALSE,"VENTAS"}</definedName>
    <definedName name="wrn.VENTAS._3" hidden="1">{"VENTAS1",#N/A,FALSE,"VENTAS";"VENTAS2",#N/A,FALSE,"VENTAS";"VENTAS3",#N/A,FALSE,"VENTAS";"VENTAS4",#N/A,FALSE,"VENTAS";"VENTAS5",#N/A,FALSE,"VENTAS";"VENTAS6",#N/A,FALSE,"VENTAS";"VENTAS7",#N/A,FALSE,"VENTAS";"VENTAS8",#N/A,FALSE,"VENTAS"}</definedName>
    <definedName name="wrn.VENTAS._3_1" localSheetId="12" hidden="1">{"VENTAS1",#N/A,FALSE,"VENTAS";"VENTAS2",#N/A,FALSE,"VENTAS";"VENTAS3",#N/A,FALSE,"VENTAS";"VENTAS4",#N/A,FALSE,"VENTAS";"VENTAS5",#N/A,FALSE,"VENTAS";"VENTAS6",#N/A,FALSE,"VENTAS";"VENTAS7",#N/A,FALSE,"VENTAS";"VENTAS8",#N/A,FALSE,"VENTAS"}</definedName>
    <definedName name="wrn.VENTAS._3_1" localSheetId="1" hidden="1">{"VENTAS1",#N/A,FALSE,"VENTAS";"VENTAS2",#N/A,FALSE,"VENTAS";"VENTAS3",#N/A,FALSE,"VENTAS";"VENTAS4",#N/A,FALSE,"VENTAS";"VENTAS5",#N/A,FALSE,"VENTAS";"VENTAS6",#N/A,FALSE,"VENTAS";"VENTAS7",#N/A,FALSE,"VENTAS";"VENTAS8",#N/A,FALSE,"VENTAS"}</definedName>
    <definedName name="wrn.VENTAS._3_1" hidden="1">{"VENTAS1",#N/A,FALSE,"VENTAS";"VENTAS2",#N/A,FALSE,"VENTAS";"VENTAS3",#N/A,FALSE,"VENTAS";"VENTAS4",#N/A,FALSE,"VENTAS";"VENTAS5",#N/A,FALSE,"VENTAS";"VENTAS6",#N/A,FALSE,"VENTAS";"VENTAS7",#N/A,FALSE,"VENTAS";"VENTAS8",#N/A,FALSE,"VENTAS"}</definedName>
    <definedName name="wrn.VENTAS._4" localSheetId="12" hidden="1">{"VENTAS1",#N/A,FALSE,"VENTAS";"VENTAS2",#N/A,FALSE,"VENTAS";"VENTAS3",#N/A,FALSE,"VENTAS";"VENTAS4",#N/A,FALSE,"VENTAS";"VENTAS5",#N/A,FALSE,"VENTAS";"VENTAS6",#N/A,FALSE,"VENTAS";"VENTAS7",#N/A,FALSE,"VENTAS";"VENTAS8",#N/A,FALSE,"VENTAS"}</definedName>
    <definedName name="wrn.VENTAS._4" localSheetId="1" hidden="1">{"VENTAS1",#N/A,FALSE,"VENTAS";"VENTAS2",#N/A,FALSE,"VENTAS";"VENTAS3",#N/A,FALSE,"VENTAS";"VENTAS4",#N/A,FALSE,"VENTAS";"VENTAS5",#N/A,FALSE,"VENTAS";"VENTAS6",#N/A,FALSE,"VENTAS";"VENTAS7",#N/A,FALSE,"VENTAS";"VENTAS8",#N/A,FALSE,"VENTAS"}</definedName>
    <definedName name="wrn.VENTAS._4" hidden="1">{"VENTAS1",#N/A,FALSE,"VENTAS";"VENTAS2",#N/A,FALSE,"VENTAS";"VENTAS3",#N/A,FALSE,"VENTAS";"VENTAS4",#N/A,FALSE,"VENTAS";"VENTAS5",#N/A,FALSE,"VENTAS";"VENTAS6",#N/A,FALSE,"VENTAS";"VENTAS7",#N/A,FALSE,"VENTAS";"VENTAS8",#N/A,FALSE,"VENTAS"}</definedName>
    <definedName name="wrn.VENTAS._5" localSheetId="12" hidden="1">{"VENTAS1",#N/A,FALSE,"VENTAS";"VENTAS2",#N/A,FALSE,"VENTAS";"VENTAS3",#N/A,FALSE,"VENTAS";"VENTAS4",#N/A,FALSE,"VENTAS";"VENTAS5",#N/A,FALSE,"VENTAS";"VENTAS6",#N/A,FALSE,"VENTAS";"VENTAS7",#N/A,FALSE,"VENTAS";"VENTAS8",#N/A,FALSE,"VENTAS"}</definedName>
    <definedName name="wrn.VENTAS._5" localSheetId="1" hidden="1">{"VENTAS1",#N/A,FALSE,"VENTAS";"VENTAS2",#N/A,FALSE,"VENTAS";"VENTAS3",#N/A,FALSE,"VENTAS";"VENTAS4",#N/A,FALSE,"VENTAS";"VENTAS5",#N/A,FALSE,"VENTAS";"VENTAS6",#N/A,FALSE,"VENTAS";"VENTAS7",#N/A,FALSE,"VENTAS";"VENTAS8",#N/A,FALSE,"VENTAS"}</definedName>
    <definedName name="wrn.VENTAS._5" hidden="1">{"VENTAS1",#N/A,FALSE,"VENTAS";"VENTAS2",#N/A,FALSE,"VENTAS";"VENTAS3",#N/A,FALSE,"VENTAS";"VENTAS4",#N/A,FALSE,"VENTAS";"VENTAS5",#N/A,FALSE,"VENTAS";"VENTAS6",#N/A,FALSE,"VENTAS";"VENTAS7",#N/A,FALSE,"VENTAS";"VENTAS8",#N/A,FALSE,"VENTAS"}</definedName>
    <definedName name="wrn.ventas.1" localSheetId="12" hidden="1">{"VENTAS1",#N/A,FALSE,"VENTAS";"VENTAS2",#N/A,FALSE,"VENTAS";"VENTAS3",#N/A,FALSE,"VENTAS";"VENTAS4",#N/A,FALSE,"VENTAS";"VENTAS5",#N/A,FALSE,"VENTAS";"VENTAS6",#N/A,FALSE,"VENTAS";"VENTAS7",#N/A,FALSE,"VENTAS";"VENTAS8",#N/A,FALSE,"VENTAS"}</definedName>
    <definedName name="wrn.ventas.1" localSheetId="1" hidden="1">{"VENTAS1",#N/A,FALSE,"VENTAS";"VENTAS2",#N/A,FALSE,"VENTAS";"VENTAS3",#N/A,FALSE,"VENTAS";"VENTAS4",#N/A,FALSE,"VENTAS";"VENTAS5",#N/A,FALSE,"VENTAS";"VENTAS6",#N/A,FALSE,"VENTAS";"VENTAS7",#N/A,FALSE,"VENTAS";"VENTAS8",#N/A,FALSE,"VENTAS"}</definedName>
    <definedName name="wrn.ventas.1" hidden="1">{"VENTAS1",#N/A,FALSE,"VENTAS";"VENTAS2",#N/A,FALSE,"VENTAS";"VENTAS3",#N/A,FALSE,"VENTAS";"VENTAS4",#N/A,FALSE,"VENTAS";"VENTAS5",#N/A,FALSE,"VENTAS";"VENTAS6",#N/A,FALSE,"VENTAS";"VENTAS7",#N/A,FALSE,"VENTAS";"VENTAS8",#N/A,FALSE,"VENTAS"}</definedName>
    <definedName name="wrn.ventas.1_1" localSheetId="12" hidden="1">{"VENTAS1",#N/A,FALSE,"VENTAS";"VENTAS2",#N/A,FALSE,"VENTAS";"VENTAS3",#N/A,FALSE,"VENTAS";"VENTAS4",#N/A,FALSE,"VENTAS";"VENTAS5",#N/A,FALSE,"VENTAS";"VENTAS6",#N/A,FALSE,"VENTAS";"VENTAS7",#N/A,FALSE,"VENTAS";"VENTAS8",#N/A,FALSE,"VENTAS"}</definedName>
    <definedName name="wrn.ventas.1_1" localSheetId="1" hidden="1">{"VENTAS1",#N/A,FALSE,"VENTAS";"VENTAS2",#N/A,FALSE,"VENTAS";"VENTAS3",#N/A,FALSE,"VENTAS";"VENTAS4",#N/A,FALSE,"VENTAS";"VENTAS5",#N/A,FALSE,"VENTAS";"VENTAS6",#N/A,FALSE,"VENTAS";"VENTAS7",#N/A,FALSE,"VENTAS";"VENTAS8",#N/A,FALSE,"VENTAS"}</definedName>
    <definedName name="wrn.ventas.1_1" hidden="1">{"VENTAS1",#N/A,FALSE,"VENTAS";"VENTAS2",#N/A,FALSE,"VENTAS";"VENTAS3",#N/A,FALSE,"VENTAS";"VENTAS4",#N/A,FALSE,"VENTAS";"VENTAS5",#N/A,FALSE,"VENTAS";"VENTAS6",#N/A,FALSE,"VENTAS";"VENTAS7",#N/A,FALSE,"VENTAS";"VENTAS8",#N/A,FALSE,"VENTAS"}</definedName>
    <definedName name="wrn.ventas.1_1_1" localSheetId="12" hidden="1">{"VENTAS1",#N/A,FALSE,"VENTAS";"VENTAS2",#N/A,FALSE,"VENTAS";"VENTAS3",#N/A,FALSE,"VENTAS";"VENTAS4",#N/A,FALSE,"VENTAS";"VENTAS5",#N/A,FALSE,"VENTAS";"VENTAS6",#N/A,FALSE,"VENTAS";"VENTAS7",#N/A,FALSE,"VENTAS";"VENTAS8",#N/A,FALSE,"VENTAS"}</definedName>
    <definedName name="wrn.ventas.1_1_1" localSheetId="1" hidden="1">{"VENTAS1",#N/A,FALSE,"VENTAS";"VENTAS2",#N/A,FALSE,"VENTAS";"VENTAS3",#N/A,FALSE,"VENTAS";"VENTAS4",#N/A,FALSE,"VENTAS";"VENTAS5",#N/A,FALSE,"VENTAS";"VENTAS6",#N/A,FALSE,"VENTAS";"VENTAS7",#N/A,FALSE,"VENTAS";"VENTAS8",#N/A,FALSE,"VENTAS"}</definedName>
    <definedName name="wrn.ventas.1_1_1" hidden="1">{"VENTAS1",#N/A,FALSE,"VENTAS";"VENTAS2",#N/A,FALSE,"VENTAS";"VENTAS3",#N/A,FALSE,"VENTAS";"VENTAS4",#N/A,FALSE,"VENTAS";"VENTAS5",#N/A,FALSE,"VENTAS";"VENTAS6",#N/A,FALSE,"VENTAS";"VENTAS7",#N/A,FALSE,"VENTAS";"VENTAS8",#N/A,FALSE,"VENTAS"}</definedName>
    <definedName name="wrn.ventas.1_1_1_1" localSheetId="12" hidden="1">{"VENTAS1",#N/A,FALSE,"VENTAS";"VENTAS2",#N/A,FALSE,"VENTAS";"VENTAS3",#N/A,FALSE,"VENTAS";"VENTAS4",#N/A,FALSE,"VENTAS";"VENTAS5",#N/A,FALSE,"VENTAS";"VENTAS6",#N/A,FALSE,"VENTAS";"VENTAS7",#N/A,FALSE,"VENTAS";"VENTAS8",#N/A,FALSE,"VENTAS"}</definedName>
    <definedName name="wrn.ventas.1_1_1_1" localSheetId="1" hidden="1">{"VENTAS1",#N/A,FALSE,"VENTAS";"VENTAS2",#N/A,FALSE,"VENTAS";"VENTAS3",#N/A,FALSE,"VENTAS";"VENTAS4",#N/A,FALSE,"VENTAS";"VENTAS5",#N/A,FALSE,"VENTAS";"VENTAS6",#N/A,FALSE,"VENTAS";"VENTAS7",#N/A,FALSE,"VENTAS";"VENTAS8",#N/A,FALSE,"VENTAS"}</definedName>
    <definedName name="wrn.ventas.1_1_1_1" hidden="1">{"VENTAS1",#N/A,FALSE,"VENTAS";"VENTAS2",#N/A,FALSE,"VENTAS";"VENTAS3",#N/A,FALSE,"VENTAS";"VENTAS4",#N/A,FALSE,"VENTAS";"VENTAS5",#N/A,FALSE,"VENTAS";"VENTAS6",#N/A,FALSE,"VENTAS";"VENTAS7",#N/A,FALSE,"VENTAS";"VENTAS8",#N/A,FALSE,"VENTAS"}</definedName>
    <definedName name="wrn.ventas.1_1_1_1_1" localSheetId="12" hidden="1">{"VENTAS1",#N/A,FALSE,"VENTAS";"VENTAS2",#N/A,FALSE,"VENTAS";"VENTAS3",#N/A,FALSE,"VENTAS";"VENTAS4",#N/A,FALSE,"VENTAS";"VENTAS5",#N/A,FALSE,"VENTAS";"VENTAS6",#N/A,FALSE,"VENTAS";"VENTAS7",#N/A,FALSE,"VENTAS";"VENTAS8",#N/A,FALSE,"VENTAS"}</definedName>
    <definedName name="wrn.ventas.1_1_1_1_1" localSheetId="1" hidden="1">{"VENTAS1",#N/A,FALSE,"VENTAS";"VENTAS2",#N/A,FALSE,"VENTAS";"VENTAS3",#N/A,FALSE,"VENTAS";"VENTAS4",#N/A,FALSE,"VENTAS";"VENTAS5",#N/A,FALSE,"VENTAS";"VENTAS6",#N/A,FALSE,"VENTAS";"VENTAS7",#N/A,FALSE,"VENTAS";"VENTAS8",#N/A,FALSE,"VENTAS"}</definedName>
    <definedName name="wrn.ventas.1_1_1_1_1" hidden="1">{"VENTAS1",#N/A,FALSE,"VENTAS";"VENTAS2",#N/A,FALSE,"VENTAS";"VENTAS3",#N/A,FALSE,"VENTAS";"VENTAS4",#N/A,FALSE,"VENTAS";"VENTAS5",#N/A,FALSE,"VENTAS";"VENTAS6",#N/A,FALSE,"VENTAS";"VENTAS7",#N/A,FALSE,"VENTAS";"VENTAS8",#N/A,FALSE,"VENTAS"}</definedName>
    <definedName name="wrn.ventas.1_1_1_2" localSheetId="12" hidden="1">{"VENTAS1",#N/A,FALSE,"VENTAS";"VENTAS2",#N/A,FALSE,"VENTAS";"VENTAS3",#N/A,FALSE,"VENTAS";"VENTAS4",#N/A,FALSE,"VENTAS";"VENTAS5",#N/A,FALSE,"VENTAS";"VENTAS6",#N/A,FALSE,"VENTAS";"VENTAS7",#N/A,FALSE,"VENTAS";"VENTAS8",#N/A,FALSE,"VENTAS"}</definedName>
    <definedName name="wrn.ventas.1_1_1_2" localSheetId="1" hidden="1">{"VENTAS1",#N/A,FALSE,"VENTAS";"VENTAS2",#N/A,FALSE,"VENTAS";"VENTAS3",#N/A,FALSE,"VENTAS";"VENTAS4",#N/A,FALSE,"VENTAS";"VENTAS5",#N/A,FALSE,"VENTAS";"VENTAS6",#N/A,FALSE,"VENTAS";"VENTAS7",#N/A,FALSE,"VENTAS";"VENTAS8",#N/A,FALSE,"VENTAS"}</definedName>
    <definedName name="wrn.ventas.1_1_1_2" hidden="1">{"VENTAS1",#N/A,FALSE,"VENTAS";"VENTAS2",#N/A,FALSE,"VENTAS";"VENTAS3",#N/A,FALSE,"VENTAS";"VENTAS4",#N/A,FALSE,"VENTAS";"VENTAS5",#N/A,FALSE,"VENTAS";"VENTAS6",#N/A,FALSE,"VENTAS";"VENTAS7",#N/A,FALSE,"VENTAS";"VENTAS8",#N/A,FALSE,"VENTAS"}</definedName>
    <definedName name="wrn.ventas.1_1_2" localSheetId="12" hidden="1">{"VENTAS1",#N/A,FALSE,"VENTAS";"VENTAS2",#N/A,FALSE,"VENTAS";"VENTAS3",#N/A,FALSE,"VENTAS";"VENTAS4",#N/A,FALSE,"VENTAS";"VENTAS5",#N/A,FALSE,"VENTAS";"VENTAS6",#N/A,FALSE,"VENTAS";"VENTAS7",#N/A,FALSE,"VENTAS";"VENTAS8",#N/A,FALSE,"VENTAS"}</definedName>
    <definedName name="wrn.ventas.1_1_2" localSheetId="1" hidden="1">{"VENTAS1",#N/A,FALSE,"VENTAS";"VENTAS2",#N/A,FALSE,"VENTAS";"VENTAS3",#N/A,FALSE,"VENTAS";"VENTAS4",#N/A,FALSE,"VENTAS";"VENTAS5",#N/A,FALSE,"VENTAS";"VENTAS6",#N/A,FALSE,"VENTAS";"VENTAS7",#N/A,FALSE,"VENTAS";"VENTAS8",#N/A,FALSE,"VENTAS"}</definedName>
    <definedName name="wrn.ventas.1_1_2" hidden="1">{"VENTAS1",#N/A,FALSE,"VENTAS";"VENTAS2",#N/A,FALSE,"VENTAS";"VENTAS3",#N/A,FALSE,"VENTAS";"VENTAS4",#N/A,FALSE,"VENTAS";"VENTAS5",#N/A,FALSE,"VENTAS";"VENTAS6",#N/A,FALSE,"VENTAS";"VENTAS7",#N/A,FALSE,"VENTAS";"VENTAS8",#N/A,FALSE,"VENTAS"}</definedName>
    <definedName name="wrn.ventas.1_1_2_1" localSheetId="12" hidden="1">{"VENTAS1",#N/A,FALSE,"VENTAS";"VENTAS2",#N/A,FALSE,"VENTAS";"VENTAS3",#N/A,FALSE,"VENTAS";"VENTAS4",#N/A,FALSE,"VENTAS";"VENTAS5",#N/A,FALSE,"VENTAS";"VENTAS6",#N/A,FALSE,"VENTAS";"VENTAS7",#N/A,FALSE,"VENTAS";"VENTAS8",#N/A,FALSE,"VENTAS"}</definedName>
    <definedName name="wrn.ventas.1_1_2_1" localSheetId="1" hidden="1">{"VENTAS1",#N/A,FALSE,"VENTAS";"VENTAS2",#N/A,FALSE,"VENTAS";"VENTAS3",#N/A,FALSE,"VENTAS";"VENTAS4",#N/A,FALSE,"VENTAS";"VENTAS5",#N/A,FALSE,"VENTAS";"VENTAS6",#N/A,FALSE,"VENTAS";"VENTAS7",#N/A,FALSE,"VENTAS";"VENTAS8",#N/A,FALSE,"VENTAS"}</definedName>
    <definedName name="wrn.ventas.1_1_2_1" hidden="1">{"VENTAS1",#N/A,FALSE,"VENTAS";"VENTAS2",#N/A,FALSE,"VENTAS";"VENTAS3",#N/A,FALSE,"VENTAS";"VENTAS4",#N/A,FALSE,"VENTAS";"VENTAS5",#N/A,FALSE,"VENTAS";"VENTAS6",#N/A,FALSE,"VENTAS";"VENTAS7",#N/A,FALSE,"VENTAS";"VENTAS8",#N/A,FALSE,"VENTAS"}</definedName>
    <definedName name="wrn.ventas.1_1_3" localSheetId="12" hidden="1">{"VENTAS1",#N/A,FALSE,"VENTAS";"VENTAS2",#N/A,FALSE,"VENTAS";"VENTAS3",#N/A,FALSE,"VENTAS";"VENTAS4",#N/A,FALSE,"VENTAS";"VENTAS5",#N/A,FALSE,"VENTAS";"VENTAS6",#N/A,FALSE,"VENTAS";"VENTAS7",#N/A,FALSE,"VENTAS";"VENTAS8",#N/A,FALSE,"VENTAS"}</definedName>
    <definedName name="wrn.ventas.1_1_3" localSheetId="1" hidden="1">{"VENTAS1",#N/A,FALSE,"VENTAS";"VENTAS2",#N/A,FALSE,"VENTAS";"VENTAS3",#N/A,FALSE,"VENTAS";"VENTAS4",#N/A,FALSE,"VENTAS";"VENTAS5",#N/A,FALSE,"VENTAS";"VENTAS6",#N/A,FALSE,"VENTAS";"VENTAS7",#N/A,FALSE,"VENTAS";"VENTAS8",#N/A,FALSE,"VENTAS"}</definedName>
    <definedName name="wrn.ventas.1_1_3" hidden="1">{"VENTAS1",#N/A,FALSE,"VENTAS";"VENTAS2",#N/A,FALSE,"VENTAS";"VENTAS3",#N/A,FALSE,"VENTAS";"VENTAS4",#N/A,FALSE,"VENTAS";"VENTAS5",#N/A,FALSE,"VENTAS";"VENTAS6",#N/A,FALSE,"VENTAS";"VENTAS7",#N/A,FALSE,"VENTAS";"VENTAS8",#N/A,FALSE,"VENTAS"}</definedName>
    <definedName name="wrn.ventas.1_1_3_1" localSheetId="12" hidden="1">{"VENTAS1",#N/A,FALSE,"VENTAS";"VENTAS2",#N/A,FALSE,"VENTAS";"VENTAS3",#N/A,FALSE,"VENTAS";"VENTAS4",#N/A,FALSE,"VENTAS";"VENTAS5",#N/A,FALSE,"VENTAS";"VENTAS6",#N/A,FALSE,"VENTAS";"VENTAS7",#N/A,FALSE,"VENTAS";"VENTAS8",#N/A,FALSE,"VENTAS"}</definedName>
    <definedName name="wrn.ventas.1_1_3_1" localSheetId="1" hidden="1">{"VENTAS1",#N/A,FALSE,"VENTAS";"VENTAS2",#N/A,FALSE,"VENTAS";"VENTAS3",#N/A,FALSE,"VENTAS";"VENTAS4",#N/A,FALSE,"VENTAS";"VENTAS5",#N/A,FALSE,"VENTAS";"VENTAS6",#N/A,FALSE,"VENTAS";"VENTAS7",#N/A,FALSE,"VENTAS";"VENTAS8",#N/A,FALSE,"VENTAS"}</definedName>
    <definedName name="wrn.ventas.1_1_3_1" hidden="1">{"VENTAS1",#N/A,FALSE,"VENTAS";"VENTAS2",#N/A,FALSE,"VENTAS";"VENTAS3",#N/A,FALSE,"VENTAS";"VENTAS4",#N/A,FALSE,"VENTAS";"VENTAS5",#N/A,FALSE,"VENTAS";"VENTAS6",#N/A,FALSE,"VENTAS";"VENTAS7",#N/A,FALSE,"VENTAS";"VENTAS8",#N/A,FALSE,"VENTAS"}</definedName>
    <definedName name="wrn.ventas.1_1_4" localSheetId="12" hidden="1">{"VENTAS1",#N/A,FALSE,"VENTAS";"VENTAS2",#N/A,FALSE,"VENTAS";"VENTAS3",#N/A,FALSE,"VENTAS";"VENTAS4",#N/A,FALSE,"VENTAS";"VENTAS5",#N/A,FALSE,"VENTAS";"VENTAS6",#N/A,FALSE,"VENTAS";"VENTAS7",#N/A,FALSE,"VENTAS";"VENTAS8",#N/A,FALSE,"VENTAS"}</definedName>
    <definedName name="wrn.ventas.1_1_4" localSheetId="1" hidden="1">{"VENTAS1",#N/A,FALSE,"VENTAS";"VENTAS2",#N/A,FALSE,"VENTAS";"VENTAS3",#N/A,FALSE,"VENTAS";"VENTAS4",#N/A,FALSE,"VENTAS";"VENTAS5",#N/A,FALSE,"VENTAS";"VENTAS6",#N/A,FALSE,"VENTAS";"VENTAS7",#N/A,FALSE,"VENTAS";"VENTAS8",#N/A,FALSE,"VENTAS"}</definedName>
    <definedName name="wrn.ventas.1_1_4" hidden="1">{"VENTAS1",#N/A,FALSE,"VENTAS";"VENTAS2",#N/A,FALSE,"VENTAS";"VENTAS3",#N/A,FALSE,"VENTAS";"VENTAS4",#N/A,FALSE,"VENTAS";"VENTAS5",#N/A,FALSE,"VENTAS";"VENTAS6",#N/A,FALSE,"VENTAS";"VENTAS7",#N/A,FALSE,"VENTAS";"VENTAS8",#N/A,FALSE,"VENTAS"}</definedName>
    <definedName name="wrn.ventas.1_1_5" localSheetId="12" hidden="1">{"VENTAS1",#N/A,FALSE,"VENTAS";"VENTAS2",#N/A,FALSE,"VENTAS";"VENTAS3",#N/A,FALSE,"VENTAS";"VENTAS4",#N/A,FALSE,"VENTAS";"VENTAS5",#N/A,FALSE,"VENTAS";"VENTAS6",#N/A,FALSE,"VENTAS";"VENTAS7",#N/A,FALSE,"VENTAS";"VENTAS8",#N/A,FALSE,"VENTAS"}</definedName>
    <definedName name="wrn.ventas.1_1_5" localSheetId="1" hidden="1">{"VENTAS1",#N/A,FALSE,"VENTAS";"VENTAS2",#N/A,FALSE,"VENTAS";"VENTAS3",#N/A,FALSE,"VENTAS";"VENTAS4",#N/A,FALSE,"VENTAS";"VENTAS5",#N/A,FALSE,"VENTAS";"VENTAS6",#N/A,FALSE,"VENTAS";"VENTAS7",#N/A,FALSE,"VENTAS";"VENTAS8",#N/A,FALSE,"VENTAS"}</definedName>
    <definedName name="wrn.ventas.1_1_5" hidden="1">{"VENTAS1",#N/A,FALSE,"VENTAS";"VENTAS2",#N/A,FALSE,"VENTAS";"VENTAS3",#N/A,FALSE,"VENTAS";"VENTAS4",#N/A,FALSE,"VENTAS";"VENTAS5",#N/A,FALSE,"VENTAS";"VENTAS6",#N/A,FALSE,"VENTAS";"VENTAS7",#N/A,FALSE,"VENTAS";"VENTAS8",#N/A,FALSE,"VENTAS"}</definedName>
    <definedName name="wrn.ventas.1_2" localSheetId="12" hidden="1">{"VENTAS1",#N/A,FALSE,"VENTAS";"VENTAS2",#N/A,FALSE,"VENTAS";"VENTAS3",#N/A,FALSE,"VENTAS";"VENTAS4",#N/A,FALSE,"VENTAS";"VENTAS5",#N/A,FALSE,"VENTAS";"VENTAS6",#N/A,FALSE,"VENTAS";"VENTAS7",#N/A,FALSE,"VENTAS";"VENTAS8",#N/A,FALSE,"VENTAS"}</definedName>
    <definedName name="wrn.ventas.1_2" localSheetId="1" hidden="1">{"VENTAS1",#N/A,FALSE,"VENTAS";"VENTAS2",#N/A,FALSE,"VENTAS";"VENTAS3",#N/A,FALSE,"VENTAS";"VENTAS4",#N/A,FALSE,"VENTAS";"VENTAS5",#N/A,FALSE,"VENTAS";"VENTAS6",#N/A,FALSE,"VENTAS";"VENTAS7",#N/A,FALSE,"VENTAS";"VENTAS8",#N/A,FALSE,"VENTAS"}</definedName>
    <definedName name="wrn.ventas.1_2" hidden="1">{"VENTAS1",#N/A,FALSE,"VENTAS";"VENTAS2",#N/A,FALSE,"VENTAS";"VENTAS3",#N/A,FALSE,"VENTAS";"VENTAS4",#N/A,FALSE,"VENTAS";"VENTAS5",#N/A,FALSE,"VENTAS";"VENTAS6",#N/A,FALSE,"VENTAS";"VENTAS7",#N/A,FALSE,"VENTAS";"VENTAS8",#N/A,FALSE,"VENTAS"}</definedName>
    <definedName name="wrn.ventas.1_2_1" localSheetId="12" hidden="1">{"VENTAS1",#N/A,FALSE,"VENTAS";"VENTAS2",#N/A,FALSE,"VENTAS";"VENTAS3",#N/A,FALSE,"VENTAS";"VENTAS4",#N/A,FALSE,"VENTAS";"VENTAS5",#N/A,FALSE,"VENTAS";"VENTAS6",#N/A,FALSE,"VENTAS";"VENTAS7",#N/A,FALSE,"VENTAS";"VENTAS8",#N/A,FALSE,"VENTAS"}</definedName>
    <definedName name="wrn.ventas.1_2_1" localSheetId="1" hidden="1">{"VENTAS1",#N/A,FALSE,"VENTAS";"VENTAS2",#N/A,FALSE,"VENTAS";"VENTAS3",#N/A,FALSE,"VENTAS";"VENTAS4",#N/A,FALSE,"VENTAS";"VENTAS5",#N/A,FALSE,"VENTAS";"VENTAS6",#N/A,FALSE,"VENTAS";"VENTAS7",#N/A,FALSE,"VENTAS";"VENTAS8",#N/A,FALSE,"VENTAS"}</definedName>
    <definedName name="wrn.ventas.1_2_1" hidden="1">{"VENTAS1",#N/A,FALSE,"VENTAS";"VENTAS2",#N/A,FALSE,"VENTAS";"VENTAS3",#N/A,FALSE,"VENTAS";"VENTAS4",#N/A,FALSE,"VENTAS";"VENTAS5",#N/A,FALSE,"VENTAS";"VENTAS6",#N/A,FALSE,"VENTAS";"VENTAS7",#N/A,FALSE,"VENTAS";"VENTAS8",#N/A,FALSE,"VENTAS"}</definedName>
    <definedName name="wrn.ventas.1_3" localSheetId="12" hidden="1">{"VENTAS1",#N/A,FALSE,"VENTAS";"VENTAS2",#N/A,FALSE,"VENTAS";"VENTAS3",#N/A,FALSE,"VENTAS";"VENTAS4",#N/A,FALSE,"VENTAS";"VENTAS5",#N/A,FALSE,"VENTAS";"VENTAS6",#N/A,FALSE,"VENTAS";"VENTAS7",#N/A,FALSE,"VENTAS";"VENTAS8",#N/A,FALSE,"VENTAS"}</definedName>
    <definedName name="wrn.ventas.1_3" localSheetId="1" hidden="1">{"VENTAS1",#N/A,FALSE,"VENTAS";"VENTAS2",#N/A,FALSE,"VENTAS";"VENTAS3",#N/A,FALSE,"VENTAS";"VENTAS4",#N/A,FALSE,"VENTAS";"VENTAS5",#N/A,FALSE,"VENTAS";"VENTAS6",#N/A,FALSE,"VENTAS";"VENTAS7",#N/A,FALSE,"VENTAS";"VENTAS8",#N/A,FALSE,"VENTAS"}</definedName>
    <definedName name="wrn.ventas.1_3" hidden="1">{"VENTAS1",#N/A,FALSE,"VENTAS";"VENTAS2",#N/A,FALSE,"VENTAS";"VENTAS3",#N/A,FALSE,"VENTAS";"VENTAS4",#N/A,FALSE,"VENTAS";"VENTAS5",#N/A,FALSE,"VENTAS";"VENTAS6",#N/A,FALSE,"VENTAS";"VENTAS7",#N/A,FALSE,"VENTAS";"VENTAS8",#N/A,FALSE,"VENTAS"}</definedName>
    <definedName name="wrn.ventas.1_3_1" localSheetId="12" hidden="1">{"VENTAS1",#N/A,FALSE,"VENTAS";"VENTAS2",#N/A,FALSE,"VENTAS";"VENTAS3",#N/A,FALSE,"VENTAS";"VENTAS4",#N/A,FALSE,"VENTAS";"VENTAS5",#N/A,FALSE,"VENTAS";"VENTAS6",#N/A,FALSE,"VENTAS";"VENTAS7",#N/A,FALSE,"VENTAS";"VENTAS8",#N/A,FALSE,"VENTAS"}</definedName>
    <definedName name="wrn.ventas.1_3_1" localSheetId="1" hidden="1">{"VENTAS1",#N/A,FALSE,"VENTAS";"VENTAS2",#N/A,FALSE,"VENTAS";"VENTAS3",#N/A,FALSE,"VENTAS";"VENTAS4",#N/A,FALSE,"VENTAS";"VENTAS5",#N/A,FALSE,"VENTAS";"VENTAS6",#N/A,FALSE,"VENTAS";"VENTAS7",#N/A,FALSE,"VENTAS";"VENTAS8",#N/A,FALSE,"VENTAS"}</definedName>
    <definedName name="wrn.ventas.1_3_1" hidden="1">{"VENTAS1",#N/A,FALSE,"VENTAS";"VENTAS2",#N/A,FALSE,"VENTAS";"VENTAS3",#N/A,FALSE,"VENTAS";"VENTAS4",#N/A,FALSE,"VENTAS";"VENTAS5",#N/A,FALSE,"VENTAS";"VENTAS6",#N/A,FALSE,"VENTAS";"VENTAS7",#N/A,FALSE,"VENTAS";"VENTAS8",#N/A,FALSE,"VENTAS"}</definedName>
    <definedName name="wrn.ventas.1_4" localSheetId="12" hidden="1">{"VENTAS1",#N/A,FALSE,"VENTAS";"VENTAS2",#N/A,FALSE,"VENTAS";"VENTAS3",#N/A,FALSE,"VENTAS";"VENTAS4",#N/A,FALSE,"VENTAS";"VENTAS5",#N/A,FALSE,"VENTAS";"VENTAS6",#N/A,FALSE,"VENTAS";"VENTAS7",#N/A,FALSE,"VENTAS";"VENTAS8",#N/A,FALSE,"VENTAS"}</definedName>
    <definedName name="wrn.ventas.1_4" localSheetId="1" hidden="1">{"VENTAS1",#N/A,FALSE,"VENTAS";"VENTAS2",#N/A,FALSE,"VENTAS";"VENTAS3",#N/A,FALSE,"VENTAS";"VENTAS4",#N/A,FALSE,"VENTAS";"VENTAS5",#N/A,FALSE,"VENTAS";"VENTAS6",#N/A,FALSE,"VENTAS";"VENTAS7",#N/A,FALSE,"VENTAS";"VENTAS8",#N/A,FALSE,"VENTAS"}</definedName>
    <definedName name="wrn.ventas.1_4" hidden="1">{"VENTAS1",#N/A,FALSE,"VENTAS";"VENTAS2",#N/A,FALSE,"VENTAS";"VENTAS3",#N/A,FALSE,"VENTAS";"VENTAS4",#N/A,FALSE,"VENTAS";"VENTAS5",#N/A,FALSE,"VENTAS";"VENTAS6",#N/A,FALSE,"VENTAS";"VENTAS7",#N/A,FALSE,"VENTAS";"VENTAS8",#N/A,FALSE,"VENTAS"}</definedName>
    <definedName name="wrn.ventas.1_5" localSheetId="12" hidden="1">{"VENTAS1",#N/A,FALSE,"VENTAS";"VENTAS2",#N/A,FALSE,"VENTAS";"VENTAS3",#N/A,FALSE,"VENTAS";"VENTAS4",#N/A,FALSE,"VENTAS";"VENTAS5",#N/A,FALSE,"VENTAS";"VENTAS6",#N/A,FALSE,"VENTAS";"VENTAS7",#N/A,FALSE,"VENTAS";"VENTAS8",#N/A,FALSE,"VENTAS"}</definedName>
    <definedName name="wrn.ventas.1_5" localSheetId="1" hidden="1">{"VENTAS1",#N/A,FALSE,"VENTAS";"VENTAS2",#N/A,FALSE,"VENTAS";"VENTAS3",#N/A,FALSE,"VENTAS";"VENTAS4",#N/A,FALSE,"VENTAS";"VENTAS5",#N/A,FALSE,"VENTAS";"VENTAS6",#N/A,FALSE,"VENTAS";"VENTAS7",#N/A,FALSE,"VENTAS";"VENTAS8",#N/A,FALSE,"VENTAS"}</definedName>
    <definedName name="wrn.ventas.1_5" hidden="1">{"VENTAS1",#N/A,FALSE,"VENTAS";"VENTAS2",#N/A,FALSE,"VENTAS";"VENTAS3",#N/A,FALSE,"VENTAS";"VENTAS4",#N/A,FALSE,"VENTAS";"VENTAS5",#N/A,FALSE,"VENTAS";"VENTAS6",#N/A,FALSE,"VENTAS";"VENTAS7",#N/A,FALSE,"VENTAS";"VENTAS8",#N/A,FALSE,"VENTAS"}</definedName>
    <definedName name="wrn.Wacc." localSheetId="12" hidden="1">{"Area1",#N/A,FALSE,"OREWACC";"Area2",#N/A,FALSE,"OREWACC"}</definedName>
    <definedName name="wrn.Wacc." localSheetId="1" hidden="1">{"Area1",#N/A,FALSE,"OREWACC";"Area2",#N/A,FALSE,"OREWACC"}</definedName>
    <definedName name="wrn.Wacc." hidden="1">{"Area1",#N/A,FALSE,"OREWACC";"Area2",#N/A,FALSE,"OREWACC"}</definedName>
    <definedName name="WRTHER" localSheetId="1" hidden="1">{"'RELATÓRIO'!$A$1:$E$20","'RELATÓRIO'!$A$22:$D$34","'INTERNET'!$A$31:$G$58","'INTERNET'!$A$1:$G$28","'SÉRIE HISTÓRICA'!$A$167:$H$212","'SÉRIE HISTÓRICA'!$A$56:$H$101"}</definedName>
    <definedName name="WRTHER" hidden="1">{"'RELATÓRIO'!$A$1:$E$20","'RELATÓRIO'!$A$22:$D$34","'INTERNET'!$A$31:$G$58","'INTERNET'!$A$1:$G$28","'SÉRIE HISTÓRICA'!$A$167:$H$212","'SÉRIE HISTÓRICA'!$A$56:$H$101"}</definedName>
    <definedName name="wrtjm"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tjm"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tumsd" localSheetId="1" hidden="1">{"VENTAS1",#N/A,FALSE,"VENTAS";"VENTAS2",#N/A,FALSE,"VENTAS";"VENTAS3",#N/A,FALSE,"VENTAS";"VENTAS4",#N/A,FALSE,"VENTAS";"VENTAS5",#N/A,FALSE,"VENTAS";"VENTAS6",#N/A,FALSE,"VENTAS";"VENTAS7",#N/A,FALSE,"VENTAS";"VENTAS8",#N/A,FALSE,"VENTAS"}</definedName>
    <definedName name="wrtumsd" hidden="1">{"VENTAS1",#N/A,FALSE,"VENTAS";"VENTAS2",#N/A,FALSE,"VENTAS";"VENTAS3",#N/A,FALSE,"VENTAS";"VENTAS4",#N/A,FALSE,"VENTAS";"VENTAS5",#N/A,FALSE,"VENTAS";"VENTAS6",#N/A,FALSE,"VENTAS";"VENTAS7",#N/A,FALSE,"VENTAS";"VENTAS8",#N/A,FALSE,"VENTAS"}</definedName>
    <definedName name="wrywtyr" localSheetId="1" hidden="1">{"'gráf jan00'!$A$1:$AK$41"}</definedName>
    <definedName name="wrywtyr" hidden="1">{"'gráf jan00'!$A$1:$AK$41"}</definedName>
    <definedName name="ws" localSheetId="1" hidden="1">{"'CptDifn'!$AA$32:$AG$32"}</definedName>
    <definedName name="ws" hidden="1">{"'CptDifn'!$AA$32:$AG$32"}</definedName>
    <definedName name="wsa">#N/A</definedName>
    <definedName name="wse"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sewew" localSheetId="1" hidden="1">{#N/A,#N/A,FALSE,"PCOL"}</definedName>
    <definedName name="wsewew" hidden="1">{#N/A,#N/A,FALSE,"PCOL"}</definedName>
    <definedName name="wsx" localSheetId="1" hidden="1">{"'gráf jan00'!$A$1:$AK$41"}</definedName>
    <definedName name="wsx" hidden="1">{"'gráf jan00'!$A$1:$AK$41"}</definedName>
    <definedName name="wt5ye65y" localSheetId="1" hidden="1">{"'gráf jan00'!$A$1:$AK$41"}</definedName>
    <definedName name="wt5ye65y" hidden="1">{"'gráf jan00'!$A$1:$AK$41"}</definedName>
    <definedName name="wty" localSheetId="1" hidden="1">{"'gráf jan00'!$A$1:$AK$41"}</definedName>
    <definedName name="wty" hidden="1">{"'gráf jan00'!$A$1:$AK$41"}</definedName>
    <definedName name="WUBDFPVPUD" hidden="1">#REF!</definedName>
    <definedName name="wva.Print_Todo."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1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1_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2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3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4"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1_5"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2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3_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4"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a.Print_Todo._5"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1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1_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2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3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4"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_5"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_1"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_1"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4"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4"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4"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5" localSheetId="1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5" localSheetId="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5" hidden="1">{TRUE,TRUE,-1.25,-15.5,484.5,276.75,FALSE,TRUE,TRUE,TRUE,0,1,1,300,1,1.96296296296296,1.15384615384615,4,TRUE,TRUE,3,TRUE,1,FALSE,75,"Swvu.Print_Todo.","ACwvu.Print_Todo.",#N/A,FALSE,FALSE,0,0,0,0,2,"","",FALSE,FALSE,TRUE,FALSE,1,#N/A,2,10,"=R1C1:R636C40",FALSE,#N/A,#N/A,FALSE,FALSE,FALSE,9,300,300,FALSE,TRUE,TRUE,TRUE,TRUE}</definedName>
    <definedName name="wvu.RESUMO._.EM._.PARTES." localSheetId="1" hidden="1">{TRUE,TRUE,-1.25,-15.5,484.5,232.5,FALSE,TRUE,TRUE,FALSE,0,21,#N/A,90,#N/A,13.25,13.5,1,FALSE,FALSE,3,TRUE,1,FALSE,75,"Swvu.RESUMO._.EM._.PARTES.","ACwvu.RESUMO._.EM._.PARTES.",#N/A,FALSE,FALSE,0.196850393700787,0.16,0.984251968503937,0.984251968503937,2,"","&amp;L&amp;F&amp;8            &amp;A&amp;C&amp;8&amp;D              &amp;T&amp;R&amp;8Página &amp;P de &amp;N",TRUE,TRUE,FALSE,TRUE,1,50,#N/A,#N/A,"=R4C1:R94C33","=R1:R3","Rwvu.RESUMO._.EM._.PARTES.",#N/A,FALSE,FALSE,TRUE,9,65532,300,FALSE,FALSE,TRUE,TRUE,TRUE}</definedName>
    <definedName name="wvu.RESUMO._.EM._.PARTES." hidden="1">{TRUE,TRUE,-1.25,-15.5,484.5,232.5,FALSE,TRUE,TRUE,FALSE,0,21,#N/A,90,#N/A,13.25,13.5,1,FALSE,FALSE,3,TRUE,1,FALSE,75,"Swvu.RESUMO._.EM._.PARTES.","ACwvu.RESUMO._.EM._.PARTES.",#N/A,FALSE,FALSE,0.196850393700787,0.16,0.984251968503937,0.984251968503937,2,"","&amp;L&amp;F&amp;8            &amp;A&amp;C&amp;8&amp;D              &amp;T&amp;R&amp;8Página &amp;P de &amp;N",TRUE,TRUE,FALSE,TRUE,1,50,#N/A,#N/A,"=R4C1:R94C33","=R1:R3","Rwvu.RESUMO._.EM._.PARTES.",#N/A,FALSE,FALSE,TRUE,9,65532,300,FALSE,FALSE,TRUE,TRUE,TRUE}</definedName>
    <definedName name="wvu.RESUMO._.INTEIRO." localSheetId="1" hidden="1">{TRUE,TRUE,-1.25,-15.5,484.5,232.5,FALSE,TRUE,TRUE,FALSE,0,1,6,2,4,5,2,4,TRUE,TRUE,3,TRUE,1,TRUE,75,"Swvu.RESUMO._.INTEIRO.","ACwvu.RESUMO._.INTEIRO.",#N/A,FALSE,FALSE,0.196850393700787,0.16,0.984251968503937,0.984251968503937,2,"","&amp;L&amp;F&amp;8            &amp;A&amp;C&amp;8&amp;D              &amp;T&amp;R&amp;8Página &amp;P de &amp;N",TRUE,TRUE,FALSE,TRUE,1,#N/A,1,1,"=R4C1:R94C33","=R1:R3","Rwvu.RESUMO._.INTEIRO.","Cwvu.RESUMO._.INTEIRO.",FALSE,FALSE,FALSE,9,65532,300,FALSE,FALSE,TRUE,TRUE,TRUE}</definedName>
    <definedName name="wvu.RESUMO._.INTEIRO." hidden="1">{TRUE,TRUE,-1.25,-15.5,484.5,232.5,FALSE,TRUE,TRUE,FALSE,0,1,6,2,4,5,2,4,TRUE,TRUE,3,TRUE,1,TRUE,75,"Swvu.RESUMO._.INTEIRO.","ACwvu.RESUMO._.INTEIRO.",#N/A,FALSE,FALSE,0.196850393700787,0.16,0.984251968503937,0.984251968503937,2,"","&amp;L&amp;F&amp;8            &amp;A&amp;C&amp;8&amp;D              &amp;T&amp;R&amp;8Página &amp;P de &amp;N",TRUE,TRUE,FALSE,TRUE,1,#N/A,1,1,"=R4C1:R94C33","=R1:R3","Rwvu.RESUMO._.INTEIRO.","Cwvu.RESUMO._.INTEIRO.",FALSE,FALSE,FALSE,9,65532,300,FALSE,FALSE,TRUE,TRUE,TRUE}</definedName>
    <definedName name="wvu.Socios._.9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 localSheetId="1" hidden="1">{"'CptDifn'!$AA$32:$AG$32"}</definedName>
    <definedName name="ww" hidden="1">{"'CptDifn'!$AA$32:$AG$32"}</definedName>
    <definedName name="wwq">#N/A</definedName>
    <definedName name="wwqq">#N/A</definedName>
    <definedName name="wwqqww">#N/A</definedName>
    <definedName name="www" localSheetId="1" hidden="1">#REF!</definedName>
    <definedName name="www" hidden="1">#REF!</definedName>
    <definedName name="WWWE">#REF!</definedName>
    <definedName name="wwww" localSheetId="1" hidden="1">#REF!</definedName>
    <definedName name="wwww" hidden="1">#REF!</definedName>
    <definedName name="wwww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1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1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2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_1"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_1"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3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4"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4"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5" localSheetId="1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5" localSheetId="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_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WWWW">#REF!</definedName>
    <definedName name="wwwww1" localSheetId="1" hidden="1">{#N/A,#N/A,FALSE,"QD_F1 Invest Detalhado";#N/A,#N/A,FALSE,"QD_F3 Invest_Comparado";#N/A,#N/A,FALSE,"QD_B Trafego";#N/A,#N/A,FALSE,"QD_D0 Custos Operacionais";#N/A,#N/A,FALSE,"QD_C Receita";#N/A,#N/A,FALSE,"QD_D Custos";#N/A,#N/A,FALSE,"QD_E Resultado";#N/A,#N/A,FALSE,"QD_G Fluxo Caixa"}</definedName>
    <definedName name="wwwww1" hidden="1">{#N/A,#N/A,FALSE,"QD_F1 Invest Detalhado";#N/A,#N/A,FALSE,"QD_F3 Invest_Comparado";#N/A,#N/A,FALSE,"QD_B Trafego";#N/A,#N/A,FALSE,"QD_D0 Custos Operacionais";#N/A,#N/A,FALSE,"QD_C Receita";#N/A,#N/A,FALSE,"QD_D Custos";#N/A,#N/A,FALSE,"QD_E Resultado";#N/A,#N/A,FALSE,"QD_G Fluxo Caixa"}</definedName>
    <definedName name="wwwww1_1" localSheetId="1" hidden="1">{#N/A,#N/A,FALSE,"QD_F1 Invest Detalhado";#N/A,#N/A,FALSE,"QD_F3 Invest_Comparado";#N/A,#N/A,FALSE,"QD_B Trafego";#N/A,#N/A,FALSE,"QD_D0 Custos Operacionais";#N/A,#N/A,FALSE,"QD_C Receita";#N/A,#N/A,FALSE,"QD_D Custos";#N/A,#N/A,FALSE,"QD_E Resultado";#N/A,#N/A,FALSE,"QD_G Fluxo Caixa"}</definedName>
    <definedName name="wwwww1_1" hidden="1">{#N/A,#N/A,FALSE,"QD_F1 Invest Detalhado";#N/A,#N/A,FALSE,"QD_F3 Invest_Comparado";#N/A,#N/A,FALSE,"QD_B Trafego";#N/A,#N/A,FALSE,"QD_D0 Custos Operacionais";#N/A,#N/A,FALSE,"QD_C Receita";#N/A,#N/A,FALSE,"QD_D Custos";#N/A,#N/A,FALSE,"QD_E Resultado";#N/A,#N/A,FALSE,"QD_G Fluxo Caixa"}</definedName>
    <definedName name="wwwww1_2" localSheetId="1" hidden="1">{#N/A,#N/A,FALSE,"QD_F1 Invest Detalhado";#N/A,#N/A,FALSE,"QD_F3 Invest_Comparado";#N/A,#N/A,FALSE,"QD_B Trafego";#N/A,#N/A,FALSE,"QD_D0 Custos Operacionais";#N/A,#N/A,FALSE,"QD_C Receita";#N/A,#N/A,FALSE,"QD_D Custos";#N/A,#N/A,FALSE,"QD_E Resultado";#N/A,#N/A,FALSE,"QD_G Fluxo Caixa"}</definedName>
    <definedName name="wwwww1_2" hidden="1">{#N/A,#N/A,FALSE,"QD_F1 Invest Detalhado";#N/A,#N/A,FALSE,"QD_F3 Invest_Comparado";#N/A,#N/A,FALSE,"QD_B Trafego";#N/A,#N/A,FALSE,"QD_D0 Custos Operacionais";#N/A,#N/A,FALSE,"QD_C Receita";#N/A,#N/A,FALSE,"QD_D Custos";#N/A,#N/A,FALSE,"QD_E Resultado";#N/A,#N/A,FALSE,"QD_G Fluxo Caixa"}</definedName>
    <definedName name="wwwwww" localSheetId="1" hidden="1">{#N/A,#N/A,FALSE,"QD_F1 Invest Detalhado";#N/A,#N/A,FALSE,"QD_F3 Invest_Comparado";#N/A,#N/A,FALSE,"QD_B Trafego";#N/A,#N/A,FALSE,"QD_D0 Custos Operacionais";#N/A,#N/A,FALSE,"QD_C Receita";#N/A,#N/A,FALSE,"QD_D Custos";#N/A,#N/A,FALSE,"QD_E Resultado";#N/A,#N/A,FALSE,"QD_G Fluxo Caixa"}</definedName>
    <definedName name="wwwwww" hidden="1">{#N/A,#N/A,FALSE,"QD_F1 Invest Detalhado";#N/A,#N/A,FALSE,"QD_F3 Invest_Comparado";#N/A,#N/A,FALSE,"QD_B Trafego";#N/A,#N/A,FALSE,"QD_D0 Custos Operacionais";#N/A,#N/A,FALSE,"QD_C Receita";#N/A,#N/A,FALSE,"QD_D Custos";#N/A,#N/A,FALSE,"QD_E Resultado";#N/A,#N/A,FALSE,"QD_G Fluxo Caixa"}</definedName>
    <definedName name="wwwwww_1" localSheetId="1" hidden="1">{#N/A,#N/A,FALSE,"QD_F1 Invest Detalhado";#N/A,#N/A,FALSE,"QD_F3 Invest_Comparado";#N/A,#N/A,FALSE,"QD_B Trafego";#N/A,#N/A,FALSE,"QD_D0 Custos Operacionais";#N/A,#N/A,FALSE,"QD_C Receita";#N/A,#N/A,FALSE,"QD_D Custos";#N/A,#N/A,FALSE,"QD_E Resultado";#N/A,#N/A,FALSE,"QD_G Fluxo Caixa"}</definedName>
    <definedName name="wwwwww_1" hidden="1">{#N/A,#N/A,FALSE,"QD_F1 Invest Detalhado";#N/A,#N/A,FALSE,"QD_F3 Invest_Comparado";#N/A,#N/A,FALSE,"QD_B Trafego";#N/A,#N/A,FALSE,"QD_D0 Custos Operacionais";#N/A,#N/A,FALSE,"QD_C Receita";#N/A,#N/A,FALSE,"QD_D Custos";#N/A,#N/A,FALSE,"QD_E Resultado";#N/A,#N/A,FALSE,"QD_G Fluxo Caixa"}</definedName>
    <definedName name="wwwwww_2" localSheetId="1" hidden="1">{#N/A,#N/A,FALSE,"QD_F1 Invest Detalhado";#N/A,#N/A,FALSE,"QD_F3 Invest_Comparado";#N/A,#N/A,FALSE,"QD_B Trafego";#N/A,#N/A,FALSE,"QD_D0 Custos Operacionais";#N/A,#N/A,FALSE,"QD_C Receita";#N/A,#N/A,FALSE,"QD_D Custos";#N/A,#N/A,FALSE,"QD_E Resultado";#N/A,#N/A,FALSE,"QD_G Fluxo Caixa"}</definedName>
    <definedName name="wwwwww_2" hidden="1">{#N/A,#N/A,FALSE,"QD_F1 Invest Detalhado";#N/A,#N/A,FALSE,"QD_F3 Invest_Comparado";#N/A,#N/A,FALSE,"QD_B Trafego";#N/A,#N/A,FALSE,"QD_D0 Custos Operacionais";#N/A,#N/A,FALSE,"QD_C Receita";#N/A,#N/A,FALSE,"QD_D Custos";#N/A,#N/A,FALSE,"QD_E Resultado";#N/A,#N/A,FALSE,"QD_G Fluxo Caixa"}</definedName>
    <definedName name="wwwwww1" localSheetId="1" hidden="1">{#N/A,#N/A,FALSE,"QD_F1 Invest Detalhado";#N/A,#N/A,FALSE,"QD_F3 Invest_Comparado";#N/A,#N/A,FALSE,"QD_B Trafego";#N/A,#N/A,FALSE,"QD_D0 Custos Operacionais";#N/A,#N/A,FALSE,"QD_C Receita";#N/A,#N/A,FALSE,"QD_D Custos";#N/A,#N/A,FALSE,"QD_E Resultado";#N/A,#N/A,FALSE,"QD_G Fluxo Caixa"}</definedName>
    <definedName name="wwwwww1" hidden="1">{#N/A,#N/A,FALSE,"QD_F1 Invest Detalhado";#N/A,#N/A,FALSE,"QD_F3 Invest_Comparado";#N/A,#N/A,FALSE,"QD_B Trafego";#N/A,#N/A,FALSE,"QD_D0 Custos Operacionais";#N/A,#N/A,FALSE,"QD_C Receita";#N/A,#N/A,FALSE,"QD_D Custos";#N/A,#N/A,FALSE,"QD_E Resultado";#N/A,#N/A,FALSE,"QD_G Fluxo Caixa"}</definedName>
    <definedName name="wwwwwww">#REF!</definedName>
    <definedName name="wwwwwwww">#N/A</definedName>
    <definedName name="WWWWWWWWWW" localSheetId="1" hidden="1">{"'gráf jan00'!$A$1:$AK$41"}</definedName>
    <definedName name="WWWWWWWWWW" hidden="1">{"'gráf jan00'!$A$1:$AK$41"}</definedName>
    <definedName name="wwwwwwwwwwwwwwwwwww" localSheetId="1" hidden="1">{#N/A,#N/A,FALSE,"QD_F1 Invest Detalhado";#N/A,#N/A,FALSE,"QD_F3 Invest_Comparado";#N/A,#N/A,FALSE,"QD_B Trafego";#N/A,#N/A,FALSE,"QD_D0 Custos Operacionais";#N/A,#N/A,FALSE,"QD_C Receita";#N/A,#N/A,FALSE,"QD_D Custos";#N/A,#N/A,FALSE,"QD_E Resultado";#N/A,#N/A,FALSE,"QD_G Fluxo Caixa"}</definedName>
    <definedName name="wwwwwwwwwwwwwwwwwww" hidden="1">{#N/A,#N/A,FALSE,"QD_F1 Invest Detalhado";#N/A,#N/A,FALSE,"QD_F3 Invest_Comparado";#N/A,#N/A,FALSE,"QD_B Trafego";#N/A,#N/A,FALSE,"QD_D0 Custos Operacionais";#N/A,#N/A,FALSE,"QD_C Receita";#N/A,#N/A,FALSE,"QD_D Custos";#N/A,#N/A,FALSE,"QD_E Resultado";#N/A,#N/A,FALSE,"QD_G Fluxo Caixa"}</definedName>
    <definedName name="WX" localSheetId="1" hidden="1">{#N/A,#N/A,FALSE,"GQGEMPRE"}</definedName>
    <definedName name="WX" hidden="1">{#N/A,#N/A,FALSE,"GQGEMPRE"}</definedName>
    <definedName name="x" localSheetId="1" hidden="1">#REF!</definedName>
    <definedName name="x" hidden="1">#REF!</definedName>
    <definedName name="XA">#REF!</definedName>
    <definedName name="xaaxx"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aaxx"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c" hidden="1">#REF!</definedName>
    <definedName name="XCC" localSheetId="1" hidden="1">{"'gráf jan00'!$A$1:$AK$41"}</definedName>
    <definedName name="XCC" hidden="1">{"'gráf jan00'!$A$1:$AK$41"}</definedName>
    <definedName name="xcvc">#REF!</definedName>
    <definedName name="xcxcx" localSheetId="1" hidden="1">{"'gráf jan00'!$A$1:$AK$41"}</definedName>
    <definedName name="xcxcx" hidden="1">{"'gráf jan00'!$A$1:$AK$41"}</definedName>
    <definedName name="xczvzxc">#REF!</definedName>
    <definedName name="xdet"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det"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DF" localSheetId="1" hidden="1">{"'Quadro'!$A$4:$BG$78"}</definedName>
    <definedName name="XDF" hidden="1">{"'Quadro'!$A$4:$BG$78"}</definedName>
    <definedName name="xfreg" localSheetId="1" hidden="1">{"'CptDifn'!$AA$32:$AG$32"}</definedName>
    <definedName name="xfreg" hidden="1">{"'CptDifn'!$AA$32:$AG$32"}</definedName>
    <definedName name="xfvxcvxcvxcv">#REF!</definedName>
    <definedName name="XI">#REF!</definedName>
    <definedName name="XII">#REF!</definedName>
    <definedName name="XIII">#REF!</definedName>
    <definedName name="XIV">#REF!</definedName>
    <definedName name="XR">#REF!</definedName>
    <definedName name="XREF_COLUMN_1" localSheetId="1" hidden="1">#REF!</definedName>
    <definedName name="XREF_COLUMN_1" hidden="1">#REF!</definedName>
    <definedName name="XREF_COLUMN_12" hidden="1">#REF!</definedName>
    <definedName name="XREF_COLUMN_15" hidden="1">#REF!</definedName>
    <definedName name="XREF_COLUMN_6" hidden="1">#REF!</definedName>
    <definedName name="XREF_COLUMN_7" hidden="1">#REF!</definedName>
    <definedName name="XRefColumnsCount" hidden="1">2</definedName>
    <definedName name="XRefCopy1" localSheetId="1" hidden="1">#REF!</definedName>
    <definedName name="XRefCopy1" hidden="1">#REF!</definedName>
    <definedName name="XRefCopy2" localSheetId="1" hidden="1">#REF!</definedName>
    <definedName name="XRefCopy2" hidden="1">#REF!</definedName>
    <definedName name="XRefCopy22" hidden="1">#REF!</definedName>
    <definedName name="XRefCopy25" hidden="1">#REF!</definedName>
    <definedName name="XRefCopy26" hidden="1">#REF!</definedName>
    <definedName name="XRefCopy3" localSheetId="1" hidden="1">#REF!</definedName>
    <definedName name="XRefCopy3" hidden="1">#REF!</definedName>
    <definedName name="XRefCopy4" localSheetId="1" hidden="1">#REF!</definedName>
    <definedName name="XRefCopy4" hidden="1">#REF!</definedName>
    <definedName name="XRefCopy5" localSheetId="1" hidden="1">#REF!</definedName>
    <definedName name="XRefCopy5" hidden="1">#REF!</definedName>
    <definedName name="XRefCopy6" localSheetId="1" hidden="1">#REF!</definedName>
    <definedName name="XRefCopy6" hidden="1">#REF!</definedName>
    <definedName name="XRefCopyRangeCount" hidden="1">3</definedName>
    <definedName name="XRefPaste10" hidden="1">#REF!</definedName>
    <definedName name="XRefPaste10Row" hidden="1">#REF!</definedName>
    <definedName name="XRefPaste11" hidden="1">#REF!</definedName>
    <definedName name="XRefPaste11Row" hidden="1">#REF!</definedName>
    <definedName name="XRefPaste27" hidden="1">#REF!</definedName>
    <definedName name="XRefPaste3" hidden="1">#REF!</definedName>
    <definedName name="XRefPaste9" hidden="1">#REF!</definedName>
    <definedName name="XRefPaste9Row" hidden="1">#REF!</definedName>
    <definedName name="XRefPasteRangeCount" hidden="1">7</definedName>
    <definedName name="XV">#REF!</definedName>
    <definedName name="XVI">#REF!</definedName>
    <definedName name="xvxc">#REF!</definedName>
    <definedName name="XVXV" localSheetId="1" hidden="1">{"'gráf jan00'!$A$1:$AK$41"}</definedName>
    <definedName name="XVXV" hidden="1">{"'gráf jan00'!$A$1:$AK$41"}</definedName>
    <definedName name="xx"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3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1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_1"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2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3"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3"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4"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4"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5"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5"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_5"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bb" localSheetId="1" hidden="1">{"'gráf jan00'!$A$1:$AK$41"}</definedName>
    <definedName name="xxbb" hidden="1">{"'gráf jan00'!$A$1:$AK$41"}</definedName>
    <definedName name="XXX">#REF!</definedName>
    <definedName name="xxxx" localSheetId="1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_1"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_2" localSheetId="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xxxxx"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xxxx"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xxxxx" localSheetId="1"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xxxxx"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xxxxxx" localSheetId="1" hidden="1">{"'Gráfico Prod Km Realizado'!$A$1"}</definedName>
    <definedName name="xxxxxxx" hidden="1">{"'Gráfico Prod Km Realizado'!$A$1"}</definedName>
    <definedName name="xxxxxxxx" localSheetId="1" hidden="1">{"'Quadro'!$A$4:$BG$78"}</definedName>
    <definedName name="xxxxxxxx" hidden="1">{"'Quadro'!$A$4:$BG$78"}</definedName>
    <definedName name="xxxxxxxxx" hidden="1">#REF!</definedName>
    <definedName name="xxxxxxxxxx" localSheetId="1" hidden="1">{"'gráf jan00'!$A$1:$AK$41"}</definedName>
    <definedName name="xxxxxxxxxx" hidden="1">{"'gráf jan00'!$A$1:$AK$41"}</definedName>
    <definedName name="xxxxxxxxxxx" hidden="1">#REF!</definedName>
    <definedName name="xxxxxxxxxxxs" hidden="1">#REF!</definedName>
    <definedName name="xxxxxxxxxxxxxxxxxx" localSheetId="1"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xxxxxxxxxxxxxxxxxx"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xxxyyy" localSheetId="1" hidden="1">{"'Quadro'!$A$4:$BG$78"}</definedName>
    <definedName name="xxxyyy" hidden="1">{"'Quadro'!$A$4:$BG$78"}</definedName>
    <definedName name="XYL">#REF!</definedName>
    <definedName name="XYLUSB">#REF!</definedName>
    <definedName name="XYLUSH">#REF!</definedName>
    <definedName name="XYLUSL">#REF!</definedName>
    <definedName name="xzc\z" hidden="1">#REF!</definedName>
    <definedName name="y">#REF!</definedName>
    <definedName name="Y24A380">"$#REF!.$Y$24"</definedName>
    <definedName name="Y24A380_1">#REF!</definedName>
    <definedName name="Y24A380_10">"$#REF!.$Y$24"</definedName>
    <definedName name="Y24A380_11">"$#REF!.$Y$24"</definedName>
    <definedName name="Y24A380_3">#REF!</definedName>
    <definedName name="Y24A380_5">"$#REF!.$Y$24"</definedName>
    <definedName name="Y24A380_6">"$#REF!.$Y$24"</definedName>
    <definedName name="yard_utilisation">#REF!</definedName>
    <definedName name="YCXGFJDX" hidden="1">[16]April!$D$70:$D$81</definedName>
    <definedName name="ye" localSheetId="1" hidden="1">{"'CptDifn'!$AA$32:$AG$32"}</definedName>
    <definedName name="ye" hidden="1">{"'CptDifn'!$AA$32:$AG$32"}</definedName>
    <definedName name="YEAR2">#REF!</definedName>
    <definedName name="yery" localSheetId="1" hidden="1">{"'CptDifn'!$AA$32:$AG$32"}</definedName>
    <definedName name="yery" hidden="1">{"'CptDifn'!$AA$32:$AG$32"}</definedName>
    <definedName name="YESNO">#REF!</definedName>
    <definedName name="ygv" localSheetId="1" hidden="1">{#N/A,#N/A,FALSE,"PCOL"}</definedName>
    <definedName name="ygv" hidden="1">{#N/A,#N/A,FALSE,"PCOL"}</definedName>
    <definedName name="yhn" localSheetId="1" hidden="1">{"'gráf jan00'!$A$1:$AK$41"}</definedName>
    <definedName name="yhn" hidden="1">{"'gráf jan00'!$A$1:$AK$41"}</definedName>
    <definedName name="YHTEYH">#REF!</definedName>
    <definedName name="YII">"$#REF!.$F$106"</definedName>
    <definedName name="YII_1">#REF!</definedName>
    <definedName name="YII_10">"$#REF!.$F$106"</definedName>
    <definedName name="YII_11">"$#REF!.$F$106"</definedName>
    <definedName name="YII_3">#REF!</definedName>
    <definedName name="YII_5">"$#REF!.$F$106"</definedName>
    <definedName name="YII_6">"$#REF!.$F$106"</definedName>
    <definedName name="yio" localSheetId="1" hidden="1">{"'CptDifn'!$AA$32:$AG$32"}</definedName>
    <definedName name="yio" hidden="1">{"'CptDifn'!$AA$32:$AG$32"}</definedName>
    <definedName name="yioy" localSheetId="1" hidden="1">{"'gráf jan00'!$A$1:$AK$41"}</definedName>
    <definedName name="yioy" hidden="1">{"'gráf jan00'!$A$1:$AK$41"}</definedName>
    <definedName name="yiuti" localSheetId="1" hidden="1">{"'CptDifn'!$AA$32:$AG$32"}</definedName>
    <definedName name="yiuti" hidden="1">{"'CptDifn'!$AA$32:$AG$32"}</definedName>
    <definedName name="YO" localSheetId="1" hidden="1">{"'Quadro'!$A$4:$BG$78"}</definedName>
    <definedName name="YO" hidden="1">{"'Quadro'!$A$4:$BG$78"}</definedName>
    <definedName name="yt">#N/A</definedName>
    <definedName name="ytr" localSheetId="1" hidden="1">{"'CptDifn'!$AA$32:$AG$32"}</definedName>
    <definedName name="ytr" hidden="1">{"'CptDifn'!$AA$32:$AG$32"}</definedName>
    <definedName name="ytyt">#N/A</definedName>
    <definedName name="ytytyt">#N/A</definedName>
    <definedName name="yu" localSheetId="1" hidden="1">{"'CptDifn'!$AA$32:$AG$32"}</definedName>
    <definedName name="yu" hidden="1">{"'CptDifn'!$AA$32:$AG$32"}</definedName>
    <definedName name="yuk">#REF!</definedName>
    <definedName name="yukyuk8" localSheetId="1" hidden="1">{"'CptDifn'!$AA$32:$AG$32"}</definedName>
    <definedName name="yukyuk8" hidden="1">{"'CptDifn'!$AA$32:$AG$32"}</definedName>
    <definedName name="yurtyutr" localSheetId="1" hidden="1">{"'gráf jan00'!$A$1:$AK$41"}</definedName>
    <definedName name="yurtyutr" hidden="1">{"'gráf jan00'!$A$1:$AK$41"}</definedName>
    <definedName name="yutyui" localSheetId="1" hidden="1">{"'CptDifn'!$AA$32:$AG$32"}</definedName>
    <definedName name="yutyui" hidden="1">{"'CptDifn'!$AA$32:$AG$32"}</definedName>
    <definedName name="yuuuo">#REF!</definedName>
    <definedName name="yuyuo" localSheetId="1" hidden="1">{"'CptDifn'!$AA$32:$AG$32"}</definedName>
    <definedName name="yuyuo" hidden="1">{"'CptDifn'!$AA$32:$AG$32"}</definedName>
    <definedName name="yy">#REF!</definedName>
    <definedName name="YYY">#REF!</definedName>
    <definedName name="yyyy">#N/A</definedName>
    <definedName name="yyyyyy">#N/A</definedName>
    <definedName name="yyyyyyyy">#N/A</definedName>
    <definedName name="Z">#REF!</definedName>
    <definedName name="Z_022B7420_7F94_427F_B370_84030F9B3342_.wvu.FilterData" hidden="1">#REF!</definedName>
    <definedName name="Z_04BC043C_175B_412D_8093_6F29CD74FBAE_.wvu.FilterData" hidden="1">#REF!</definedName>
    <definedName name="Z_058B9256_CB4D_4C39_834D_D693FEEB491F_.wvu.FilterData" hidden="1">#REF!</definedName>
    <definedName name="Z_05D1A71D_3B7B_4FB7_8DF3_B8E29CA3927A_.wvu.FilterData" hidden="1">#REF!</definedName>
    <definedName name="Z_07C2CF55_E6DF_411A_AB00_7E155615468C_.wvu.FilterData" hidden="1">#REF!</definedName>
    <definedName name="Z_07E722EC_7B1C_4F83_A259_4832779D6419_.wvu.Cols" hidden="1">#N/A</definedName>
    <definedName name="Z_07E722EC_7B1C_4F83_A259_4832779D6419_.wvu.FilterData" hidden="1">#N/A</definedName>
    <definedName name="Z_07E722EC_7B1C_4F83_A259_4832779D6419_.wvu.PrintArea" hidden="1">#N/A</definedName>
    <definedName name="Z_07E722EC_7B1C_4F83_A259_4832779D6419_.wvu.PrintTitles" hidden="1">#N/A</definedName>
    <definedName name="Z_0B1003A7_69DB_4D5B_966D_57B9E8AF76FB_.wvu.FilterData" hidden="1">#REF!</definedName>
    <definedName name="Z_0C3EE359_64F6_4049_9576_8EACA8563EA4_.wvu.FilterData" hidden="1">#REF!</definedName>
    <definedName name="Z_0D05AC4E_32D3_4985_8208_9776E00AC749_.wvu.FilterData" hidden="1">#REF!</definedName>
    <definedName name="Z_0D6582A3_B7B5_477E_ADE0_78783771D17C_.wvu.Cols" hidden="1">#N/A</definedName>
    <definedName name="Z_0DC459DE_F68C_4E33_8D1E_F1663ABAC944_.wvu.FilterData" hidden="1">#REF!</definedName>
    <definedName name="Z_0FACBA89_1203_4ED8_87E5_EC1D45B051B7_.wvu.FilterData" hidden="1">#REF!</definedName>
    <definedName name="Z_0FEA3536_5108_4591_BECF_C3181387F85F_.wvu.FilterData" hidden="1">#REF!</definedName>
    <definedName name="Z_0FEFDB42_ECBC_4500_A6C8_FEE3D368790B_.wvu.FilterData" hidden="1">#REF!</definedName>
    <definedName name="z_1" localSheetId="1" hidden="1">{#N/A,#N/A,FALSE,"MO (2)"}</definedName>
    <definedName name="z_1" hidden="1">{#N/A,#N/A,FALSE,"MO (2)"}</definedName>
    <definedName name="Z_110A0651_47C7_408E_B3BF_0C80D30B95FC_.wvu.FilterData" hidden="1">#REF!</definedName>
    <definedName name="Z_128E64DD_BE84_40EE_A6D2_C9B0EB25CBBD_.wvu.FilterData" hidden="1">#REF!</definedName>
    <definedName name="Z_12F2973E_0018_407B_98AD_CD9C5D1F65FA_.wvu.FilterData" hidden="1">#REF!</definedName>
    <definedName name="Z_137DAE61_8A8D_4219_A4CC_0EEC18A94882_.wvu.FilterData" hidden="1">#REF!</definedName>
    <definedName name="Z_13E06FB5_D019_406D_B278_1B53AD2F6386_.wvu.FilterData" hidden="1">#REF!</definedName>
    <definedName name="Z_146D92FF_DFCA_47DC_9CF6_0D07F916365B_.wvu.Cols" hidden="1">#REF!,#REF!,#REF!,#REF!</definedName>
    <definedName name="Z_146D92FF_DFCA_47DC_9CF6_0D07F916365B_.wvu.FilterData" hidden="1">#REF!</definedName>
    <definedName name="Z_14D375AC_5615_46DE_8EE3_95915B2A8B54_.wvu.FilterData" hidden="1">#REF!</definedName>
    <definedName name="Z_15B5DC78_B02F_4AC6_8572_015040A55619_.wvu.FilterData" hidden="1">#REF!</definedName>
    <definedName name="Z_166D6F0F_4D44_46E7_8C36_48FD4848B5AA_.wvu.FilterData" hidden="1">#REF!</definedName>
    <definedName name="Z_16FAB836_2255_4D4C_90E4_6B46255F3759_.wvu.FilterData" hidden="1">#REF!</definedName>
    <definedName name="Z_198D391C_95CB_49F5_8924_5FEA3CE5C98A_.wvu.FilterData" hidden="1">#REF!</definedName>
    <definedName name="Z_1D9C37CC_3E33_4D4D_B7CD_819F75C83D65_.wvu.FilterData" hidden="1">#REF!</definedName>
    <definedName name="Z_1DF9838C_880D_4C4E_BFFE_89B5894EC40F_.wvu.FilterData" hidden="1">#REF!</definedName>
    <definedName name="Z_1EF42BFC_874B_4E01_B67D_1607E823ACD0_.wvu.FilterData" hidden="1">#REF!</definedName>
    <definedName name="Z_1F94C6E7_3CCA_4599_AF6F_4D6291B2AD93_.wvu.FilterData" hidden="1">#REF!</definedName>
    <definedName name="Z_204280AB_6F29_4C38_B953_40E78BD846F8_.wvu.Cols" hidden="1">#REF!,#REF!,#REF!</definedName>
    <definedName name="Z_204280AB_6F29_4C38_B953_40E78BD846F8_.wvu.FilterData" hidden="1">#REF!</definedName>
    <definedName name="Z_204280AB_6F29_4C38_B953_40E78BD846F8_.wvu.PrintArea" hidden="1">#REF!</definedName>
    <definedName name="Z_204280AB_6F29_4C38_B953_40E78BD846F8_.wvu.PrintTitles" hidden="1">#REF!</definedName>
    <definedName name="Z_20A9AA17_0DEB_4190_8DAD_FC60D0D33A52_.wvu.FilterData" hidden="1">#REF!</definedName>
    <definedName name="Z_2103F656_ECB2_4F99_BE9B_56F4D7A5CEE2_.wvu.FilterData" hidden="1">#REF!</definedName>
    <definedName name="Z_210DF800_4D59_11D6_9DF9_0004AC9599ED_.wvu.Cols" hidden="1">#N/A</definedName>
    <definedName name="Z_2158A2BC_8DB5_455D_AFDE_914B22949288_.wvu.FilterData" hidden="1">#REF!</definedName>
    <definedName name="Z_21A967FF_561E_495F_AEB9_4DD3BEDA53BC_.wvu.FilterData" hidden="1">#REF!</definedName>
    <definedName name="Z_227E7522_DC52_4EA7_A11A_0741FF23CC42_.wvu.FilterData" hidden="1">#REF!</definedName>
    <definedName name="Z_23BA0C23_280B_4568_A53C_1C6D2E85772A_.wvu.FilterData" hidden="1">#REF!</definedName>
    <definedName name="Z_244346C6_3866_4160_9E2E_C77913F25398_.wvu.FilterData" hidden="1">#REF!</definedName>
    <definedName name="Z_2464B443_23DF_40AE_98FE_9730BFE3F231_.wvu.FilterData" hidden="1">#N/A</definedName>
    <definedName name="Z_25117F67_F0EE_43EF_8FF9_79F533CE10B0_.wvu.FilterData" hidden="1">#REF!</definedName>
    <definedName name="Z_259E2DDE_5459_4510_B7A2_66F49964C56E_.wvu.FilterData" hidden="1">#REF!</definedName>
    <definedName name="Z_25C7DFCF_BE54_4A41_B957_DE39B9B2A5B5_.wvu.FilterData" hidden="1">#REF!</definedName>
    <definedName name="Z_272E0E4D_901D_11D7_B59C_0050DAB35C7B_.wvu.FilterData" hidden="1">#REF!</definedName>
    <definedName name="Z_27D9353E_5A5F_49BF_8724_FA312A4073FF_.wvu.FilterData" hidden="1">#REF!</definedName>
    <definedName name="Z_299BE965_B904_49FA_A79D_B9538F94936F_.wvu.FilterData" hidden="1">#REF!</definedName>
    <definedName name="Z_29D37CE9_76D1_4D09_99A0_55ABA6929929_.wvu.FilterData" hidden="1">#REF!</definedName>
    <definedName name="Z_2B5320B8_08D6_11D6_961F_004033E113A7_.wvu.Cols" localSheetId="1" hidden="1">#REF!</definedName>
    <definedName name="Z_2B5320B8_08D6_11D6_961F_004033E113A7_.wvu.Cols" hidden="1">#REF!</definedName>
    <definedName name="Z_2C05BC27_731C_41F4_980F_CD81E4A7A662_.wvu.FilterData" hidden="1">#REF!</definedName>
    <definedName name="Z_2C0BDCBF_705B_4E5A_9659_05D99EC56641_.wvu.FilterData" hidden="1">#REF!</definedName>
    <definedName name="Z_2CD580B5_D99D_45ED_AC1E_45F8CBBBB9F1_.wvu.FilterData" hidden="1">#REF!</definedName>
    <definedName name="Z_2D98D706_A306_4353_8B3D_DA92F9EAEC9A_.wvu.FilterData" hidden="1">#REF!</definedName>
    <definedName name="Z_2F8736FC_F07E_49E8_9C13_8E0A0F5EFE5F_.wvu.FilterData" hidden="1">#REF!</definedName>
    <definedName name="Z_304C2F7A_D3A6_4DBA_A568_C3E56D7C6E2F_.wvu.FilterData" hidden="1">#REF!</definedName>
    <definedName name="Z_30E0ACE8_B29A_44E9_B542_E8C1CA3FD802_.wvu.FilterData" hidden="1">#REF!</definedName>
    <definedName name="Z_31A27EA2_D574_43B8_A671_7419A12151C9_.wvu.FilterData" hidden="1">#REF!</definedName>
    <definedName name="Z_32D1B352_62AB_4105_8DFC_EAA2DF743365_.wvu.FilterData" hidden="1">#REF!</definedName>
    <definedName name="Z_330DF436_5BED_40AF_AC51_73D268BD9DF4_.wvu.FilterData" hidden="1">#REF!</definedName>
    <definedName name="Z_33B8EF57_2FB1_4600_9590_B0A2F2FE409B_.wvu.FilterData" hidden="1">#REF!</definedName>
    <definedName name="Z_3404588C_6CE7_4C97_A62C_D19D9EE290D3_.wvu.FilterData" hidden="1">#REF!</definedName>
    <definedName name="Z_34E71878_8D1A_4343_91A1_3FE085136D2B_.wvu.FilterData" hidden="1">#REF!</definedName>
    <definedName name="Z_37611AA0_E86A_42C8_8705_108B25E060A1_.wvu.FilterData" hidden="1">#REF!</definedName>
    <definedName name="Z_38FE6CED_4C19_4332_9788_ACC902B20A46_.wvu.FilterData" hidden="1">#REF!</definedName>
    <definedName name="Z_394E75CB_4F7F_4C88_A08F_29E48E587341_.wvu.FilterData" hidden="1">#REF!</definedName>
    <definedName name="Z_3C200595_20A3_4A0C_B071_705F4AD5DAD3_.wvu.FilterData" hidden="1">#REF!</definedName>
    <definedName name="Z_3DBF11C1_AF68_11D6_A998_000629AADC70_.wvu.FilterData" hidden="1">#N/A</definedName>
    <definedName name="Z_3E93FF4A_0B7F_475C_A63C_54FBDB9DB4C5_.wvu.FilterData" hidden="1">#REF!</definedName>
    <definedName name="Z_3FF05DC4_CA9E_470D_A193_91785ACE00EF_.wvu.FilterData" hidden="1">#REF!</definedName>
    <definedName name="Z_43791B95_57D7_42F4_8815_D1B7E488543E_.wvu.FilterData" hidden="1">#REF!</definedName>
    <definedName name="Z_445AA90F_6D9B_40F5_8E1D_CE1EF57CF450_.wvu.FilterData" hidden="1">#REF!</definedName>
    <definedName name="Z_44931E07_568C_11D5_BDEA_0004AC32B916_.wvu.Cols" hidden="1">#N/A</definedName>
    <definedName name="Z_454E0C40_F84F_42A3_A371_6F23C1F38595_.wvu.FilterData" hidden="1">#REF!</definedName>
    <definedName name="Z_4608FCB3_3552_4D58_B6CE_B8F34D78221E_.wvu.FilterData" hidden="1">#REF!</definedName>
    <definedName name="Z_46E47F7C_9185_4E39_BED5_B4A69FF64CC1_.wvu.FilterData" hidden="1">#REF!</definedName>
    <definedName name="Z_48202D5D_77CB_41DE_8C59_9325C98D7C97_.wvu.FilterData" hidden="1">#REF!</definedName>
    <definedName name="Z_48824DFE_B714_4D0B_9E95_F01C5BAD5D1F_.wvu.FilterData" hidden="1">#REF!</definedName>
    <definedName name="Z_4C45D885_33EE_4DA9_BF96_6B10CFBA5596_.wvu.FilterData" hidden="1">#REF!</definedName>
    <definedName name="Z_4D344757_9064_4D2F_A3A5_69132D23B7B9_.wvu.FilterData" hidden="1">#REF!</definedName>
    <definedName name="Z_4E773EE1_0A5B_43A9_9C28_FFB0A27D19C3_.wvu.FilterData" hidden="1">#REF!</definedName>
    <definedName name="Z_5122F04C_91B2_4031_BAE2_43203D520992_.wvu.FilterData" hidden="1">#REF!</definedName>
    <definedName name="Z_52B8D0B0_5872_4367_8D38_9AA5A4B975B3_.wvu.FilterData" hidden="1">#REF!</definedName>
    <definedName name="Z_532423B2_94C7_44C1_9A2A_9712DAE92CE9_.wvu.FilterData" hidden="1">#REF!</definedName>
    <definedName name="Z_53F31130_5EA7_42BA_93EB_88A7CB743782_.wvu.FilterData" hidden="1">#REF!</definedName>
    <definedName name="Z_55213581_1831_4A94_AB4D_23E4F8BC8085_.wvu.FilterData" hidden="1">#REF!</definedName>
    <definedName name="Z_552B9204_1C85_45BC_B148_AF3E206BDAA2_.wvu.FilterData" hidden="1">#REF!</definedName>
    <definedName name="Z_566671FC_5910_47FD_B961_1065A17D262D_.wvu.FilterData" hidden="1">#REF!</definedName>
    <definedName name="Z_569D17FA_30FE_42CA_8D65_E126C1C01EC2_.wvu.FilterData" hidden="1">#REF!</definedName>
    <definedName name="Z_573E904E_5C2F_4CA2_AFCF_918B916322E4_.wvu.FilterData" hidden="1">#REF!</definedName>
    <definedName name="Z_58DA6172_DC47_4A5F_B420_207BB6987764_.wvu.FilterData" hidden="1">#REF!</definedName>
    <definedName name="Z_58FCB891_F6F4_46F2_BF6B_861E585C9231_.wvu.FilterData" hidden="1">#REF!</definedName>
    <definedName name="Z_59A87EBA_E018_40E8_A580_AB2176E95D7E_.wvu.FilterData" hidden="1">#REF!</definedName>
    <definedName name="Z_5A3E740D_87C0_4F85_AB6D_B402AD860D04_.wvu.FilterData" hidden="1">#REF!</definedName>
    <definedName name="Z_5B42E6B5_40AA_4D3F_B932_EF1583491CDE_.wvu.FilterData" hidden="1">#REF!</definedName>
    <definedName name="Z_5B7B4951_7310_4C66_B906_4D046076272E_.wvu.FilterData" hidden="1">#REF!</definedName>
    <definedName name="Z_5D41F4B9_83DF_4509_9C07_453BA5A62846_.wvu.FilterData" hidden="1">#REF!</definedName>
    <definedName name="Z_5DB05E9F_8F3B_4886_A6CB_2CC53331BA7A_.wvu.FilterData" hidden="1">#REF!</definedName>
    <definedName name="Z_5F096896_2CB8_4B96_A0FE_9AB50EEEEFAB_.wvu.FilterData" hidden="1">#REF!</definedName>
    <definedName name="Z_60DF8B29_1C1F_4B50_BDA8_B8E0C7DD04C3_.wvu.Cols" hidden="1">#REF!,#REF!</definedName>
    <definedName name="Z_60DF8B29_1C1F_4B50_BDA8_B8E0C7DD04C3_.wvu.FilterData" hidden="1">#REF!</definedName>
    <definedName name="Z_615F4A4D_D5AB_4A04_81F5_F436484247A5_.wvu.FilterData" hidden="1">#REF!</definedName>
    <definedName name="Z_616443B5_6F0D_4082_9223_F71B54305366_.wvu.FilterData" hidden="1">#REF!</definedName>
    <definedName name="Z_631F0312_B404_409F_AF2B_39FB2D25040B_.wvu.FilterData" hidden="1">#REF!</definedName>
    <definedName name="Z_632CF316_8294_4588_87E1_2B69E184A62B_.wvu.FilterData" hidden="1">#REF!</definedName>
    <definedName name="Z_66D1BA5F_F4AE_443C_8583_CE89D6674A73_.wvu.FilterData" hidden="1">#REF!</definedName>
    <definedName name="Z_66DD4806_8039_438A_B1CE_46CC5B464050_.wvu.FilterData" hidden="1">#REF!</definedName>
    <definedName name="Z_67B65FDF_FF67_490E_B8E5_92DC66C9FC9D_.wvu.FilterData" hidden="1">#REF!</definedName>
    <definedName name="Z_68B709DF_9429_4090_9106_386C5F16C4D7_.wvu.FilterData" hidden="1">#REF!</definedName>
    <definedName name="Z_690BC25F_5AA3_4B4B_9507_8C197E768E98_.wvu.FilterData" hidden="1">#REF!</definedName>
    <definedName name="Z_6A66B8A7_491B_4A29_94A1_39F4FDA32C48_.wvu.FilterData" hidden="1">#REF!</definedName>
    <definedName name="Z_6A6F36C8_24A1_4147_9C63_27B7978935DD_.wvu.FilterData" hidden="1">#REF!</definedName>
    <definedName name="Z_6B671CCF_B5F8_456F_823D_93A4F9AC33F5_.wvu.PrintArea" hidden="1">#N/A</definedName>
    <definedName name="Z_6BE23C86_20C2_4B56_815E_773138022A98_.wvu.Cols" hidden="1">#N/A</definedName>
    <definedName name="Z_6C2050D3_ABE5_4B48_B2A7_DDDD21669987_.wvu.FilterData" hidden="1">#REF!</definedName>
    <definedName name="Z_6CD84A0B_C00D_4BC8_A655_6383CCA4B296_.wvu.FilterData" hidden="1">#REF!</definedName>
    <definedName name="Z_6D5E5F42_E924_48A0_A50F_5BB481AFD1D5_.wvu.FilterData" hidden="1">#REF!</definedName>
    <definedName name="Z_6D789842_F56B_40C4_8907_F36C02855F76_.wvu.FilterData" hidden="1">#REF!</definedName>
    <definedName name="Z_6E345713_0818_471C_B54B_D890B987A0BC_.wvu.FilterData" hidden="1">#REF!</definedName>
    <definedName name="Z_701DEAE4_9CF1_491A_A54B_A6AE3235639D_.wvu.FilterData" hidden="1">#REF!</definedName>
    <definedName name="Z_7319B1DA_C8AE_4D1D_AB4C_B14141921483_.wvu.FilterData" hidden="1">#REF!</definedName>
    <definedName name="Z_75A1B66F_9EE1_4406_8264_C9BF12113183_.wvu.FilterData" hidden="1">#REF!</definedName>
    <definedName name="Z_7651BD63_D75B_41A5_B133_06AE6A84AE8F_.wvu.FilterData" hidden="1">#REF!</definedName>
    <definedName name="Z_767B7DB4_B657_4E6E_831B_84CA933FFCBE_.wvu.FilterData" hidden="1">#REF!</definedName>
    <definedName name="Z_76FA93EF_40A9_4929_9B4A_2213742C1620_.wvu.FilterData" hidden="1">#REF!</definedName>
    <definedName name="Z_78A33412_D032_45F7_9C2D_D4A31DB937D9_.wvu.FilterData" hidden="1">#REF!</definedName>
    <definedName name="Z_796E4E5E_16C3_474D_B1D5_F6D39CD34051_.wvu.FilterData" hidden="1">#REF!</definedName>
    <definedName name="Z_799FF90A_59EC_11D7_9495_0002B31BFBD5_.wvu.Cols" hidden="1">#REF!,#REF!</definedName>
    <definedName name="Z_799FF90A_59EC_11D7_9495_0002B31BFBD5_.wvu.Rows" hidden="1">#REF!,#REF!,#REF!,#REF!,#REF!,#REF!,#REF!,#REF!,#REF!,#REF!,#REF!,#REF!</definedName>
    <definedName name="Z_7AE3F8A6_7282_4640_BAE6_7D5F8B45608B_.wvu.Cols" hidden="1">#REF!</definedName>
    <definedName name="Z_7BFA9C41_C881_48A8_90C2_F93F8E16E599_.wvu.FilterData" hidden="1">#REF!</definedName>
    <definedName name="Z_7BFBCE1E_B6C5_4BAC_AD95_2B50D2ED28AB_.wvu.FilterData" hidden="1">#REF!</definedName>
    <definedName name="Z_7C6FEBF3_4382_4282_BBB0_E0269BEE42DE_.wvu.FilterData" hidden="1">#REF!</definedName>
    <definedName name="Z_7D057642_92FA_4DD6_84C5_B10B17893E1F_.wvu.FilterData" hidden="1">#REF!</definedName>
    <definedName name="Z_7ED5F3D1_B838_492E_9467_7E7CE6B348ED_.wvu.FilterData" hidden="1">#REF!</definedName>
    <definedName name="Z_8090FD3B_94DF_4ACF_9708_D5B9ADEFD29C_.wvu.FilterData" hidden="1">#REF!</definedName>
    <definedName name="Z_8149A5A7_8307_4FA6_B457_A66B8A6DFABD_.wvu.FilterData" hidden="1">#REF!</definedName>
    <definedName name="Z_819A0FD3_B678_47E8_9DFB_641B3990B590_.wvu.FilterData" hidden="1">#REF!</definedName>
    <definedName name="Z_82999604_BD48_4054_BDCB_CB8B074A34A3_.wvu.FilterData" hidden="1">#REF!</definedName>
    <definedName name="Z_8473B3F0_0740_4E9F_9BAE_9113E5077DE8_.wvu.FilterData" hidden="1">#REF!</definedName>
    <definedName name="Z_853A3630_011B_4DBA_8B0D_6A4078E80D4A_.wvu.Cols" hidden="1">#N/A</definedName>
    <definedName name="Z_85A83A94_71B4_44C8_8B5A_68CAA2461241_.wvu.FilterData" hidden="1">#REF!</definedName>
    <definedName name="Z_86E0C273_91AF_11D7_9C1E_0004231B06E7_.wvu.FilterData" hidden="1">#REF!</definedName>
    <definedName name="Z_87F04A72_68BF_497D_8569_47D1A3B89590_.wvu.FilterData" hidden="1">#REF!</definedName>
    <definedName name="Z_88D3A902_531D_4066_BF26_4A3240753164_.wvu.Cols" hidden="1">#N/A</definedName>
    <definedName name="Z_88D3A902_531D_4066_BF26_4A3240753164_.wvu.FilterData" hidden="1">#N/A</definedName>
    <definedName name="Z_88D3A902_531D_4066_BF26_4A3240753164_.wvu.PrintArea" hidden="1">#N/A</definedName>
    <definedName name="Z_88D3A902_531D_4066_BF26_4A3240753164_.wvu.PrintTitles" hidden="1">#N/A</definedName>
    <definedName name="Z_893CBEFD_F317_41F0_BA87_CC1860E1F73B_.wvu.FilterData" hidden="1">#REF!</definedName>
    <definedName name="Z_89B24FFA_B8EE_11D6_9DF9_0004AC9599ED_.wvu.PrintArea" hidden="1">#REF!</definedName>
    <definedName name="Z_89D83FA2_2F4F_4275_9074_3A6247C2CDA6_.wvu.FilterData" hidden="1">#REF!</definedName>
    <definedName name="Z_8B2E8E84_1A68_4B75_A867_04E8EAC8E685_.wvu.FilterData" hidden="1">#REF!</definedName>
    <definedName name="Z_8B5FADF8_BAFC_44E0_9D1D_DE21657D83CA_.wvu.FilterData" hidden="1">#REF!</definedName>
    <definedName name="Z_8BA4715C_EC6D_472D_8E7D_6B55C8A2D072_.wvu.Rows" hidden="1">#N/A</definedName>
    <definedName name="Z_8CBA7976_3F45_4926_8F5C_251343B1DCDB_.wvu.FilterData" hidden="1">#REF!</definedName>
    <definedName name="Z_8D213052_8AFD_4E06_B410_DCB431062572_.wvu.FilterData" hidden="1">#REF!</definedName>
    <definedName name="Z_8DD835B5_A9EB_4AAA_B94F_A44AC86A69C0_.wvu.PrintArea" hidden="1">#N/A</definedName>
    <definedName name="Z_8DD835B5_A9EB_4AAA_B94F_A44AC86A69C0_.wvu.PrintTitles" hidden="1">#N/A</definedName>
    <definedName name="Z_8DD835B5_A9EB_4AAA_B94F_A44AC86A69C0_.wvu.Rows" hidden="1">#N/A</definedName>
    <definedName name="Z_8EA755F4_0515_4AA0_970C_55F473C7FD9B_.wvu.FilterData" hidden="1">#REF!</definedName>
    <definedName name="Z_8F33F4E3_A14E_4DD4_ADD4_B19023A45B10_.wvu.FilterData" hidden="1">#REF!</definedName>
    <definedName name="Z_901BF8EA_CA8A_411C_8FD3_BCB793FCF48A_.wvu.FilterData" hidden="1">#REF!</definedName>
    <definedName name="Z_91488B6D_F045_4050_BA1B_41C2E3B3B10A_.wvu.FilterData" hidden="1">#REF!</definedName>
    <definedName name="Z_92919032_3A1D_4E0A_A8D8_FD23494D13A8_.wvu.FilterData" hidden="1">#REF!</definedName>
    <definedName name="Z_9587B38A_B060_410B_8598_4B23623A371C_.wvu.FilterData" hidden="1">#REF!</definedName>
    <definedName name="Z_96EB0306_BB94_45E8_9D0D_4C07A6623010_.wvu.FilterData" hidden="1">#REF!</definedName>
    <definedName name="Z_97666733_8666_4F9D_9588_AF9B6CF9224C_.wvu.FilterData" hidden="1">#REF!</definedName>
    <definedName name="Z_98599B4F_1D05_4040_9183_E1D7A1DDEB9C_.wvu.FilterData" hidden="1">#REF!</definedName>
    <definedName name="Z_98C8BF36_C172_45C3_8EFB_521E6ACCA0D3_.wvu.FilterData" hidden="1">#REF!</definedName>
    <definedName name="Z_9A372634_7C2D_4502_BF44_0C63FD1FB6D2_.wvu.FilterData" hidden="1">#REF!</definedName>
    <definedName name="Z_9A5CC0D4_28E7_4461_BE2E_802002496535_.wvu.FilterData" hidden="1">#REF!</definedName>
    <definedName name="Z_9C86BF25_210A_4B5C_9F2A_856CA801294A_.wvu.FilterData" hidden="1">#REF!</definedName>
    <definedName name="Z_9C8AF864_7E20_415C_848E_C2849E8CBF0C_.wvu.FilterData" hidden="1">#REF!</definedName>
    <definedName name="Z_9E7B61E2_2701_4257_A261_86548A6D7D7C_.wvu.FilterData" hidden="1">#REF!</definedName>
    <definedName name="Z_A0276843_5A14_4A7A_AD1C_583475FE9ED2_.wvu.FilterData" hidden="1">#REF!</definedName>
    <definedName name="Z_A2CB926C_E33A_4E38_9626_682814771DB1_.wvu.FilterData" hidden="1">#REF!</definedName>
    <definedName name="Z_A320C8A7_8D87_4204_85D4_AE25493D1363_.wvu.FilterData" hidden="1">#REF!</definedName>
    <definedName name="Z_A5F4C2AC_640B_40D9_88C9_69B3215DBE96_.wvu.FilterData" hidden="1">#REF!</definedName>
    <definedName name="Z_A686C168_1672_48B1_ADFD_481A1276CC81_.wvu.FilterData" hidden="1">#REF!</definedName>
    <definedName name="Z_A933351F_4BD3_4901_98D5_53D192BD61DC_.wvu.FilterData" hidden="1">#REF!</definedName>
    <definedName name="Z_AA0BD2F5_1513_40DB_B224_CC27CA57E181_.wvu.FilterData" hidden="1">#REF!</definedName>
    <definedName name="Z_AA329A38_94E6_4014_8D54_EFB48C7FA433_.wvu.FilterData" hidden="1">#REF!</definedName>
    <definedName name="Z_AC5679A6_5A24_441C_BBA3_F0C9D8E8E441_.wvu.FilterData" hidden="1">#REF!</definedName>
    <definedName name="Z_ACE528A7_3516_429C_8E77_FA07F86ED2D8_.wvu.Cols" hidden="1">#REF!</definedName>
    <definedName name="Z_AE302359_F16A_4874_8921_3865B0ECD878_.wvu.FilterData" hidden="1">#REF!</definedName>
    <definedName name="Z_AF0BF736_181F_4A59_8FB9_D3BCA8E591F7_.wvu.FilterData" hidden="1">#REF!</definedName>
    <definedName name="Z_AF12B415_1D2E_4088_9C86_BB0173951217_.wvu.FilterData" hidden="1">#REF!</definedName>
    <definedName name="Z_AF537E87_E5DE_4792_8C82_FFA1FC35463A_.wvu.FilterData" hidden="1">#REF!</definedName>
    <definedName name="Z_AF7625A3_E279_490C_86E2_6D0723D57A1E_.wvu.FilterData" hidden="1">#N/A</definedName>
    <definedName name="Z_B1269BAB_A618_45E5_8379_9ECE98405A14_.wvu.FilterData" hidden="1">#REF!</definedName>
    <definedName name="Z_B20EEB3D_E9E6_496E_8678_B417DDC74718_.wvu.FilterData" hidden="1">#REF!</definedName>
    <definedName name="Z_B4864B96_AD18_4114_8AFA_A8BAA8915737_.wvu.FilterData" hidden="1">#REF!</definedName>
    <definedName name="Z_B645C4A8_1830_42C7_9DBF_0F519499A6CE_.wvu.FilterData" hidden="1">#REF!</definedName>
    <definedName name="Z_B7475313_60A1_440E_A07B_6B97978B34F2_.wvu.FilterData" hidden="1">#REF!</definedName>
    <definedName name="Z_B891B51F_1CA2_435F_A819_8A494B08D3EE_.wvu.FilterData" hidden="1">#REF!</definedName>
    <definedName name="Z_B8CE2FA5_D3F2_48A0_8603_A3FBA2808CB4_.wvu.FilterData" hidden="1">#REF!</definedName>
    <definedName name="Z_B9837360_94DA_11D7_9C1E_0004231B06E7_.wvu.FilterData" hidden="1">#REF!</definedName>
    <definedName name="Z_BBE1AFA0_C6F6_4019_9D53_075DA4654337_.wvu.FilterData" hidden="1">#REF!</definedName>
    <definedName name="Z_BC0EED6A_3F15_49FF_A48F_B40AC74B528A_.wvu.FilterData" hidden="1">#REF!</definedName>
    <definedName name="Z_BC4212E8_2D54_48E9_A2B4_66875F86EBEF_.wvu.FilterData" hidden="1">#REF!</definedName>
    <definedName name="Z_BE48B5BF_102F_4FB8_8807_DA126440E01B_.wvu.FilterData" hidden="1">#REF!</definedName>
    <definedName name="Z_BE949522_4A35_4352_9A91_0CE0E28D3461_.wvu.FilterData" hidden="1">#REF!</definedName>
    <definedName name="Z_C1310828_8567_4952_A9D3_7183F1221321_.wvu.FilterData" hidden="1">#REF!</definedName>
    <definedName name="Z_C581774C_2FCD_4906_B930_CCB3F9F9A50B_.wvu.FilterData" hidden="1">#REF!</definedName>
    <definedName name="Z_C67C9A44_7556_4756_AC39_E00F137116ED_.wvu.FilterData" hidden="1">#REF!</definedName>
    <definedName name="Z_C908089F_9A5A_11D7_9C1E_0004231B06E7_.wvu.FilterData" hidden="1">#REF!</definedName>
    <definedName name="Z_C942EE3A_8DBF_41D7_ADAF_F43C01F31E23_.wvu.FilterData" hidden="1">#REF!</definedName>
    <definedName name="Z_CB8FB7EE_B771_11D7_9C1E_0004231B06E7_.wvu.FilterData" hidden="1">#REF!</definedName>
    <definedName name="Z_CB8FB7F1_B771_11D7_9C1E_0004231B06E7_.wvu.FilterData" hidden="1">#REF!</definedName>
    <definedName name="Z_CD48E0DF_E307_492A_9CFD_ADF6DE6ECCFB_.wvu.FilterData" hidden="1">#REF!</definedName>
    <definedName name="Z_CDAD3BC7_95B1_4949_91B3_EAB234D2A550_.wvu.FilterData" hidden="1">#REF!</definedName>
    <definedName name="Z_CE1A6073_4007_44EE_88D3_3C79CF746C78_.wvu.FilterData" hidden="1">#REF!</definedName>
    <definedName name="Z_D0500033_B90B_46E5_BD62_60D0DA033A55_.wvu.FilterData" hidden="1">#REF!</definedName>
    <definedName name="Z_D11C04A2_606C_4EF4_9AD3_4865E5EFAE70_.wvu.FilterData" hidden="1">#REF!</definedName>
    <definedName name="Z_D1371C66_ADFD_11D7_9C1E_0004231B06E7_.wvu.FilterData" hidden="1">#REF!</definedName>
    <definedName name="Z_D1371C82_ADFD_11D7_9C1E_0004231B06E7_.wvu.FilterData" hidden="1">#REF!</definedName>
    <definedName name="Z_D1371C98_ADFD_11D7_9C1E_0004231B06E7_.wvu.FilterData" hidden="1">#REF!</definedName>
    <definedName name="Z_D15727E9_9BC2_420E_AC98_E8E9B60BD754_.wvu.FilterData" hidden="1">#REF!</definedName>
    <definedName name="Z_D371D622_5497_46A4_826D_01F2F492E39D_.wvu.FilterData" hidden="1">#REF!</definedName>
    <definedName name="Z_D3FF2053_BD11_4CA8_9648_A06F387C0C79_.wvu.FilterData" hidden="1">#REF!</definedName>
    <definedName name="Z_D4D6DC3A_302F_4BF4_8221_EFB7EA05B30F_.wvu.FilterData" hidden="1">#REF!</definedName>
    <definedName name="Z_D4FF4BA0_F9BE_4CEE_B334_FBD19DA86BF4_.wvu.FilterData" hidden="1">#REF!</definedName>
    <definedName name="Z_D5810466_54E3_455B_B341_3E7B86FB72D3_.wvu.FilterData" hidden="1">#REF!</definedName>
    <definedName name="Z_D60B1DF7_D653_4F01_B5AD_6A66E578C24F_.wvu.FilterData" hidden="1">#REF!</definedName>
    <definedName name="Z_D684BA0E_B94B_4BF7_8F27_4E3A1924425C_.wvu.FilterData" hidden="1">#REF!</definedName>
    <definedName name="Z_D9443332_B48E_4E65_8F23_AC96FB75A5A9_.wvu.FilterData" hidden="1">#REF!</definedName>
    <definedName name="Z_DAA35AF8_874B_4671_A195_994D9700CFB0_.wvu.FilterData" hidden="1">#REF!</definedName>
    <definedName name="Z_DB31579F_8662_40C5_BB19_660F0F7B70E5_.wvu.FilterData" hidden="1">#REF!</definedName>
    <definedName name="Z_DB349C77_BBCF_4BF0_8906_770DC9CEB279_.wvu.FilterData" hidden="1">#REF!</definedName>
    <definedName name="Z_DBA9A16F_C863_43D6_BEF6_4907AD7FF11A_.wvu.FilterData" hidden="1">#REF!</definedName>
    <definedName name="Z_DC39DC03_5BF1_41DE_A26D_8DA774859990_.wvu.FilterData" hidden="1">#REF!</definedName>
    <definedName name="Z_DC4BE57B_E9B6_4823_AAB5_0B4AD0A1C9F8_.wvu.FilterData" hidden="1">#REF!</definedName>
    <definedName name="Z_DD40B456_B833_4D7B_A3C9_47AA2D6A0830_.wvu.FilterData" hidden="1">#REF!</definedName>
    <definedName name="Z_DDC9046D_2716_4CA3_9471_7091058B3C12_.wvu.FilterData" hidden="1">#REF!</definedName>
    <definedName name="Z_DF3B204A_F509_4DA0_BCB7_F89536B5FEBF_.wvu.FilterData" hidden="1">#REF!</definedName>
    <definedName name="Z_E24C1EE5_98CF_11D6_A72B_08005AA614B9_.wvu.PrintArea" hidden="1">#REF!</definedName>
    <definedName name="Z_E3FFE9E0_6C4F_4FB4_A56E_FBE96871B5C8_.wvu.Cols" hidden="1">#REF!,#REF!</definedName>
    <definedName name="Z_E3FFE9E0_6C4F_4FB4_A56E_FBE96871B5C8_.wvu.FilterData" hidden="1">#REF!</definedName>
    <definedName name="Z_E42D429F_E4E8_41D2_9176_83C726BAF8E3_.wvu.FilterData" hidden="1">#REF!</definedName>
    <definedName name="Z_E491B72F_902A_11D7_9C1E_0004231B06E7_.wvu.FilterData" hidden="1">#REF!</definedName>
    <definedName name="Z_E491B77E_902A_11D7_9C1E_0004231B06E7_.wvu.FilterData" hidden="1">#REF!</definedName>
    <definedName name="Z_E4A534A8_CD89_4423_9F3F_8134353F3CAC_.wvu.FilterData" hidden="1">#REF!</definedName>
    <definedName name="Z_E4E1532E_DC25_47E7_8CAC_8E70342889F1_.wvu.FilterData" hidden="1">#REF!</definedName>
    <definedName name="Z_E74731A0_5CEF_4B97_AFDD_B1DCA3953478_.wvu.FilterData" hidden="1">#REF!</definedName>
    <definedName name="Z_E7582842_0D7F_4174_A223_2AB1DD8C9047_.wvu.FilterData" hidden="1">#REF!</definedName>
    <definedName name="Z_E7E3B215_0D2B_424B_B9A9_091ABF42A9B2_.wvu.FilterData" hidden="1">#REF!</definedName>
    <definedName name="Z_E833D806_B408_4951_8EA0_84873DD98CC6_.wvu.FilterData" hidden="1">#REF!</definedName>
    <definedName name="Z_E84FA520_D8B7_472A_9913_1B62E15D532D_.wvu.FilterData" hidden="1">#REF!</definedName>
    <definedName name="Z_E856A7FB_F0DE_4CE8_85BE_FBD78193AF0B_.wvu.FilterData" hidden="1">#REF!</definedName>
    <definedName name="Z_E8B81FC8_C17A_451A_B505_641DE5886245_.wvu.FilterData" hidden="1">#REF!</definedName>
    <definedName name="Z_EA900FC6_5EC3_4E18_9ED9_37FAC8862A4C_.wvu.FilterData" hidden="1">#REF!</definedName>
    <definedName name="Z_EBD0BCDC_5691_49B5_9AC5_EBB6DC83D35A_.wvu.Cols" hidden="1">#REF!,#REF!</definedName>
    <definedName name="Z_EBD0BCDC_5691_49B5_9AC5_EBB6DC83D35A_.wvu.FilterData" hidden="1">#REF!</definedName>
    <definedName name="Z_EBD0BCDC_5691_49B5_9AC5_EBB6DC83D35A_.wvu.PrintTitles" hidden="1">#REF!</definedName>
    <definedName name="Z_EC12F0CE_807C_4CF2_B52D_1E5945238C05_.wvu.FilterData" hidden="1">#REF!</definedName>
    <definedName name="Z_EC74CDC8_4C91_4C55_BE9F_24DF0A9793FF_.wvu.FilterData" hidden="1">#REF!</definedName>
    <definedName name="Z_ED3E33DB_FBFA_4FDE_929F_AD12074101A3_.wvu.FilterData" hidden="1">#REF!</definedName>
    <definedName name="Z_EE21DFC7_81AA_40DA_B313_9BC83DA41DD6_.wvu.FilterData" hidden="1">#REF!</definedName>
    <definedName name="Z_EE5311D7_3149_40F1_82F5_7EEC6ACB6C85_.wvu.FilterData" hidden="1">#REF!</definedName>
    <definedName name="Z_EEE8CD21_C3A5_4786_B8BE_B9E68F0A5347_.wvu.FilterData" hidden="1">#REF!</definedName>
    <definedName name="Z_EF7ECF05_99AF_11D6_8A55_0004AC55CD8B_.wvu.PrintArea" hidden="1">#REF!</definedName>
    <definedName name="Z_F0522591_4E2E_4AD6_B99B_B69551272A68_.wvu.FilterData" hidden="1">#REF!</definedName>
    <definedName name="Z_F1326E0B_5376_4D6E_9BC8_214AA525DE83_.wvu.FilterData" hidden="1">#REF!</definedName>
    <definedName name="Z_F300E2D5_C458_4E4B_AB71_FF06367EF684_.wvu.FilterData" hidden="1">#REF!</definedName>
    <definedName name="Z_F3F443DB_8EE1_48F9_9BF4_EAF21EDD719F_.wvu.FilterData" hidden="1">#REF!</definedName>
    <definedName name="Z_F6923408_DB58_4A59_8717_D0133A922204_.wvu.FilterData" hidden="1">#REF!</definedName>
    <definedName name="Z_F9CB3A99_6D24_412C_93C4_575819594890_.wvu.FilterData" hidden="1">#REF!</definedName>
    <definedName name="Z_FA40CB26_17FE_4901_96A4_2176E8FA5EEE_.wvu.FilterData" hidden="1">#REF!</definedName>
    <definedName name="Z_FC4D1412_4B52_4393_A184_1BAD70B9C231_.wvu.FilterData" hidden="1">#REF!</definedName>
    <definedName name="Z_FD259A29_AD61_4284_9BC7_5C3B20DD002B_.wvu.FilterData" hidden="1">#REF!</definedName>
    <definedName name="Z_FDFF93A6_D487_497C_8FA1_B8636451E74C_.wvu.FilterData" hidden="1">#REF!</definedName>
    <definedName name="Z_FE37516D_56E4_424C_8DE6_6B2719F76EF4_.wvu.FilterData" hidden="1">#REF!</definedName>
    <definedName name="Z_FEBB3479_FB57_4CDC_BCCD_5D8B83257FC7_.wvu.FilterData" hidden="1">#REF!</definedName>
    <definedName name="ZA0_28">"Crystal Ball Data : Ver. 5,2,2"</definedName>
    <definedName name="ZA0A_28">1+109</definedName>
    <definedName name="ZA0C_28">0+0</definedName>
    <definedName name="ZA0D_28">0+0</definedName>
    <definedName name="ZA0F_28">1+105</definedName>
    <definedName name="ZA0T_28">10421735+0</definedName>
    <definedName name="ZA105_28">"$PLANVI.$#REF!$#REF!+""APREÇO DA TONELADA""+545+26+2.6+24.32+30"</definedName>
    <definedName name="zarc">#REF!</definedName>
    <definedName name="ZAS">#REF!</definedName>
    <definedName name="zaza" localSheetId="1" hidden="1">{#N/A,#N/A,FALSE,"MO (2)"}</definedName>
    <definedName name="zaza" hidden="1">{#N/A,#N/A,FALSE,"MO (2)"}</definedName>
    <definedName name="zaza_1" localSheetId="1" hidden="1">{#N/A,#N/A,FALSE,"MO (2)"}</definedName>
    <definedName name="zaza_1" hidden="1">{#N/A,#N/A,FALSE,"MO (2)"}</definedName>
    <definedName name="zb" localSheetId="1" hidden="1">{"'CptDifn'!$AA$32:$AG$32"}</definedName>
    <definedName name="zb" hidden="1">{"'CptDifn'!$AA$32:$AG$32"}</definedName>
    <definedName name="zcd">#REF!</definedName>
    <definedName name="ZDA\DS" localSheetId="1" hidden="1">{"'gráf jan00'!$A$1:$AK$41"}</definedName>
    <definedName name="ZDA\DS" hidden="1">{"'gráf jan00'!$A$1:$AK$41"}</definedName>
    <definedName name="zero" hidden="1">#REF!</definedName>
    <definedName name="ZEROFIN.DESPFIN">#N/A</definedName>
    <definedName name="ZEROFIN.ZEROFIN">#N/A</definedName>
    <definedName name="zerofin1">#N/A</definedName>
    <definedName name="ZEZE" localSheetId="1" hidden="1">{"'RR'!$A$2:$E$81"}</definedName>
    <definedName name="ZEZE" hidden="1">{"'RR'!$A$2:$E$81"}</definedName>
    <definedName name="ZF105_28">"$PLANVI.$#REF!$#REF!+""VPL""+""R$""+33+33+5597+188+111+549+720+4+3+""-""+""+""+2.6+50+258+4+95+554665.919320701+5+2+""-""+""+""+-1+1+0"</definedName>
    <definedName name="zgfd" localSheetId="1" hidden="1">{"'gráf jan00'!$A$1:$AK$41"}</definedName>
    <definedName name="zgfd" hidden="1">{"'gráf jan00'!$A$1:$AK$41"}</definedName>
    <definedName name="ZONASUL">#REF!</definedName>
    <definedName name="zsfdbvzsfdbfzdb">#REF!</definedName>
    <definedName name="ZVZ" localSheetId="1" hidden="1">{#N/A,#N/A,FALSE,"GERAL";#N/A,#N/A,FALSE,"012-96";#N/A,#N/A,FALSE,"018-96";#N/A,#N/A,FALSE,"027-96";#N/A,#N/A,FALSE,"059-96";#N/A,#N/A,FALSE,"076-96";#N/A,#N/A,FALSE,"019-97";#N/A,#N/A,FALSE,"021-97";#N/A,#N/A,FALSE,"022-97";#N/A,#N/A,FALSE,"028-97"}</definedName>
    <definedName name="ZVZ" hidden="1">{#N/A,#N/A,FALSE,"GERAL";#N/A,#N/A,FALSE,"012-96";#N/A,#N/A,FALSE,"018-96";#N/A,#N/A,FALSE,"027-96";#N/A,#N/A,FALSE,"059-96";#N/A,#N/A,FALSE,"076-96";#N/A,#N/A,FALSE,"019-97";#N/A,#N/A,FALSE,"021-97";#N/A,#N/A,FALSE,"022-97";#N/A,#N/A,FALSE,"028-97"}</definedName>
    <definedName name="zx" localSheetId="1" hidden="1">{"'CptDifn'!$AA$32:$AG$32"}</definedName>
    <definedName name="zx" hidden="1">{"'CptDifn'!$AA$32:$AG$32"}</definedName>
    <definedName name="zxcxz" localSheetId="1" hidden="1">{"'RR'!$A$2:$E$81"}</definedName>
    <definedName name="zxcxz" hidden="1">{"'RR'!$A$2:$E$81"}</definedName>
    <definedName name="zxfvdkasg" hidden="1">#N/A</definedName>
    <definedName name="zz">#REF!</definedName>
    <definedName name="zzv" localSheetId="1" hidden="1">{"'CptDifn'!$AA$32:$AG$32"}</definedName>
    <definedName name="zzv" hidden="1">{"'CptDifn'!$AA$32:$AG$32"}</definedName>
    <definedName name="zzz" localSheetId="1" hidden="1">{#N/A,#N/A,FALSE,"QD_F1 Invest Detalhado";#N/A,#N/A,FALSE,"QD_F3 Invest_Comparado";#N/A,#N/A,FALSE,"QD_B Trafego";#N/A,#N/A,FALSE,"QD_D0 Custos Operacionais";#N/A,#N/A,FALSE,"QD_C Receita";#N/A,#N/A,FALSE,"QD_D Custos";#N/A,#N/A,FALSE,"QD_E Resultado";#N/A,#N/A,FALSE,"QD_G Fluxo Caixa"}</definedName>
    <definedName name="zzz" hidden="1">{#N/A,#N/A,FALSE,"QD_F1 Invest Detalhado";#N/A,#N/A,FALSE,"QD_F3 Invest_Comparado";#N/A,#N/A,FALSE,"QD_B Trafego";#N/A,#N/A,FALSE,"QD_D0 Custos Operacionais";#N/A,#N/A,FALSE,"QD_C Receita";#N/A,#N/A,FALSE,"QD_D Custos";#N/A,#N/A,FALSE,"QD_E Resultado";#N/A,#N/A,FALSE,"QD_G Fluxo Caixa"}</definedName>
    <definedName name="zzz_1" localSheetId="1" hidden="1">{#N/A,#N/A,FALSE,"QD_F1 Invest Detalhado";#N/A,#N/A,FALSE,"QD_F3 Invest_Comparado";#N/A,#N/A,FALSE,"QD_B Trafego";#N/A,#N/A,FALSE,"QD_D0 Custos Operacionais";#N/A,#N/A,FALSE,"QD_C Receita";#N/A,#N/A,FALSE,"QD_D Custos";#N/A,#N/A,FALSE,"QD_E Resultado";#N/A,#N/A,FALSE,"QD_G Fluxo Caixa"}</definedName>
    <definedName name="zzz_1" hidden="1">{#N/A,#N/A,FALSE,"QD_F1 Invest Detalhado";#N/A,#N/A,FALSE,"QD_F3 Invest_Comparado";#N/A,#N/A,FALSE,"QD_B Trafego";#N/A,#N/A,FALSE,"QD_D0 Custos Operacionais";#N/A,#N/A,FALSE,"QD_C Receita";#N/A,#N/A,FALSE,"QD_D Custos";#N/A,#N/A,FALSE,"QD_E Resultado";#N/A,#N/A,FALSE,"QD_G Fluxo Caixa"}</definedName>
    <definedName name="zzz_2" localSheetId="1" hidden="1">{#N/A,#N/A,FALSE,"QD_F1 Invest Detalhado";#N/A,#N/A,FALSE,"QD_F3 Invest_Comparado";#N/A,#N/A,FALSE,"QD_B Trafego";#N/A,#N/A,FALSE,"QD_D0 Custos Operacionais";#N/A,#N/A,FALSE,"QD_C Receita";#N/A,#N/A,FALSE,"QD_D Custos";#N/A,#N/A,FALSE,"QD_E Resultado";#N/A,#N/A,FALSE,"QD_G Fluxo Caixa"}</definedName>
    <definedName name="zzz_2" hidden="1">{#N/A,#N/A,FALSE,"QD_F1 Invest Detalhado";#N/A,#N/A,FALSE,"QD_F3 Invest_Comparado";#N/A,#N/A,FALSE,"QD_B Trafego";#N/A,#N/A,FALSE,"QD_D0 Custos Operacionais";#N/A,#N/A,FALSE,"QD_C Receita";#N/A,#N/A,FALSE,"QD_D Custos";#N/A,#N/A,FALSE,"QD_E Resultado";#N/A,#N/A,FALSE,"QD_G Fluxo Caixa"}</definedName>
    <definedName name="ZZZZ">#REF!</definedName>
    <definedName name="zzzzz" localSheetId="1" hidden="1">{#N/A,#N/A,FALSE,"MO (2)"}</definedName>
    <definedName name="zzzzz" hidden="1">{#N/A,#N/A,FALSE,"MO (2)"}</definedName>
    <definedName name="zzzzzzz" hidden="1">#REF!</definedName>
    <definedName name="zzzzzzzc" localSheetId="1" hidden="1">{"'CptDifn'!$AA$32:$AG$32"}</definedName>
    <definedName name="zzzzzzzc" hidden="1">{"'CptDifn'!$AA$32:$AG$32"}</definedName>
    <definedName name="zzzzzzzzz" hidden="1">#REF!</definedName>
    <definedName name="ZZZZZZZZZZ">#REF!</definedName>
    <definedName name="zzzzzzzzzzz" localSheetId="1" hidden="1">{"'Quadro'!$A$4:$BG$78"}</definedName>
    <definedName name="zzzzzzzzzzz" hidden="1">{"'Quadro'!$A$4:$BG$78"}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223" l="1"/>
  <c r="G70" i="372"/>
  <c r="G65" i="374"/>
  <c r="G100" i="375"/>
  <c r="G101" i="223"/>
  <c r="I46" i="192"/>
  <c r="I42" i="192"/>
  <c r="I39" i="192"/>
  <c r="I22" i="192"/>
  <c r="I21" i="192"/>
  <c r="I18" i="192"/>
  <c r="G57" i="372" s="1"/>
  <c r="I17" i="192"/>
  <c r="G87" i="375" s="1"/>
  <c r="I16" i="192"/>
  <c r="I15" i="192"/>
  <c r="I14" i="192"/>
  <c r="I13" i="192"/>
  <c r="I12" i="192"/>
  <c r="I11" i="192"/>
  <c r="I10" i="192"/>
  <c r="I8" i="192"/>
  <c r="I7" i="192"/>
  <c r="G62" i="223" l="1"/>
  <c r="G61" i="375"/>
  <c r="G52" i="368"/>
  <c r="G60" i="363"/>
  <c r="G75" i="223"/>
  <c r="G74" i="375"/>
  <c r="G65" i="368"/>
  <c r="G73" i="363"/>
  <c r="G88" i="223"/>
  <c r="G52" i="374"/>
  <c r="I32" i="376"/>
  <c r="G32" i="376"/>
  <c r="F32" i="376"/>
  <c r="K14" i="376"/>
  <c r="M14" i="376" s="1"/>
  <c r="O14" i="376" s="1"/>
  <c r="Q14" i="376" s="1"/>
  <c r="J8" i="376" l="1"/>
  <c r="K32" i="376"/>
  <c r="M32" i="376" s="1"/>
  <c r="O32" i="376" s="1"/>
  <c r="Q32" i="376" s="1"/>
  <c r="F266" i="375" l="1"/>
  <c r="H260" i="375"/>
  <c r="D260" i="375"/>
  <c r="H259" i="375"/>
  <c r="D259" i="375"/>
  <c r="D261" i="375" s="1"/>
  <c r="F264" i="375"/>
  <c r="F258" i="375"/>
  <c r="F259" i="375" s="1"/>
  <c r="F260" i="375" s="1"/>
  <c r="E218" i="375"/>
  <c r="E217" i="375"/>
  <c r="C13" i="375"/>
  <c r="F247" i="375"/>
  <c r="F243" i="375"/>
  <c r="G238" i="375"/>
  <c r="G237" i="375"/>
  <c r="H231" i="375"/>
  <c r="H227" i="375"/>
  <c r="H226" i="375"/>
  <c r="H222" i="375"/>
  <c r="F207" i="375"/>
  <c r="F203" i="375"/>
  <c r="F201" i="375"/>
  <c r="F200" i="375"/>
  <c r="F196" i="375"/>
  <c r="H192" i="375"/>
  <c r="G188" i="375"/>
  <c r="E188" i="375"/>
  <c r="G187" i="375"/>
  <c r="G186" i="375"/>
  <c r="E186" i="375"/>
  <c r="E187" i="375" s="1"/>
  <c r="G185" i="375"/>
  <c r="I185" i="375" s="1"/>
  <c r="B183" i="375"/>
  <c r="G176" i="375"/>
  <c r="G175" i="375"/>
  <c r="G174" i="375"/>
  <c r="E160" i="375"/>
  <c r="E155" i="375"/>
  <c r="E150" i="375"/>
  <c r="E145" i="375"/>
  <c r="E168" i="375"/>
  <c r="E167" i="375"/>
  <c r="G129" i="375"/>
  <c r="I129" i="375" s="1"/>
  <c r="G127" i="375"/>
  <c r="I127" i="375" s="1"/>
  <c r="G126" i="375"/>
  <c r="I126" i="375" s="1"/>
  <c r="G125" i="375"/>
  <c r="I125" i="375" s="1"/>
  <c r="G124" i="375"/>
  <c r="I124" i="375" s="1"/>
  <c r="G123" i="375"/>
  <c r="I123" i="375" s="1"/>
  <c r="G122" i="375"/>
  <c r="I122" i="375" s="1"/>
  <c r="G118" i="375"/>
  <c r="I118" i="375" s="1"/>
  <c r="G117" i="375"/>
  <c r="I117" i="375" s="1"/>
  <c r="G116" i="375"/>
  <c r="I116" i="375" s="1"/>
  <c r="G115" i="375"/>
  <c r="I115" i="375" s="1"/>
  <c r="G99" i="375"/>
  <c r="I99" i="375" s="1"/>
  <c r="G94" i="375"/>
  <c r="E94" i="375"/>
  <c r="G91" i="375"/>
  <c r="G95" i="375" s="1"/>
  <c r="G86" i="375"/>
  <c r="I86" i="375" s="1"/>
  <c r="G81" i="375"/>
  <c r="E81" i="375"/>
  <c r="G78" i="375"/>
  <c r="G73" i="375"/>
  <c r="I73" i="375" s="1"/>
  <c r="G68" i="375"/>
  <c r="E68" i="375"/>
  <c r="G65" i="375"/>
  <c r="G71" i="375" s="1"/>
  <c r="G60" i="375"/>
  <c r="I60" i="375" s="1"/>
  <c r="E56" i="375"/>
  <c r="E69" i="375" s="1"/>
  <c r="G55" i="375"/>
  <c r="E55" i="375"/>
  <c r="G52" i="375"/>
  <c r="G58" i="375" s="1"/>
  <c r="E46" i="375"/>
  <c r="F46" i="375" s="1"/>
  <c r="D37" i="375"/>
  <c r="G46" i="375" s="1"/>
  <c r="F35" i="375"/>
  <c r="C25" i="375"/>
  <c r="C15" i="375"/>
  <c r="E58" i="375" s="1"/>
  <c r="C8" i="375"/>
  <c r="C10" i="375" s="1"/>
  <c r="F11" i="373"/>
  <c r="F9" i="373"/>
  <c r="J260" i="375" l="1"/>
  <c r="J259" i="375"/>
  <c r="F267" i="375"/>
  <c r="H261" i="375" s="1"/>
  <c r="F261" i="375"/>
  <c r="E95" i="375"/>
  <c r="I187" i="375"/>
  <c r="I55" i="375"/>
  <c r="G80" i="375"/>
  <c r="I68" i="375"/>
  <c r="F232" i="375"/>
  <c r="E236" i="375" s="1"/>
  <c r="G53" i="375"/>
  <c r="I78" i="375"/>
  <c r="I81" i="375"/>
  <c r="I91" i="375"/>
  <c r="E96" i="375"/>
  <c r="G97" i="375"/>
  <c r="I97" i="375" s="1"/>
  <c r="I186" i="375"/>
  <c r="C11" i="375"/>
  <c r="C16" i="375" s="1"/>
  <c r="G150" i="375" s="1"/>
  <c r="I150" i="375" s="1"/>
  <c r="E57" i="375"/>
  <c r="E82" i="375"/>
  <c r="E83" i="375" s="1"/>
  <c r="I52" i="375"/>
  <c r="I94" i="375"/>
  <c r="I119" i="375"/>
  <c r="J119" i="375" s="1"/>
  <c r="G138" i="375" s="1"/>
  <c r="I138" i="375" s="1"/>
  <c r="I58" i="375"/>
  <c r="G93" i="375"/>
  <c r="I188" i="375"/>
  <c r="F226" i="375"/>
  <c r="G96" i="375"/>
  <c r="F231" i="375"/>
  <c r="M240" i="375" s="1"/>
  <c r="F227" i="375"/>
  <c r="H37" i="375"/>
  <c r="I37" i="375" s="1"/>
  <c r="D15" i="375"/>
  <c r="F37" i="375"/>
  <c r="G37" i="375" s="1"/>
  <c r="J258" i="375"/>
  <c r="H46" i="375"/>
  <c r="I46" i="375" s="1"/>
  <c r="E70" i="375"/>
  <c r="J289" i="375"/>
  <c r="D14" i="375"/>
  <c r="G57" i="375"/>
  <c r="I65" i="375"/>
  <c r="G67" i="375"/>
  <c r="G82" i="375"/>
  <c r="E84" i="375"/>
  <c r="G92" i="375"/>
  <c r="I95" i="375"/>
  <c r="G70" i="375"/>
  <c r="G54" i="375"/>
  <c r="G69" i="375"/>
  <c r="I69" i="375" s="1"/>
  <c r="E71" i="375"/>
  <c r="I71" i="375" s="1"/>
  <c r="G79" i="375"/>
  <c r="G84" i="375"/>
  <c r="G56" i="375"/>
  <c r="I56" i="375" s="1"/>
  <c r="G66" i="375"/>
  <c r="G83" i="375"/>
  <c r="G239" i="375"/>
  <c r="F31" i="372"/>
  <c r="I10" i="372"/>
  <c r="F211" i="372"/>
  <c r="F215" i="372"/>
  <c r="F207" i="374"/>
  <c r="E214" i="374"/>
  <c r="G128" i="375"/>
  <c r="I128" i="375" s="1"/>
  <c r="I130" i="375" s="1"/>
  <c r="J130" i="375" s="1"/>
  <c r="G136" i="375" s="1"/>
  <c r="J261" i="375" l="1"/>
  <c r="J262" i="375" s="1"/>
  <c r="J269" i="375" s="1"/>
  <c r="J280" i="375" s="1"/>
  <c r="E15" i="375"/>
  <c r="E20" i="375" s="1"/>
  <c r="E24" i="375" s="1"/>
  <c r="D36" i="375" s="1"/>
  <c r="H36" i="375" s="1"/>
  <c r="I36" i="375" s="1"/>
  <c r="L185" i="375"/>
  <c r="F222" i="375" s="1"/>
  <c r="I82" i="375"/>
  <c r="E14" i="375"/>
  <c r="E19" i="375" s="1"/>
  <c r="E23" i="375" s="1"/>
  <c r="D35" i="375" s="1"/>
  <c r="H35" i="375" s="1"/>
  <c r="G145" i="375"/>
  <c r="I145" i="375" s="1"/>
  <c r="G160" i="375"/>
  <c r="I96" i="375"/>
  <c r="E235" i="375"/>
  <c r="H232" i="375" s="1"/>
  <c r="G135" i="375"/>
  <c r="I53" i="375"/>
  <c r="G155" i="375"/>
  <c r="I155" i="375" s="1"/>
  <c r="I57" i="375"/>
  <c r="G137" i="375"/>
  <c r="I137" i="375" s="1"/>
  <c r="H189" i="375"/>
  <c r="I83" i="375"/>
  <c r="G240" i="375"/>
  <c r="M241" i="375"/>
  <c r="G159" i="375"/>
  <c r="I159" i="375" s="1"/>
  <c r="G161" i="375" s="1"/>
  <c r="J161" i="375" s="1"/>
  <c r="G168" i="375" s="1"/>
  <c r="I168" i="375" s="1"/>
  <c r="G149" i="375"/>
  <c r="I149" i="375" s="1"/>
  <c r="G151" i="375" s="1"/>
  <c r="J151" i="375" s="1"/>
  <c r="G166" i="375" s="1"/>
  <c r="G154" i="375"/>
  <c r="I154" i="375" s="1"/>
  <c r="G144" i="375"/>
  <c r="I144" i="375" s="1"/>
  <c r="I84" i="375"/>
  <c r="I70" i="375"/>
  <c r="L74" i="192"/>
  <c r="F207" i="372"/>
  <c r="E169" i="372"/>
  <c r="E142" i="372"/>
  <c r="E140" i="372"/>
  <c r="E141" i="372" s="1"/>
  <c r="C21" i="372"/>
  <c r="C13" i="372"/>
  <c r="D211" i="372" s="1"/>
  <c r="D16" i="370"/>
  <c r="F216" i="363"/>
  <c r="J216" i="363" s="1"/>
  <c r="J217" i="363" s="1"/>
  <c r="G227" i="363"/>
  <c r="G228" i="363" s="1"/>
  <c r="H218" i="363"/>
  <c r="E176" i="363"/>
  <c r="E175" i="363"/>
  <c r="E146" i="363"/>
  <c r="E144" i="363"/>
  <c r="E145" i="363" s="1"/>
  <c r="D35" i="363"/>
  <c r="D44" i="363" s="1"/>
  <c r="C24" i="363"/>
  <c r="C13" i="363"/>
  <c r="I10" i="374"/>
  <c r="E21" i="374"/>
  <c r="F26" i="374" s="1"/>
  <c r="C13" i="374"/>
  <c r="D14" i="374" s="1"/>
  <c r="F196" i="374"/>
  <c r="F192" i="374"/>
  <c r="G188" i="374"/>
  <c r="G187" i="374"/>
  <c r="G186" i="374"/>
  <c r="H180" i="374"/>
  <c r="H176" i="374"/>
  <c r="H175" i="374"/>
  <c r="H171" i="374"/>
  <c r="E167" i="374"/>
  <c r="E166" i="374"/>
  <c r="F156" i="374"/>
  <c r="F152" i="374"/>
  <c r="F150" i="374"/>
  <c r="F149" i="374"/>
  <c r="F145" i="374"/>
  <c r="H141" i="374"/>
  <c r="G137" i="374"/>
  <c r="E137" i="374"/>
  <c r="G136" i="374"/>
  <c r="G135" i="374"/>
  <c r="E135" i="374"/>
  <c r="E136" i="374" s="1"/>
  <c r="G134" i="374"/>
  <c r="I134" i="374" s="1"/>
  <c r="B132" i="374"/>
  <c r="G125" i="374"/>
  <c r="G124" i="374"/>
  <c r="G123" i="374"/>
  <c r="E111" i="374"/>
  <c r="G110" i="374"/>
  <c r="I110" i="374" s="1"/>
  <c r="E106" i="374"/>
  <c r="G105" i="374"/>
  <c r="I105" i="374" s="1"/>
  <c r="G92" i="374"/>
  <c r="I92" i="374" s="1"/>
  <c r="G90" i="374"/>
  <c r="I90" i="374" s="1"/>
  <c r="G89" i="374"/>
  <c r="I89" i="374" s="1"/>
  <c r="G88" i="374"/>
  <c r="I88" i="374" s="1"/>
  <c r="G87" i="374"/>
  <c r="I87" i="374" s="1"/>
  <c r="G86" i="374"/>
  <c r="I86" i="374" s="1"/>
  <c r="G85" i="374"/>
  <c r="I85" i="374" s="1"/>
  <c r="G81" i="374"/>
  <c r="I81" i="374" s="1"/>
  <c r="G80" i="374"/>
  <c r="I80" i="374" s="1"/>
  <c r="G79" i="374"/>
  <c r="I79" i="374" s="1"/>
  <c r="G78" i="374"/>
  <c r="I78" i="374" s="1"/>
  <c r="G64" i="374"/>
  <c r="I64" i="374" s="1"/>
  <c r="G59" i="374"/>
  <c r="E59" i="374"/>
  <c r="G56" i="374"/>
  <c r="G62" i="374" s="1"/>
  <c r="G51" i="374"/>
  <c r="I51" i="374" s="1"/>
  <c r="G46" i="374"/>
  <c r="I46" i="374" s="1"/>
  <c r="E37" i="374"/>
  <c r="F37" i="374" s="1"/>
  <c r="C15" i="374"/>
  <c r="E62" i="374" s="1"/>
  <c r="C8" i="374"/>
  <c r="E164" i="368"/>
  <c r="E163" i="368"/>
  <c r="G56" i="368"/>
  <c r="C13" i="368"/>
  <c r="E219" i="223"/>
  <c r="E218" i="223"/>
  <c r="E189" i="223"/>
  <c r="E187" i="223"/>
  <c r="E188" i="223" s="1"/>
  <c r="D38" i="223"/>
  <c r="C14" i="223"/>
  <c r="G45" i="375" l="1"/>
  <c r="H45" i="375" s="1"/>
  <c r="I45" i="375" s="1"/>
  <c r="G47" i="223"/>
  <c r="D28" i="374"/>
  <c r="H28" i="374" s="1"/>
  <c r="I28" i="374" s="1"/>
  <c r="G36" i="375"/>
  <c r="D45" i="375"/>
  <c r="E45" i="375" s="1"/>
  <c r="F45" i="375" s="1"/>
  <c r="G44" i="375"/>
  <c r="G47" i="375" s="1"/>
  <c r="D44" i="375"/>
  <c r="G35" i="375"/>
  <c r="E54" i="375"/>
  <c r="I54" i="375" s="1"/>
  <c r="E66" i="375"/>
  <c r="E67" i="375" s="1"/>
  <c r="I67" i="375" s="1"/>
  <c r="E92" i="375"/>
  <c r="E93" i="375" s="1"/>
  <c r="I93" i="375" s="1"/>
  <c r="G146" i="375"/>
  <c r="J146" i="375" s="1"/>
  <c r="G165" i="375" s="1"/>
  <c r="G156" i="375"/>
  <c r="J156" i="375" s="1"/>
  <c r="G167" i="375" s="1"/>
  <c r="I167" i="375" s="1"/>
  <c r="E79" i="375"/>
  <c r="E80" i="375" s="1"/>
  <c r="I80" i="375" s="1"/>
  <c r="I66" i="375"/>
  <c r="I35" i="375"/>
  <c r="E174" i="375" s="1"/>
  <c r="H47" i="375"/>
  <c r="J211" i="372"/>
  <c r="J212" i="372" s="1"/>
  <c r="F219" i="363"/>
  <c r="J219" i="363" s="1"/>
  <c r="F220" i="363"/>
  <c r="E224" i="363" s="1"/>
  <c r="E223" i="363" s="1"/>
  <c r="H220" i="363" s="1"/>
  <c r="J220" i="363" s="1"/>
  <c r="F218" i="363"/>
  <c r="J218" i="363" s="1"/>
  <c r="G44" i="363"/>
  <c r="I137" i="374"/>
  <c r="I136" i="374"/>
  <c r="I135" i="374"/>
  <c r="G57" i="374"/>
  <c r="I57" i="374" s="1"/>
  <c r="I59" i="374"/>
  <c r="C10" i="374"/>
  <c r="G45" i="374"/>
  <c r="G48" i="374"/>
  <c r="G189" i="374"/>
  <c r="D15" i="374"/>
  <c r="G58" i="374"/>
  <c r="G60" i="374"/>
  <c r="I56" i="374"/>
  <c r="G61" i="374"/>
  <c r="F175" i="374"/>
  <c r="I82" i="374"/>
  <c r="J82" i="374" s="1"/>
  <c r="H37" i="374"/>
  <c r="I37" i="374" s="1"/>
  <c r="G49" i="374"/>
  <c r="I49" i="374" s="1"/>
  <c r="G47" i="374"/>
  <c r="I47" i="374" s="1"/>
  <c r="I43" i="374"/>
  <c r="I62" i="374"/>
  <c r="E60" i="374"/>
  <c r="E48" i="374"/>
  <c r="J236" i="374"/>
  <c r="F181" i="374"/>
  <c r="E185" i="374" s="1"/>
  <c r="E184" i="374" s="1"/>
  <c r="H181" i="374" s="1"/>
  <c r="F27" i="374"/>
  <c r="E58" i="374"/>
  <c r="F176" i="374"/>
  <c r="F180" i="374"/>
  <c r="M189" i="374" s="1"/>
  <c r="M190" i="374" s="1"/>
  <c r="C11" i="374"/>
  <c r="C16" i="374" s="1"/>
  <c r="G133" i="363"/>
  <c r="E133" i="363"/>
  <c r="G38" i="375" l="1"/>
  <c r="D189" i="375" s="1"/>
  <c r="J189" i="375" s="1"/>
  <c r="D47" i="375"/>
  <c r="E47" i="375"/>
  <c r="I92" i="375"/>
  <c r="I79" i="375"/>
  <c r="H201" i="375"/>
  <c r="J201" i="375" s="1"/>
  <c r="E176" i="375"/>
  <c r="I176" i="375" s="1"/>
  <c r="I175" i="375"/>
  <c r="I174" i="375"/>
  <c r="D222" i="375"/>
  <c r="F44" i="375"/>
  <c r="F47" i="375" s="1"/>
  <c r="E105" i="375" s="1"/>
  <c r="E135" i="375" s="1"/>
  <c r="I44" i="375"/>
  <c r="I47" i="375" s="1"/>
  <c r="E106" i="375" s="1"/>
  <c r="E136" i="375" s="1"/>
  <c r="J221" i="363"/>
  <c r="J231" i="363" s="1"/>
  <c r="I133" i="363"/>
  <c r="L134" i="374"/>
  <c r="F171" i="374" s="1"/>
  <c r="I58" i="374"/>
  <c r="H138" i="374"/>
  <c r="E14" i="374"/>
  <c r="E19" i="374" s="1"/>
  <c r="I48" i="374"/>
  <c r="E15" i="374"/>
  <c r="E20" i="374" s="1"/>
  <c r="G98" i="374"/>
  <c r="F28" i="374"/>
  <c r="G28" i="374" s="1"/>
  <c r="E61" i="374"/>
  <c r="I61" i="374" s="1"/>
  <c r="I60" i="374"/>
  <c r="G111" i="374"/>
  <c r="I111" i="374" s="1"/>
  <c r="G112" i="374" s="1"/>
  <c r="J112" i="374" s="1"/>
  <c r="G117" i="374" s="1"/>
  <c r="G106" i="374"/>
  <c r="I106" i="374" s="1"/>
  <c r="G107" i="374" s="1"/>
  <c r="J107" i="374" s="1"/>
  <c r="G116" i="374" s="1"/>
  <c r="E57" i="223"/>
  <c r="E83" i="223" s="1"/>
  <c r="E170" i="372"/>
  <c r="G129" i="372"/>
  <c r="G130" i="372"/>
  <c r="G128" i="372"/>
  <c r="G61" i="372"/>
  <c r="I61" i="372" s="1"/>
  <c r="D42" i="372"/>
  <c r="J240" i="372"/>
  <c r="F199" i="372"/>
  <c r="F195" i="372"/>
  <c r="G191" i="372"/>
  <c r="G190" i="372"/>
  <c r="G189" i="372"/>
  <c r="H183" i="372"/>
  <c r="H179" i="372"/>
  <c r="H178" i="372"/>
  <c r="H174" i="372"/>
  <c r="F161" i="372"/>
  <c r="F157" i="372"/>
  <c r="F155" i="372"/>
  <c r="F154" i="372"/>
  <c r="F150" i="372"/>
  <c r="H146" i="372"/>
  <c r="G142" i="372"/>
  <c r="I142" i="372" s="1"/>
  <c r="G141" i="372"/>
  <c r="I141" i="372" s="1"/>
  <c r="G140" i="372"/>
  <c r="I140" i="372" s="1"/>
  <c r="G139" i="372"/>
  <c r="I139" i="372" s="1"/>
  <c r="B137" i="372"/>
  <c r="G127" i="372"/>
  <c r="G126" i="372"/>
  <c r="E115" i="372"/>
  <c r="G114" i="372"/>
  <c r="I114" i="372" s="1"/>
  <c r="E110" i="372"/>
  <c r="G109" i="372"/>
  <c r="I109" i="372" s="1"/>
  <c r="G97" i="372"/>
  <c r="I97" i="372" s="1"/>
  <c r="G95" i="372"/>
  <c r="I95" i="372" s="1"/>
  <c r="G94" i="372"/>
  <c r="I94" i="372" s="1"/>
  <c r="G93" i="372"/>
  <c r="I93" i="372" s="1"/>
  <c r="G92" i="372"/>
  <c r="I92" i="372" s="1"/>
  <c r="G91" i="372"/>
  <c r="I91" i="372" s="1"/>
  <c r="G90" i="372"/>
  <c r="I90" i="372" s="1"/>
  <c r="G86" i="372"/>
  <c r="I86" i="372" s="1"/>
  <c r="G85" i="372"/>
  <c r="I85" i="372" s="1"/>
  <c r="G84" i="372"/>
  <c r="I84" i="372" s="1"/>
  <c r="G83" i="372"/>
  <c r="I83" i="372" s="1"/>
  <c r="G69" i="372"/>
  <c r="I69" i="372" s="1"/>
  <c r="G64" i="372"/>
  <c r="E64" i="372"/>
  <c r="G56" i="372"/>
  <c r="I56" i="372" s="1"/>
  <c r="G51" i="372"/>
  <c r="E51" i="372"/>
  <c r="G48" i="372"/>
  <c r="I48" i="372" s="1"/>
  <c r="C15" i="372"/>
  <c r="E67" i="372" s="1"/>
  <c r="C8" i="372"/>
  <c r="E66" i="372" s="1"/>
  <c r="F24" i="370"/>
  <c r="J41" i="370"/>
  <c r="L28" i="370"/>
  <c r="C10" i="370"/>
  <c r="C13" i="370" s="1"/>
  <c r="C19" i="370" s="1"/>
  <c r="H37" i="368"/>
  <c r="H36" i="368"/>
  <c r="E37" i="368"/>
  <c r="F37" i="368" s="1"/>
  <c r="B131" i="368"/>
  <c r="J225" i="368"/>
  <c r="F193" i="368"/>
  <c r="F189" i="368"/>
  <c r="G185" i="368"/>
  <c r="G184" i="368"/>
  <c r="G183" i="368"/>
  <c r="H177" i="368"/>
  <c r="H173" i="368"/>
  <c r="H172" i="368"/>
  <c r="H168" i="368"/>
  <c r="F155" i="368"/>
  <c r="F151" i="368"/>
  <c r="F149" i="368"/>
  <c r="F148" i="368"/>
  <c r="F144" i="368"/>
  <c r="H140" i="368"/>
  <c r="G136" i="368"/>
  <c r="I136" i="368" s="1"/>
  <c r="G135" i="368"/>
  <c r="I135" i="368" s="1"/>
  <c r="G134" i="368"/>
  <c r="I134" i="368" s="1"/>
  <c r="G133" i="368"/>
  <c r="I133" i="368" s="1"/>
  <c r="G124" i="368"/>
  <c r="G123" i="368"/>
  <c r="G122" i="368"/>
  <c r="E110" i="368"/>
  <c r="G109" i="368"/>
  <c r="I109" i="368" s="1"/>
  <c r="E105" i="368"/>
  <c r="G104" i="368"/>
  <c r="I104" i="368" s="1"/>
  <c r="G91" i="368"/>
  <c r="I91" i="368" s="1"/>
  <c r="G89" i="368"/>
  <c r="I89" i="368" s="1"/>
  <c r="G88" i="368"/>
  <c r="I88" i="368" s="1"/>
  <c r="G87" i="368"/>
  <c r="I87" i="368" s="1"/>
  <c r="G86" i="368"/>
  <c r="I86" i="368" s="1"/>
  <c r="G85" i="368"/>
  <c r="I85" i="368" s="1"/>
  <c r="G84" i="368"/>
  <c r="I84" i="368" s="1"/>
  <c r="G80" i="368"/>
  <c r="I80" i="368" s="1"/>
  <c r="G79" i="368"/>
  <c r="I79" i="368" s="1"/>
  <c r="G78" i="368"/>
  <c r="I78" i="368" s="1"/>
  <c r="G77" i="368"/>
  <c r="I77" i="368" s="1"/>
  <c r="G64" i="368"/>
  <c r="I64" i="368" s="1"/>
  <c r="G59" i="368"/>
  <c r="E59" i="368"/>
  <c r="G51" i="368"/>
  <c r="I51" i="368" s="1"/>
  <c r="G46" i="368"/>
  <c r="E46" i="368"/>
  <c r="G43" i="368"/>
  <c r="C15" i="368"/>
  <c r="E49" i="368" s="1"/>
  <c r="C8" i="368"/>
  <c r="D192" i="375" l="1"/>
  <c r="I192" i="375" s="1"/>
  <c r="J193" i="375" s="1"/>
  <c r="H207" i="375"/>
  <c r="J207" i="375" s="1"/>
  <c r="J208" i="375" s="1"/>
  <c r="H196" i="375"/>
  <c r="J196" i="375" s="1"/>
  <c r="J197" i="375" s="1"/>
  <c r="H200" i="375"/>
  <c r="J200" i="375" s="1"/>
  <c r="F202" i="375" s="1"/>
  <c r="J202" i="375" s="1"/>
  <c r="J177" i="375"/>
  <c r="J179" i="375" s="1"/>
  <c r="J277" i="375" s="1"/>
  <c r="D226" i="375"/>
  <c r="J222" i="375"/>
  <c r="J223" i="375" s="1"/>
  <c r="D243" i="375"/>
  <c r="J243" i="375" s="1"/>
  <c r="J244" i="375" s="1"/>
  <c r="D203" i="375"/>
  <c r="J203" i="375" s="1"/>
  <c r="E165" i="375"/>
  <c r="I165" i="375" s="1"/>
  <c r="I135" i="375"/>
  <c r="E166" i="375"/>
  <c r="I166" i="375" s="1"/>
  <c r="I136" i="375"/>
  <c r="E42" i="372"/>
  <c r="F42" i="372" s="1"/>
  <c r="G42" i="372"/>
  <c r="H42" i="372" s="1"/>
  <c r="E45" i="374"/>
  <c r="I45" i="374" s="1"/>
  <c r="I44" i="374"/>
  <c r="H35" i="374"/>
  <c r="E70" i="223"/>
  <c r="E96" i="223"/>
  <c r="D24" i="370"/>
  <c r="J24" i="370" s="1"/>
  <c r="J25" i="370" s="1"/>
  <c r="J27" i="370" s="1"/>
  <c r="C12" i="370"/>
  <c r="D14" i="372"/>
  <c r="G62" i="372"/>
  <c r="I62" i="372" s="1"/>
  <c r="L139" i="372"/>
  <c r="F174" i="372" s="1"/>
  <c r="G192" i="372"/>
  <c r="G67" i="372"/>
  <c r="I67" i="372" s="1"/>
  <c r="G50" i="372"/>
  <c r="I64" i="372"/>
  <c r="G66" i="372"/>
  <c r="I66" i="372" s="1"/>
  <c r="E54" i="372"/>
  <c r="I51" i="372"/>
  <c r="G54" i="372"/>
  <c r="G52" i="372"/>
  <c r="I52" i="372" s="1"/>
  <c r="I87" i="372"/>
  <c r="J87" i="372" s="1"/>
  <c r="C10" i="372"/>
  <c r="D207" i="372" s="1"/>
  <c r="C11" i="372"/>
  <c r="C16" i="372" s="1"/>
  <c r="E63" i="372"/>
  <c r="D15" i="372"/>
  <c r="G53" i="372"/>
  <c r="G49" i="372"/>
  <c r="I49" i="372" s="1"/>
  <c r="F178" i="372"/>
  <c r="F184" i="372"/>
  <c r="E188" i="372" s="1"/>
  <c r="E187" i="372" s="1"/>
  <c r="H184" i="372" s="1"/>
  <c r="F183" i="372"/>
  <c r="M192" i="372" s="1"/>
  <c r="M193" i="372" s="1"/>
  <c r="F179" i="372"/>
  <c r="H143" i="372"/>
  <c r="E53" i="372"/>
  <c r="G63" i="372"/>
  <c r="G65" i="372"/>
  <c r="I65" i="372" s="1"/>
  <c r="E50" i="372"/>
  <c r="F172" i="368"/>
  <c r="I59" i="368"/>
  <c r="G47" i="368"/>
  <c r="I47" i="368" s="1"/>
  <c r="G44" i="368"/>
  <c r="I44" i="368" s="1"/>
  <c r="D14" i="368"/>
  <c r="E14" i="368" s="1"/>
  <c r="D26" i="368" s="1"/>
  <c r="D35" i="368" s="1"/>
  <c r="E35" i="368" s="1"/>
  <c r="I46" i="368"/>
  <c r="F177" i="368"/>
  <c r="M186" i="368" s="1"/>
  <c r="M187" i="368" s="1"/>
  <c r="G48" i="368"/>
  <c r="G49" i="368"/>
  <c r="I49" i="368" s="1"/>
  <c r="I43" i="368"/>
  <c r="F178" i="368"/>
  <c r="E182" i="368" s="1"/>
  <c r="E181" i="368" s="1"/>
  <c r="H178" i="368" s="1"/>
  <c r="F173" i="368"/>
  <c r="E62" i="368"/>
  <c r="G57" i="368"/>
  <c r="I57" i="368" s="1"/>
  <c r="G62" i="368"/>
  <c r="G61" i="368"/>
  <c r="I56" i="368"/>
  <c r="G60" i="368"/>
  <c r="I60" i="368" s="1"/>
  <c r="E61" i="368"/>
  <c r="E45" i="368"/>
  <c r="C10" i="368"/>
  <c r="C16" i="368" s="1"/>
  <c r="G28" i="368" s="1"/>
  <c r="E58" i="368"/>
  <c r="C11" i="368"/>
  <c r="G58" i="368"/>
  <c r="G186" i="368"/>
  <c r="I81" i="368"/>
  <c r="J81" i="368" s="1"/>
  <c r="G97" i="368" s="1"/>
  <c r="E48" i="368"/>
  <c r="H137" i="368"/>
  <c r="L133" i="368"/>
  <c r="F168" i="368" s="1"/>
  <c r="D15" i="368"/>
  <c r="E15" i="368" s="1"/>
  <c r="D27" i="368" s="1"/>
  <c r="G45" i="368"/>
  <c r="J204" i="375" l="1"/>
  <c r="J210" i="375"/>
  <c r="J212" i="375" s="1"/>
  <c r="J278" i="375" s="1"/>
  <c r="J139" i="375"/>
  <c r="J275" i="375" s="1"/>
  <c r="D247" i="375"/>
  <c r="J247" i="375" s="1"/>
  <c r="J248" i="375" s="1"/>
  <c r="D227" i="375"/>
  <c r="J226" i="375"/>
  <c r="J169" i="375"/>
  <c r="J276" i="375" s="1"/>
  <c r="I124" i="374"/>
  <c r="E125" i="374"/>
  <c r="I125" i="374" s="1"/>
  <c r="I123" i="374"/>
  <c r="H36" i="374"/>
  <c r="I36" i="374" s="1"/>
  <c r="I35" i="374"/>
  <c r="G38" i="374"/>
  <c r="J202" i="368"/>
  <c r="J203" i="368" s="1"/>
  <c r="J205" i="368" s="1"/>
  <c r="G102" i="372"/>
  <c r="I63" i="372"/>
  <c r="G33" i="372"/>
  <c r="I50" i="372"/>
  <c r="G115" i="372"/>
  <c r="I115" i="372" s="1"/>
  <c r="G116" i="372" s="1"/>
  <c r="J116" i="372" s="1"/>
  <c r="G121" i="372" s="1"/>
  <c r="I54" i="372"/>
  <c r="G110" i="372"/>
  <c r="I110" i="372" s="1"/>
  <c r="G111" i="372" s="1"/>
  <c r="J111" i="372" s="1"/>
  <c r="G120" i="372" s="1"/>
  <c r="E14" i="372"/>
  <c r="F14" i="372" s="1"/>
  <c r="D31" i="372" s="1"/>
  <c r="E15" i="372"/>
  <c r="I53" i="372"/>
  <c r="G105" i="368"/>
  <c r="I105" i="368" s="1"/>
  <c r="G106" i="368" s="1"/>
  <c r="J106" i="368" s="1"/>
  <c r="G115" i="368" s="1"/>
  <c r="I62" i="368"/>
  <c r="I48" i="368"/>
  <c r="I61" i="368"/>
  <c r="I58" i="368"/>
  <c r="I45" i="368"/>
  <c r="D231" i="375" l="1"/>
  <c r="J227" i="375"/>
  <c r="J228" i="375" s="1"/>
  <c r="F15" i="372"/>
  <c r="D32" i="372" s="1"/>
  <c r="D41" i="372" s="1"/>
  <c r="J126" i="374"/>
  <c r="J128" i="374" s="1"/>
  <c r="J224" i="374" s="1"/>
  <c r="H38" i="374"/>
  <c r="I38" i="374"/>
  <c r="E71" i="374" s="1"/>
  <c r="J171" i="374"/>
  <c r="J172" i="374" s="1"/>
  <c r="D175" i="374"/>
  <c r="D192" i="374"/>
  <c r="J192" i="374" s="1"/>
  <c r="J193" i="374" s="1"/>
  <c r="J152" i="374"/>
  <c r="D40" i="372"/>
  <c r="D215" i="372" s="1"/>
  <c r="J215" i="372" s="1"/>
  <c r="J216" i="372" s="1"/>
  <c r="H33" i="372"/>
  <c r="I33" i="372" s="1"/>
  <c r="J32" i="370"/>
  <c r="J34" i="370" s="1"/>
  <c r="J39" i="370" s="1"/>
  <c r="J40" i="370" s="1"/>
  <c r="J43" i="370" s="1"/>
  <c r="D36" i="368"/>
  <c r="E36" i="368" s="1"/>
  <c r="G35" i="368"/>
  <c r="G110" i="368"/>
  <c r="I110" i="368" s="1"/>
  <c r="G111" i="368" s="1"/>
  <c r="J111" i="368" s="1"/>
  <c r="G116" i="368" s="1"/>
  <c r="I36" i="368"/>
  <c r="D232" i="375" l="1"/>
  <c r="J231" i="375"/>
  <c r="E41" i="372"/>
  <c r="F41" i="372" s="1"/>
  <c r="G41" i="372"/>
  <c r="E40" i="372"/>
  <c r="G40" i="372"/>
  <c r="H40" i="372" s="1"/>
  <c r="H32" i="372"/>
  <c r="I32" i="372" s="1"/>
  <c r="G32" i="372"/>
  <c r="E116" i="374"/>
  <c r="I116" i="374" s="1"/>
  <c r="I98" i="374"/>
  <c r="D196" i="374"/>
  <c r="J196" i="374" s="1"/>
  <c r="J197" i="374" s="1"/>
  <c r="D176" i="374"/>
  <c r="J175" i="374"/>
  <c r="E99" i="374"/>
  <c r="J207" i="372"/>
  <c r="J208" i="372" s="1"/>
  <c r="J220" i="372" s="1"/>
  <c r="H31" i="372"/>
  <c r="I31" i="372" s="1"/>
  <c r="H35" i="368"/>
  <c r="H38" i="368" s="1"/>
  <c r="G31" i="372"/>
  <c r="D43" i="372"/>
  <c r="G27" i="368"/>
  <c r="H27" i="368"/>
  <c r="I27" i="368" s="1"/>
  <c r="E122" i="368"/>
  <c r="G38" i="368"/>
  <c r="E38" i="368"/>
  <c r="D38" i="368"/>
  <c r="H28" i="368"/>
  <c r="I28" i="368" s="1"/>
  <c r="H26" i="368"/>
  <c r="F35" i="368"/>
  <c r="G26" i="368"/>
  <c r="J232" i="375" l="1"/>
  <c r="J233" i="375" s="1"/>
  <c r="J251" i="375" s="1"/>
  <c r="J253" i="375" s="1"/>
  <c r="J279" i="375" s="1"/>
  <c r="M242" i="375"/>
  <c r="I40" i="372"/>
  <c r="G34" i="372"/>
  <c r="D143" i="372" s="1"/>
  <c r="J143" i="372" s="1"/>
  <c r="E43" i="372"/>
  <c r="H41" i="372"/>
  <c r="H43" i="372" s="1"/>
  <c r="F40" i="372"/>
  <c r="F43" i="372" s="1"/>
  <c r="E75" i="372" s="1"/>
  <c r="E102" i="372" s="1"/>
  <c r="G43" i="372"/>
  <c r="E126" i="372" s="1"/>
  <c r="E129" i="372" s="1"/>
  <c r="I129" i="372" s="1"/>
  <c r="E117" i="374"/>
  <c r="I117" i="374" s="1"/>
  <c r="J118" i="374" s="1"/>
  <c r="J223" i="374" s="1"/>
  <c r="D180" i="374"/>
  <c r="J176" i="374"/>
  <c r="J177" i="374" s="1"/>
  <c r="I35" i="368"/>
  <c r="I127" i="372"/>
  <c r="D174" i="372"/>
  <c r="I42" i="372"/>
  <c r="F36" i="368"/>
  <c r="F38" i="368" s="1"/>
  <c r="E70" i="368" s="1"/>
  <c r="E97" i="368" s="1"/>
  <c r="I26" i="368"/>
  <c r="I37" i="368"/>
  <c r="G29" i="368"/>
  <c r="D137" i="368" s="1"/>
  <c r="E128" i="372" l="1"/>
  <c r="I128" i="372" s="1"/>
  <c r="H154" i="372"/>
  <c r="J154" i="372" s="1"/>
  <c r="H161" i="372"/>
  <c r="J161" i="372" s="1"/>
  <c r="J162" i="372" s="1"/>
  <c r="H155" i="372"/>
  <c r="J155" i="372" s="1"/>
  <c r="I126" i="372"/>
  <c r="D146" i="372"/>
  <c r="I146" i="372" s="1"/>
  <c r="J147" i="372" s="1"/>
  <c r="E130" i="372"/>
  <c r="I130" i="372" s="1"/>
  <c r="H150" i="372"/>
  <c r="J150" i="372" s="1"/>
  <c r="J151" i="372" s="1"/>
  <c r="I41" i="372"/>
  <c r="I43" i="372" s="1"/>
  <c r="E76" i="372" s="1"/>
  <c r="E103" i="372" s="1"/>
  <c r="D181" i="374"/>
  <c r="J180" i="374"/>
  <c r="I38" i="368"/>
  <c r="E71" i="368" s="1"/>
  <c r="E120" i="372"/>
  <c r="I120" i="372" s="1"/>
  <c r="I102" i="372"/>
  <c r="D195" i="372"/>
  <c r="J195" i="372" s="1"/>
  <c r="J196" i="372" s="1"/>
  <c r="D178" i="372"/>
  <c r="J174" i="372"/>
  <c r="J175" i="372" s="1"/>
  <c r="D157" i="372"/>
  <c r="J157" i="372" s="1"/>
  <c r="E115" i="368"/>
  <c r="I115" i="368" s="1"/>
  <c r="I97" i="368"/>
  <c r="D168" i="368"/>
  <c r="D189" i="368" s="1"/>
  <c r="J189" i="368" s="1"/>
  <c r="J190" i="368" s="1"/>
  <c r="E98" i="368"/>
  <c r="H148" i="368"/>
  <c r="J148" i="368" s="1"/>
  <c r="J137" i="368"/>
  <c r="H155" i="368"/>
  <c r="J155" i="368" s="1"/>
  <c r="J156" i="368" s="1"/>
  <c r="H144" i="368"/>
  <c r="J144" i="368" s="1"/>
  <c r="J145" i="368" s="1"/>
  <c r="D140" i="368"/>
  <c r="I140" i="368" s="1"/>
  <c r="J141" i="368" s="1"/>
  <c r="H149" i="368"/>
  <c r="J149" i="368" s="1"/>
  <c r="E124" i="368"/>
  <c r="I124" i="368" s="1"/>
  <c r="I122" i="368"/>
  <c r="F156" i="372" l="1"/>
  <c r="J156" i="372" s="1"/>
  <c r="J158" i="372" s="1"/>
  <c r="J164" i="372" s="1"/>
  <c r="J229" i="372" s="1"/>
  <c r="J181" i="374"/>
  <c r="J182" i="374" s="1"/>
  <c r="J200" i="374" s="1"/>
  <c r="J202" i="374" s="1"/>
  <c r="J226" i="374" s="1"/>
  <c r="M191" i="374"/>
  <c r="J231" i="372"/>
  <c r="E121" i="372"/>
  <c r="I121" i="372" s="1"/>
  <c r="D179" i="372"/>
  <c r="D199" i="372"/>
  <c r="J199" i="372" s="1"/>
  <c r="J200" i="372" s="1"/>
  <c r="J178" i="372"/>
  <c r="I123" i="368"/>
  <c r="D172" i="368"/>
  <c r="D193" i="368" s="1"/>
  <c r="J193" i="368" s="1"/>
  <c r="J194" i="368" s="1"/>
  <c r="J168" i="368"/>
  <c r="J169" i="368" s="1"/>
  <c r="D151" i="368"/>
  <c r="J151" i="368" s="1"/>
  <c r="E116" i="368"/>
  <c r="I116" i="368" s="1"/>
  <c r="J117" i="368" s="1"/>
  <c r="J212" i="368" s="1"/>
  <c r="F150" i="368"/>
  <c r="J150" i="368" s="1"/>
  <c r="J131" i="372" l="1"/>
  <c r="J133" i="372" s="1"/>
  <c r="J179" i="372"/>
  <c r="J180" i="372" s="1"/>
  <c r="D183" i="372"/>
  <c r="J125" i="368"/>
  <c r="J127" i="368" s="1"/>
  <c r="J213" i="368" s="1"/>
  <c r="J152" i="368"/>
  <c r="J158" i="368" s="1"/>
  <c r="J214" i="368" s="1"/>
  <c r="J172" i="368"/>
  <c r="D173" i="368"/>
  <c r="J173" i="368" s="1"/>
  <c r="J228" i="372" l="1"/>
  <c r="J227" i="372"/>
  <c r="J183" i="372"/>
  <c r="D184" i="372"/>
  <c r="J174" i="368"/>
  <c r="D177" i="368"/>
  <c r="J177" i="368" s="1"/>
  <c r="J184" i="372" l="1"/>
  <c r="J185" i="372" s="1"/>
  <c r="J202" i="372" s="1"/>
  <c r="M194" i="372"/>
  <c r="D178" i="368"/>
  <c r="J178" i="368" s="1"/>
  <c r="J179" i="368" s="1"/>
  <c r="J197" i="368" s="1"/>
  <c r="J230" i="372" l="1"/>
  <c r="J215" i="368"/>
  <c r="M188" i="368"/>
  <c r="D14" i="363" l="1"/>
  <c r="F205" i="363"/>
  <c r="F201" i="363"/>
  <c r="G197" i="363"/>
  <c r="G196" i="363"/>
  <c r="G195" i="363"/>
  <c r="H189" i="363"/>
  <c r="H185" i="363"/>
  <c r="H184" i="363"/>
  <c r="H180" i="363"/>
  <c r="F165" i="363"/>
  <c r="F161" i="363"/>
  <c r="F159" i="363"/>
  <c r="F158" i="363"/>
  <c r="F154" i="363"/>
  <c r="H150" i="363"/>
  <c r="G146" i="363"/>
  <c r="I146" i="363" s="1"/>
  <c r="G145" i="363"/>
  <c r="I145" i="363" s="1"/>
  <c r="G144" i="363"/>
  <c r="I144" i="363" s="1"/>
  <c r="G143" i="363"/>
  <c r="I143" i="363" s="1"/>
  <c r="B141" i="363"/>
  <c r="G134" i="363"/>
  <c r="G132" i="363"/>
  <c r="G131" i="363"/>
  <c r="E119" i="363"/>
  <c r="G118" i="363"/>
  <c r="I118" i="363" s="1"/>
  <c r="E114" i="363"/>
  <c r="G113" i="363"/>
  <c r="I113" i="363" s="1"/>
  <c r="G100" i="363"/>
  <c r="I100" i="363" s="1"/>
  <c r="G98" i="363"/>
  <c r="I98" i="363" s="1"/>
  <c r="G97" i="363"/>
  <c r="I97" i="363" s="1"/>
  <c r="G96" i="363"/>
  <c r="I96" i="363" s="1"/>
  <c r="G95" i="363"/>
  <c r="I95" i="363" s="1"/>
  <c r="G94" i="363"/>
  <c r="I94" i="363" s="1"/>
  <c r="G93" i="363"/>
  <c r="I93" i="363" s="1"/>
  <c r="G89" i="363"/>
  <c r="I89" i="363" s="1"/>
  <c r="G88" i="363"/>
  <c r="I88" i="363" s="1"/>
  <c r="G87" i="363"/>
  <c r="I87" i="363" s="1"/>
  <c r="G86" i="363"/>
  <c r="I86" i="363" s="1"/>
  <c r="G72" i="363"/>
  <c r="I72" i="363" s="1"/>
  <c r="G67" i="363"/>
  <c r="E67" i="363"/>
  <c r="G64" i="363"/>
  <c r="G59" i="363"/>
  <c r="I59" i="363" s="1"/>
  <c r="G54" i="363"/>
  <c r="E54" i="363"/>
  <c r="G51" i="363"/>
  <c r="I51" i="363" s="1"/>
  <c r="E45" i="363"/>
  <c r="C15" i="363"/>
  <c r="C8" i="363"/>
  <c r="E53" i="363" s="1"/>
  <c r="G145" i="223"/>
  <c r="G125" i="223"/>
  <c r="G56" i="223"/>
  <c r="F69" i="192"/>
  <c r="F70" i="192" s="1"/>
  <c r="F71" i="192" s="1"/>
  <c r="F72" i="192" s="1"/>
  <c r="F73" i="192" s="1"/>
  <c r="F74" i="192" s="1"/>
  <c r="F51" i="192"/>
  <c r="F52" i="192" s="1"/>
  <c r="F53" i="192" s="1"/>
  <c r="F54" i="192" s="1"/>
  <c r="F55" i="192" s="1"/>
  <c r="F56" i="192" s="1"/>
  <c r="F57" i="192" s="1"/>
  <c r="F58" i="192" s="1"/>
  <c r="F59" i="192" s="1"/>
  <c r="F60" i="192" s="1"/>
  <c r="F61" i="192" s="1"/>
  <c r="F62" i="192" s="1"/>
  <c r="F63" i="192" s="1"/>
  <c r="F64" i="192" s="1"/>
  <c r="F65" i="192" s="1"/>
  <c r="F45" i="363" l="1"/>
  <c r="E46" i="363"/>
  <c r="J216" i="368"/>
  <c r="G68" i="363"/>
  <c r="I68" i="363" s="1"/>
  <c r="G66" i="363"/>
  <c r="F184" i="363"/>
  <c r="G57" i="363"/>
  <c r="G198" i="363"/>
  <c r="G56" i="363"/>
  <c r="I54" i="363"/>
  <c r="L143" i="363"/>
  <c r="F180" i="363" s="1"/>
  <c r="E56" i="363"/>
  <c r="I67" i="363"/>
  <c r="G52" i="363"/>
  <c r="I52" i="363" s="1"/>
  <c r="G55" i="363"/>
  <c r="I55" i="363" s="1"/>
  <c r="D15" i="363"/>
  <c r="J251" i="363"/>
  <c r="E69" i="363"/>
  <c r="E66" i="363"/>
  <c r="C10" i="363"/>
  <c r="E70" i="363"/>
  <c r="I90" i="363"/>
  <c r="J90" i="363" s="1"/>
  <c r="C11" i="363"/>
  <c r="C16" i="363" s="1"/>
  <c r="E14" i="363" s="1"/>
  <c r="E23" i="363" s="1"/>
  <c r="D34" i="363" s="1"/>
  <c r="E57" i="363"/>
  <c r="F190" i="363"/>
  <c r="E194" i="363" s="1"/>
  <c r="E193" i="363" s="1"/>
  <c r="H190" i="363" s="1"/>
  <c r="G65" i="363"/>
  <c r="I65" i="363" s="1"/>
  <c r="G70" i="363"/>
  <c r="H147" i="363"/>
  <c r="F185" i="363"/>
  <c r="F189" i="363"/>
  <c r="G53" i="363"/>
  <c r="I53" i="363" s="1"/>
  <c r="I64" i="363"/>
  <c r="G69" i="363"/>
  <c r="F8" i="192"/>
  <c r="F9" i="192" s="1"/>
  <c r="F10" i="192" s="1"/>
  <c r="F11" i="192" s="1"/>
  <c r="F12" i="192" s="1"/>
  <c r="F13" i="192" s="1"/>
  <c r="F14" i="192" s="1"/>
  <c r="F15" i="192" s="1"/>
  <c r="F16" i="192" s="1"/>
  <c r="F17" i="192" s="1"/>
  <c r="F18" i="192" s="1"/>
  <c r="I74" i="375" l="1"/>
  <c r="I100" i="375"/>
  <c r="I87" i="375"/>
  <c r="I61" i="375"/>
  <c r="D43" i="363"/>
  <c r="G43" i="363"/>
  <c r="I57" i="363"/>
  <c r="I66" i="363"/>
  <c r="I56" i="363"/>
  <c r="M198" i="363"/>
  <c r="M199" i="363" s="1"/>
  <c r="E19" i="363"/>
  <c r="I70" i="363"/>
  <c r="E15" i="363"/>
  <c r="G114" i="363"/>
  <c r="I114" i="363" s="1"/>
  <c r="G115" i="363" s="1"/>
  <c r="J115" i="363" s="1"/>
  <c r="G124" i="363" s="1"/>
  <c r="G119" i="363"/>
  <c r="I119" i="363" s="1"/>
  <c r="G120" i="363" s="1"/>
  <c r="J120" i="363" s="1"/>
  <c r="G125" i="363" s="1"/>
  <c r="G106" i="363"/>
  <c r="I69" i="363"/>
  <c r="I57" i="372" l="1"/>
  <c r="I52" i="374"/>
  <c r="I65" i="374"/>
  <c r="I70" i="372"/>
  <c r="I52" i="368"/>
  <c r="I65" i="368"/>
  <c r="I60" i="363"/>
  <c r="I73" i="363"/>
  <c r="J242" i="363"/>
  <c r="D36" i="363"/>
  <c r="G45" i="363" s="1"/>
  <c r="E20" i="363"/>
  <c r="H35" i="363" l="1"/>
  <c r="I35" i="363" s="1"/>
  <c r="G35" i="363"/>
  <c r="H34" i="363"/>
  <c r="G34" i="363"/>
  <c r="G36" i="363"/>
  <c r="H36" i="363"/>
  <c r="I36" i="363" s="1"/>
  <c r="D46" i="363" l="1"/>
  <c r="G46" i="363"/>
  <c r="I43" i="363"/>
  <c r="F44" i="363"/>
  <c r="H45" i="363"/>
  <c r="F43" i="363"/>
  <c r="I44" i="363"/>
  <c r="G37" i="363"/>
  <c r="D147" i="363" s="1"/>
  <c r="I34" i="363"/>
  <c r="E131" i="363" s="1"/>
  <c r="I45" i="363" l="1"/>
  <c r="I46" i="363" s="1"/>
  <c r="E79" i="363" s="1"/>
  <c r="H46" i="363"/>
  <c r="D180" i="363"/>
  <c r="D161" i="363" s="1"/>
  <c r="J161" i="363" s="1"/>
  <c r="F46" i="363"/>
  <c r="E78" i="363" s="1"/>
  <c r="E106" i="363" s="1"/>
  <c r="H154" i="363"/>
  <c r="J154" i="363" s="1"/>
  <c r="J155" i="363" s="1"/>
  <c r="D150" i="363"/>
  <c r="I150" i="363" s="1"/>
  <c r="J151" i="363" s="1"/>
  <c r="H158" i="363"/>
  <c r="J158" i="363" s="1"/>
  <c r="J147" i="363"/>
  <c r="H165" i="363"/>
  <c r="J165" i="363" s="1"/>
  <c r="J166" i="363" s="1"/>
  <c r="H159" i="363"/>
  <c r="J159" i="363" s="1"/>
  <c r="E132" i="363"/>
  <c r="I131" i="363"/>
  <c r="E134" i="363"/>
  <c r="I134" i="363" s="1"/>
  <c r="I132" i="363" l="1"/>
  <c r="D201" i="363"/>
  <c r="J201" i="363" s="1"/>
  <c r="J202" i="363" s="1"/>
  <c r="J180" i="363"/>
  <c r="J181" i="363" s="1"/>
  <c r="D184" i="363"/>
  <c r="J184" i="363" s="1"/>
  <c r="E107" i="363"/>
  <c r="F160" i="363"/>
  <c r="J160" i="363" s="1"/>
  <c r="J162" i="363" s="1"/>
  <c r="J168" i="363" s="1"/>
  <c r="E124" i="363"/>
  <c r="I124" i="363" s="1"/>
  <c r="I106" i="363"/>
  <c r="J170" i="363" l="1"/>
  <c r="J240" i="363" s="1"/>
  <c r="D205" i="363"/>
  <c r="J205" i="363" s="1"/>
  <c r="J206" i="363" s="1"/>
  <c r="J135" i="363"/>
  <c r="J137" i="363" s="1"/>
  <c r="J239" i="363" s="1"/>
  <c r="D185" i="363"/>
  <c r="J185" i="363" s="1"/>
  <c r="J186" i="363" s="1"/>
  <c r="E125" i="363"/>
  <c r="I125" i="363" s="1"/>
  <c r="J126" i="363" s="1"/>
  <c r="J238" i="363" s="1"/>
  <c r="D189" i="363" l="1"/>
  <c r="J189" i="363" s="1"/>
  <c r="G280" i="352"/>
  <c r="G281" i="352" s="1"/>
  <c r="H273" i="352" s="1"/>
  <c r="H274" i="352"/>
  <c r="H272" i="352"/>
  <c r="D272" i="352"/>
  <c r="D273" i="352" s="1"/>
  <c r="F271" i="352"/>
  <c r="J271" i="352" s="1"/>
  <c r="I136" i="353"/>
  <c r="G135" i="353"/>
  <c r="F146" i="353"/>
  <c r="C14" i="353"/>
  <c r="J167" i="353" s="1"/>
  <c r="G137" i="353"/>
  <c r="G134" i="353"/>
  <c r="E121" i="353"/>
  <c r="G120" i="353"/>
  <c r="E115" i="353"/>
  <c r="G114" i="353"/>
  <c r="G99" i="353"/>
  <c r="E99" i="353"/>
  <c r="G98" i="353"/>
  <c r="I98" i="353" s="1"/>
  <c r="G96" i="353"/>
  <c r="I96" i="353" s="1"/>
  <c r="G95" i="353"/>
  <c r="I95" i="353" s="1"/>
  <c r="G94" i="353"/>
  <c r="I94" i="353" s="1"/>
  <c r="G93" i="353"/>
  <c r="I93" i="353" s="1"/>
  <c r="G92" i="353"/>
  <c r="I92" i="353" s="1"/>
  <c r="G91" i="353"/>
  <c r="I91" i="353" s="1"/>
  <c r="G87" i="353"/>
  <c r="I87" i="353" s="1"/>
  <c r="G86" i="353"/>
  <c r="I86" i="353" s="1"/>
  <c r="G85" i="353"/>
  <c r="I85" i="353" s="1"/>
  <c r="G84" i="353"/>
  <c r="I84" i="353" s="1"/>
  <c r="D71" i="353"/>
  <c r="G70" i="353"/>
  <c r="I70" i="353" s="1"/>
  <c r="G64" i="353"/>
  <c r="E64" i="353"/>
  <c r="G61" i="353"/>
  <c r="G62" i="353" s="1"/>
  <c r="I62" i="353" s="1"/>
  <c r="G57" i="353"/>
  <c r="I57" i="353" s="1"/>
  <c r="G55" i="353"/>
  <c r="I55" i="353" s="1"/>
  <c r="G49" i="353"/>
  <c r="E49" i="353"/>
  <c r="G46" i="353"/>
  <c r="I29" i="353"/>
  <c r="H29" i="353"/>
  <c r="G29" i="353"/>
  <c r="C22" i="353"/>
  <c r="C16" i="353"/>
  <c r="C9" i="353"/>
  <c r="E48" i="353" s="1"/>
  <c r="C14" i="352"/>
  <c r="D15" i="352" s="1"/>
  <c r="F27" i="352"/>
  <c r="E236" i="352"/>
  <c r="F244" i="352" s="1"/>
  <c r="H180" i="352"/>
  <c r="G176" i="352"/>
  <c r="I176" i="352" s="1"/>
  <c r="B142" i="352"/>
  <c r="G134" i="352"/>
  <c r="F260" i="352"/>
  <c r="G256" i="352"/>
  <c r="G255" i="352"/>
  <c r="G254" i="352"/>
  <c r="H249" i="352"/>
  <c r="H245" i="352"/>
  <c r="H244" i="352"/>
  <c r="H240" i="352"/>
  <c r="D228" i="352"/>
  <c r="J228" i="352" s="1"/>
  <c r="J227" i="352"/>
  <c r="D223" i="352"/>
  <c r="J223" i="352" s="1"/>
  <c r="H222" i="352"/>
  <c r="J222" i="352" s="1"/>
  <c r="H217" i="352"/>
  <c r="H213" i="352"/>
  <c r="F213" i="352"/>
  <c r="D213" i="352"/>
  <c r="H212" i="352"/>
  <c r="F212" i="352"/>
  <c r="E208" i="352"/>
  <c r="F217" i="352" s="1"/>
  <c r="F195" i="352"/>
  <c r="F191" i="352"/>
  <c r="F189" i="352"/>
  <c r="F188" i="352"/>
  <c r="F184" i="352"/>
  <c r="D148" i="352"/>
  <c r="H159" i="352" s="1"/>
  <c r="J159" i="352" s="1"/>
  <c r="I147" i="352"/>
  <c r="I146" i="352"/>
  <c r="I145" i="352"/>
  <c r="I144" i="352"/>
  <c r="G135" i="352"/>
  <c r="G133" i="352"/>
  <c r="E120" i="352"/>
  <c r="G119" i="352"/>
  <c r="E114" i="352"/>
  <c r="G113" i="352"/>
  <c r="G99" i="352"/>
  <c r="E99" i="352"/>
  <c r="G98" i="352"/>
  <c r="I98" i="352" s="1"/>
  <c r="G96" i="352"/>
  <c r="I96" i="352" s="1"/>
  <c r="G95" i="352"/>
  <c r="I95" i="352" s="1"/>
  <c r="G94" i="352"/>
  <c r="I94" i="352" s="1"/>
  <c r="G93" i="352"/>
  <c r="I93" i="352" s="1"/>
  <c r="G92" i="352"/>
  <c r="I92" i="352" s="1"/>
  <c r="G91" i="352"/>
  <c r="I91" i="352" s="1"/>
  <c r="G87" i="352"/>
  <c r="I87" i="352" s="1"/>
  <c r="G86" i="352"/>
  <c r="I86" i="352" s="1"/>
  <c r="G85" i="352"/>
  <c r="I85" i="352" s="1"/>
  <c r="G84" i="352"/>
  <c r="I84" i="352" s="1"/>
  <c r="D71" i="352"/>
  <c r="G70" i="352"/>
  <c r="I70" i="352" s="1"/>
  <c r="G64" i="352"/>
  <c r="E64" i="352"/>
  <c r="G61" i="352"/>
  <c r="G67" i="352" s="1"/>
  <c r="G57" i="352"/>
  <c r="I57" i="352" s="1"/>
  <c r="G55" i="352"/>
  <c r="I55" i="352" s="1"/>
  <c r="G49" i="352"/>
  <c r="E49" i="352"/>
  <c r="G46" i="352"/>
  <c r="I46" i="352" s="1"/>
  <c r="I29" i="352"/>
  <c r="H29" i="352"/>
  <c r="G29" i="352"/>
  <c r="C22" i="352"/>
  <c r="C16" i="352"/>
  <c r="C9" i="352"/>
  <c r="E48" i="352" s="1"/>
  <c r="D190" i="363" l="1"/>
  <c r="M200" i="363" s="1"/>
  <c r="F272" i="352"/>
  <c r="F273" i="352" s="1"/>
  <c r="F274" i="352" s="1"/>
  <c r="J274" i="352" s="1"/>
  <c r="G48" i="353"/>
  <c r="I48" i="353" s="1"/>
  <c r="D15" i="353"/>
  <c r="F15" i="353" s="1"/>
  <c r="I49" i="353"/>
  <c r="F249" i="352"/>
  <c r="F250" i="352"/>
  <c r="I64" i="353"/>
  <c r="I99" i="353"/>
  <c r="G50" i="353"/>
  <c r="I50" i="353" s="1"/>
  <c r="G67" i="353"/>
  <c r="I61" i="353"/>
  <c r="G66" i="353"/>
  <c r="E66" i="353"/>
  <c r="E51" i="353"/>
  <c r="C12" i="353"/>
  <c r="E63" i="353"/>
  <c r="C11" i="353"/>
  <c r="E15" i="353" s="1"/>
  <c r="I88" i="353"/>
  <c r="J88" i="353" s="1"/>
  <c r="G105" i="353" s="1"/>
  <c r="G51" i="353"/>
  <c r="G47" i="353"/>
  <c r="I47" i="353" s="1"/>
  <c r="G52" i="353"/>
  <c r="I46" i="353"/>
  <c r="G71" i="353"/>
  <c r="I71" i="353" s="1"/>
  <c r="G63" i="353"/>
  <c r="G65" i="353"/>
  <c r="I65" i="353" s="1"/>
  <c r="D16" i="353"/>
  <c r="I99" i="352"/>
  <c r="G51" i="352"/>
  <c r="I49" i="352"/>
  <c r="J212" i="352"/>
  <c r="G50" i="352"/>
  <c r="I50" i="352" s="1"/>
  <c r="G52" i="352"/>
  <c r="I64" i="352"/>
  <c r="E66" i="352"/>
  <c r="H148" i="352"/>
  <c r="J148" i="352" s="1"/>
  <c r="G47" i="352"/>
  <c r="I47" i="352" s="1"/>
  <c r="E63" i="352"/>
  <c r="D16" i="352"/>
  <c r="C11" i="352"/>
  <c r="E15" i="352" s="1"/>
  <c r="E113" i="352" s="1"/>
  <c r="I113" i="352" s="1"/>
  <c r="C12" i="352"/>
  <c r="J224" i="352"/>
  <c r="L176" i="352"/>
  <c r="J213" i="352"/>
  <c r="G257" i="352"/>
  <c r="H250" i="352" s="1"/>
  <c r="G48" i="352"/>
  <c r="I48" i="352" s="1"/>
  <c r="E51" i="352"/>
  <c r="J303" i="352"/>
  <c r="J229" i="352"/>
  <c r="J164" i="352"/>
  <c r="F162" i="352"/>
  <c r="I88" i="352"/>
  <c r="J88" i="352" s="1"/>
  <c r="G105" i="352" s="1"/>
  <c r="H177" i="352"/>
  <c r="F218" i="352"/>
  <c r="J218" i="352" s="1"/>
  <c r="J217" i="352"/>
  <c r="H167" i="352"/>
  <c r="J167" i="352" s="1"/>
  <c r="J168" i="352" s="1"/>
  <c r="G66" i="352"/>
  <c r="H155" i="352"/>
  <c r="J155" i="352" s="1"/>
  <c r="J156" i="352" s="1"/>
  <c r="H160" i="352"/>
  <c r="J160" i="352" s="1"/>
  <c r="I61" i="352"/>
  <c r="G63" i="352"/>
  <c r="F245" i="352"/>
  <c r="G65" i="352"/>
  <c r="I65" i="352" s="1"/>
  <c r="G71" i="352"/>
  <c r="I71" i="352" s="1"/>
  <c r="D151" i="352"/>
  <c r="I151" i="352" s="1"/>
  <c r="J152" i="352" s="1"/>
  <c r="H161" i="352"/>
  <c r="J161" i="352" s="1"/>
  <c r="F240" i="352"/>
  <c r="G62" i="352"/>
  <c r="I62" i="352" s="1"/>
  <c r="J190" i="363" l="1"/>
  <c r="J191" i="363" s="1"/>
  <c r="J209" i="363" s="1"/>
  <c r="J273" i="352"/>
  <c r="J272" i="352"/>
  <c r="G114" i="352"/>
  <c r="I114" i="352" s="1"/>
  <c r="E119" i="352"/>
  <c r="I119" i="352" s="1"/>
  <c r="I63" i="353"/>
  <c r="I66" i="353"/>
  <c r="E16" i="353"/>
  <c r="I51" i="353"/>
  <c r="F16" i="353"/>
  <c r="G21" i="353" s="1"/>
  <c r="D28" i="353" s="1"/>
  <c r="G28" i="353" s="1"/>
  <c r="E120" i="353"/>
  <c r="I120" i="353" s="1"/>
  <c r="E114" i="353"/>
  <c r="I114" i="353" s="1"/>
  <c r="G121" i="353"/>
  <c r="I121" i="353" s="1"/>
  <c r="G115" i="353"/>
  <c r="I115" i="353" s="1"/>
  <c r="G20" i="353"/>
  <c r="D27" i="353" s="1"/>
  <c r="G27" i="353" s="1"/>
  <c r="G30" i="353" s="1"/>
  <c r="I66" i="352"/>
  <c r="I51" i="352"/>
  <c r="I63" i="352"/>
  <c r="J214" i="352"/>
  <c r="E16" i="352"/>
  <c r="F16" i="352" s="1"/>
  <c r="G21" i="352" s="1"/>
  <c r="D28" i="352" s="1"/>
  <c r="H28" i="352" s="1"/>
  <c r="J219" i="352"/>
  <c r="G120" i="352"/>
  <c r="I120" i="352" s="1"/>
  <c r="F15" i="352"/>
  <c r="G20" i="352" s="1"/>
  <c r="D27" i="352" s="1"/>
  <c r="G27" i="352" s="1"/>
  <c r="F163" i="352"/>
  <c r="J163" i="352" s="1"/>
  <c r="J162" i="352"/>
  <c r="J171" i="352"/>
  <c r="J211" i="363" l="1"/>
  <c r="J241" i="363" s="1"/>
  <c r="J275" i="352"/>
  <c r="I27" i="353"/>
  <c r="D36" i="353"/>
  <c r="G36" i="353" s="1"/>
  <c r="E134" i="353" s="1"/>
  <c r="H27" i="353"/>
  <c r="D37" i="353"/>
  <c r="I28" i="353"/>
  <c r="H28" i="353"/>
  <c r="J232" i="352"/>
  <c r="G28" i="352"/>
  <c r="G30" i="352" s="1"/>
  <c r="D177" i="352" s="1"/>
  <c r="H184" i="352" s="1"/>
  <c r="J184" i="352" s="1"/>
  <c r="J185" i="352" s="1"/>
  <c r="I28" i="352"/>
  <c r="D37" i="352"/>
  <c r="D36" i="352"/>
  <c r="G36" i="352" s="1"/>
  <c r="H27" i="352"/>
  <c r="I27" i="352"/>
  <c r="E137" i="353" l="1"/>
  <c r="I137" i="353" s="1"/>
  <c r="J146" i="353"/>
  <c r="J147" i="353" s="1"/>
  <c r="J149" i="353" s="1"/>
  <c r="J158" i="353" s="1"/>
  <c r="E36" i="353"/>
  <c r="F36" i="353" s="1"/>
  <c r="E37" i="353"/>
  <c r="F37" i="353" s="1"/>
  <c r="G37" i="353"/>
  <c r="E37" i="352"/>
  <c r="F37" i="352" s="1"/>
  <c r="G37" i="352"/>
  <c r="H37" i="352" s="1"/>
  <c r="I37" i="352" s="1"/>
  <c r="E36" i="352"/>
  <c r="F36" i="352" s="1"/>
  <c r="D191" i="352"/>
  <c r="J191" i="352" s="1"/>
  <c r="D240" i="352"/>
  <c r="J240" i="352" s="1"/>
  <c r="J241" i="352" s="1"/>
  <c r="H188" i="352"/>
  <c r="J188" i="352" s="1"/>
  <c r="J177" i="352"/>
  <c r="H195" i="352"/>
  <c r="J195" i="352" s="1"/>
  <c r="J196" i="352" s="1"/>
  <c r="E135" i="352"/>
  <c r="I135" i="352" s="1"/>
  <c r="E133" i="352"/>
  <c r="D180" i="352"/>
  <c r="I180" i="352" s="1"/>
  <c r="J181" i="352" s="1"/>
  <c r="H189" i="352"/>
  <c r="J189" i="352" s="1"/>
  <c r="H36" i="352"/>
  <c r="I36" i="352" s="1"/>
  <c r="F38" i="352" l="1"/>
  <c r="E105" i="352" s="1"/>
  <c r="E126" i="352" s="1"/>
  <c r="F38" i="353"/>
  <c r="E76" i="353" s="1"/>
  <c r="H37" i="353"/>
  <c r="I37" i="353" s="1"/>
  <c r="E135" i="353"/>
  <c r="I135" i="353" s="1"/>
  <c r="I134" i="353"/>
  <c r="H36" i="353"/>
  <c r="I36" i="353" s="1"/>
  <c r="D260" i="352"/>
  <c r="J260" i="352" s="1"/>
  <c r="J261" i="352" s="1"/>
  <c r="D244" i="352"/>
  <c r="D245" i="352" s="1"/>
  <c r="F190" i="352"/>
  <c r="J190" i="352" s="1"/>
  <c r="J192" i="352" s="1"/>
  <c r="J198" i="352" s="1"/>
  <c r="J200" i="352" s="1"/>
  <c r="J292" i="352" s="1"/>
  <c r="I38" i="352"/>
  <c r="E134" i="352"/>
  <c r="I134" i="352" s="1"/>
  <c r="I133" i="352"/>
  <c r="E76" i="352" l="1"/>
  <c r="I105" i="352"/>
  <c r="E52" i="352"/>
  <c r="I52" i="352" s="1"/>
  <c r="E52" i="353"/>
  <c r="I52" i="353" s="1"/>
  <c r="E105" i="353"/>
  <c r="I105" i="353" s="1"/>
  <c r="I38" i="353"/>
  <c r="J138" i="353"/>
  <c r="J140" i="353" s="1"/>
  <c r="J244" i="352"/>
  <c r="J136" i="352"/>
  <c r="J138" i="352" s="1"/>
  <c r="J291" i="352" s="1"/>
  <c r="J245" i="352"/>
  <c r="D249" i="352"/>
  <c r="J283" i="352"/>
  <c r="J294" i="352" s="1"/>
  <c r="E77" i="352"/>
  <c r="E106" i="352"/>
  <c r="E127" i="352"/>
  <c r="E67" i="352"/>
  <c r="I67" i="352" s="1"/>
  <c r="E127" i="353" l="1"/>
  <c r="J141" i="353"/>
  <c r="J157" i="353" s="1"/>
  <c r="E128" i="353"/>
  <c r="E77" i="353"/>
  <c r="E106" i="353"/>
  <c r="E67" i="353"/>
  <c r="I67" i="353" s="1"/>
  <c r="J246" i="352"/>
  <c r="J249" i="352"/>
  <c r="D250" i="352"/>
  <c r="J250" i="352" l="1"/>
  <c r="J251" i="352" s="1"/>
  <c r="J263" i="352" s="1"/>
  <c r="L249" i="352"/>
  <c r="J266" i="352" l="1"/>
  <c r="J293" i="352" s="1"/>
  <c r="F248" i="223" l="1"/>
  <c r="G119" i="353" l="1"/>
  <c r="I119" i="353" s="1"/>
  <c r="G122" i="353" s="1"/>
  <c r="J122" i="353" s="1"/>
  <c r="G128" i="353" s="1"/>
  <c r="I128" i="353" s="1"/>
  <c r="G118" i="352"/>
  <c r="I118" i="352" s="1"/>
  <c r="G121" i="352" s="1"/>
  <c r="J121" i="352" s="1"/>
  <c r="G127" i="352" s="1"/>
  <c r="I127" i="352" s="1"/>
  <c r="G113" i="353"/>
  <c r="I113" i="353" s="1"/>
  <c r="G116" i="353" s="1"/>
  <c r="J116" i="353" s="1"/>
  <c r="G127" i="353" s="1"/>
  <c r="I127" i="353" s="1"/>
  <c r="G112" i="352"/>
  <c r="I112" i="352" s="1"/>
  <c r="G115" i="352" s="1"/>
  <c r="J115" i="352" s="1"/>
  <c r="G126" i="352" s="1"/>
  <c r="I126" i="352" s="1"/>
  <c r="G160" i="223"/>
  <c r="G150" i="223"/>
  <c r="G155" i="223"/>
  <c r="J128" i="352" l="1"/>
  <c r="J290" i="352" s="1"/>
  <c r="J129" i="353"/>
  <c r="J130" i="353" s="1"/>
  <c r="J156" i="353" s="1"/>
  <c r="F38" i="277" l="1"/>
  <c r="G38" i="277" s="1"/>
  <c r="H38" i="277" s="1"/>
  <c r="I38" i="277" s="1"/>
  <c r="J38" i="277" s="1"/>
  <c r="K38" i="277" s="1"/>
  <c r="L38" i="277" s="1"/>
  <c r="G240" i="223" l="1"/>
  <c r="F47" i="223"/>
  <c r="F37" i="277" l="1"/>
  <c r="G37" i="277" s="1"/>
  <c r="H37" i="277" s="1"/>
  <c r="I37" i="277" s="1"/>
  <c r="J37" i="277" s="1"/>
  <c r="K37" i="277" s="1"/>
  <c r="L37" i="277" s="1"/>
  <c r="F36" i="277"/>
  <c r="G36" i="277" s="1"/>
  <c r="H36" i="277" s="1"/>
  <c r="I36" i="277" s="1"/>
  <c r="J36" i="277" s="1"/>
  <c r="K36" i="277" s="1"/>
  <c r="L36" i="277" s="1"/>
  <c r="F35" i="277"/>
  <c r="G35" i="277" s="1"/>
  <c r="H35" i="277" s="1"/>
  <c r="I35" i="277" s="1"/>
  <c r="J35" i="277" s="1"/>
  <c r="K35" i="277" s="1"/>
  <c r="L35" i="277" s="1"/>
  <c r="F34" i="277"/>
  <c r="G34" i="277" s="1"/>
  <c r="H34" i="277" s="1"/>
  <c r="F33" i="277"/>
  <c r="G33" i="277" s="1"/>
  <c r="H33" i="277" s="1"/>
  <c r="F31" i="277"/>
  <c r="G31" i="277" s="1"/>
  <c r="H31" i="277" s="1"/>
  <c r="I31" i="277" s="1"/>
  <c r="J31" i="277" s="1"/>
  <c r="K31" i="277" s="1"/>
  <c r="L31" i="277" s="1"/>
  <c r="F30" i="277"/>
  <c r="G30" i="277" s="1"/>
  <c r="H30" i="277" s="1"/>
  <c r="I30" i="277" s="1"/>
  <c r="J30" i="277" s="1"/>
  <c r="K30" i="277" s="1"/>
  <c r="L30" i="277" s="1"/>
  <c r="F29" i="277"/>
  <c r="F27" i="277"/>
  <c r="G27" i="277" s="1"/>
  <c r="H27" i="277" s="1"/>
  <c r="F26" i="277"/>
  <c r="F25" i="277"/>
  <c r="F23" i="277"/>
  <c r="F22" i="277"/>
  <c r="F21" i="277"/>
  <c r="F20" i="277"/>
  <c r="F19" i="277"/>
  <c r="F17" i="277"/>
  <c r="F16" i="277"/>
  <c r="F15" i="277"/>
  <c r="F14" i="277"/>
  <c r="F13" i="277"/>
  <c r="F11" i="277"/>
  <c r="G11" i="277" s="1"/>
  <c r="H11" i="277" s="1"/>
  <c r="I11" i="277" s="1"/>
  <c r="J11" i="277" s="1"/>
  <c r="K11" i="277" s="1"/>
  <c r="L11" i="277" s="1"/>
  <c r="F10" i="277"/>
  <c r="G91" i="374"/>
  <c r="I91" i="374" s="1"/>
  <c r="I93" i="374" s="1"/>
  <c r="J93" i="374" s="1"/>
  <c r="G99" i="374" s="1"/>
  <c r="I99" i="374" s="1"/>
  <c r="J100" i="374" s="1"/>
  <c r="J222" i="374" s="1"/>
  <c r="G96" i="372" l="1"/>
  <c r="I96" i="372" s="1"/>
  <c r="I98" i="372" s="1"/>
  <c r="J98" i="372" s="1"/>
  <c r="G103" i="372" s="1"/>
  <c r="I103" i="372" s="1"/>
  <c r="G90" i="368"/>
  <c r="I90" i="368" s="1"/>
  <c r="I92" i="368" s="1"/>
  <c r="J92" i="368" s="1"/>
  <c r="G98" i="368" s="1"/>
  <c r="I98" i="368" s="1"/>
  <c r="J99" i="368" s="1"/>
  <c r="J211" i="368" s="1"/>
  <c r="G99" i="363"/>
  <c r="I99" i="363" s="1"/>
  <c r="I101" i="363" s="1"/>
  <c r="J101" i="363" s="1"/>
  <c r="G107" i="363" s="1"/>
  <c r="I107" i="363" s="1"/>
  <c r="J108" i="363" s="1"/>
  <c r="J237" i="363" s="1"/>
  <c r="G54" i="353"/>
  <c r="I54" i="353" s="1"/>
  <c r="G69" i="352"/>
  <c r="I69" i="352" s="1"/>
  <c r="G72" i="352" s="1"/>
  <c r="J72" i="352" s="1"/>
  <c r="G77" i="352" s="1"/>
  <c r="I77" i="352" s="1"/>
  <c r="G69" i="353"/>
  <c r="I69" i="353" s="1"/>
  <c r="G72" i="353" s="1"/>
  <c r="J72" i="353" s="1"/>
  <c r="G77" i="353" s="1"/>
  <c r="I77" i="353" s="1"/>
  <c r="G54" i="352"/>
  <c r="I54" i="352" s="1"/>
  <c r="G97" i="353"/>
  <c r="I97" i="353" s="1"/>
  <c r="I100" i="353" s="1"/>
  <c r="J100" i="353" s="1"/>
  <c r="G106" i="353" s="1"/>
  <c r="I106" i="353" s="1"/>
  <c r="J107" i="353" s="1"/>
  <c r="G97" i="352"/>
  <c r="I97" i="352" s="1"/>
  <c r="I100" i="352" s="1"/>
  <c r="J100" i="352" s="1"/>
  <c r="G106" i="352" s="1"/>
  <c r="I106" i="352" s="1"/>
  <c r="J107" i="352" s="1"/>
  <c r="J289" i="352" s="1"/>
  <c r="I33" i="277"/>
  <c r="I34" i="277"/>
  <c r="G29" i="277"/>
  <c r="H29" i="277" s="1"/>
  <c r="J104" i="372" l="1"/>
  <c r="J226" i="372" s="1"/>
  <c r="J108" i="353"/>
  <c r="J155" i="353" s="1"/>
  <c r="J34" i="277"/>
  <c r="J33" i="277"/>
  <c r="H93" i="277" l="1"/>
  <c r="K34" i="277"/>
  <c r="K33" i="277"/>
  <c r="B184" i="223"/>
  <c r="C9" i="223"/>
  <c r="E97" i="223" l="1"/>
  <c r="E84" i="223"/>
  <c r="C12" i="223"/>
  <c r="L33" i="277"/>
  <c r="L34" i="277"/>
  <c r="C11" i="223"/>
  <c r="C17" i="223" l="1"/>
  <c r="E54" i="223" l="1"/>
  <c r="D259" i="223"/>
  <c r="L105" i="277"/>
  <c r="K105" i="277"/>
  <c r="J105" i="277"/>
  <c r="E67" i="223" l="1"/>
  <c r="E68" i="223" s="1"/>
  <c r="E80" i="223"/>
  <c r="E81" i="223" s="1"/>
  <c r="E93" i="223"/>
  <c r="E94" i="223" s="1"/>
  <c r="E55" i="223"/>
  <c r="H102" i="277"/>
  <c r="H98" i="277" l="1"/>
  <c r="H84" i="277" l="1"/>
  <c r="H89" i="277"/>
  <c r="H92" i="277" l="1"/>
  <c r="H88" i="277"/>
  <c r="H101" i="277" l="1"/>
  <c r="H86" i="277"/>
  <c r="H87" i="277" l="1"/>
  <c r="H100" i="277" l="1"/>
  <c r="G79" i="223"/>
  <c r="G83" i="223" s="1"/>
  <c r="G80" i="223" l="1"/>
  <c r="G26" i="277" l="1"/>
  <c r="H26" i="277" s="1"/>
  <c r="I26" i="277" s="1"/>
  <c r="J26" i="277" s="1"/>
  <c r="K26" i="277" s="1"/>
  <c r="L26" i="277" s="1"/>
  <c r="G25" i="277"/>
  <c r="H25" i="277" s="1"/>
  <c r="G23" i="277"/>
  <c r="H23" i="277" s="1"/>
  <c r="I23" i="277" s="1"/>
  <c r="J23" i="277" s="1"/>
  <c r="K23" i="277" s="1"/>
  <c r="L23" i="277" s="1"/>
  <c r="G22" i="277"/>
  <c r="H22" i="277" s="1"/>
  <c r="I22" i="277" s="1"/>
  <c r="J22" i="277" s="1"/>
  <c r="K22" i="277" s="1"/>
  <c r="L22" i="277" s="1"/>
  <c r="G21" i="277"/>
  <c r="H21" i="277" s="1"/>
  <c r="I21" i="277" s="1"/>
  <c r="J21" i="277" s="1"/>
  <c r="K21" i="277" s="1"/>
  <c r="L21" i="277" s="1"/>
  <c r="G20" i="277"/>
  <c r="H20" i="277" s="1"/>
  <c r="G19" i="277"/>
  <c r="H19" i="277" s="1"/>
  <c r="I19" i="277" s="1"/>
  <c r="J19" i="277" s="1"/>
  <c r="K19" i="277" s="1"/>
  <c r="L19" i="277" s="1"/>
  <c r="G17" i="277"/>
  <c r="H17" i="277" s="1"/>
  <c r="I17" i="277" s="1"/>
  <c r="J17" i="277" s="1"/>
  <c r="K17" i="277" s="1"/>
  <c r="L17" i="277" s="1"/>
  <c r="G16" i="277"/>
  <c r="H16" i="277" s="1"/>
  <c r="I16" i="277" s="1"/>
  <c r="J16" i="277" s="1"/>
  <c r="K16" i="277" s="1"/>
  <c r="L16" i="277" s="1"/>
  <c r="G15" i="277"/>
  <c r="H15" i="277" s="1"/>
  <c r="G14" i="277"/>
  <c r="H14" i="277" s="1"/>
  <c r="I14" i="277" s="1"/>
  <c r="J14" i="277" s="1"/>
  <c r="K14" i="277" s="1"/>
  <c r="L14" i="277" s="1"/>
  <c r="G13" i="277"/>
  <c r="H13" i="277" s="1"/>
  <c r="I13" i="277" s="1"/>
  <c r="J13" i="277" s="1"/>
  <c r="K13" i="277" s="1"/>
  <c r="L13" i="277" s="1"/>
  <c r="F8" i="277"/>
  <c r="F7" i="277"/>
  <c r="I15" i="277" l="1"/>
  <c r="I25" i="277"/>
  <c r="I20" i="277"/>
  <c r="I29" i="277"/>
  <c r="J29" i="277" s="1"/>
  <c r="K29" i="277" s="1"/>
  <c r="L29" i="277" s="1"/>
  <c r="J15" i="277" l="1"/>
  <c r="J20" i="277"/>
  <c r="I27" i="277"/>
  <c r="J27" i="277" s="1"/>
  <c r="K27" i="277" s="1"/>
  <c r="L27" i="277" s="1"/>
  <c r="J25" i="277"/>
  <c r="K15" i="277" l="1"/>
  <c r="K25" i="277"/>
  <c r="K20" i="277"/>
  <c r="L15" i="277" l="1"/>
  <c r="L20" i="277"/>
  <c r="L25" i="277"/>
  <c r="H91" i="277" l="1"/>
  <c r="H90" i="277" l="1"/>
  <c r="D31" i="140" l="1"/>
  <c r="C16" i="223" l="1"/>
  <c r="F60" i="277" l="1"/>
  <c r="G10" i="277" l="1"/>
  <c r="H10" i="277" s="1"/>
  <c r="I10" i="277" s="1"/>
  <c r="J10" i="277" s="1"/>
  <c r="K10" i="277" s="1"/>
  <c r="L10" i="277" s="1"/>
  <c r="G8" i="277"/>
  <c r="H8" i="277" s="1"/>
  <c r="I8" i="277" s="1"/>
  <c r="J8" i="277" s="1"/>
  <c r="K8" i="277" s="1"/>
  <c r="L8" i="277" s="1"/>
  <c r="G7" i="277"/>
  <c r="H7" i="277" s="1"/>
  <c r="I7" i="277" s="1"/>
  <c r="J7" i="277" s="1"/>
  <c r="K7" i="277" s="1"/>
  <c r="L7" i="277" s="1"/>
  <c r="I105" i="277" l="1"/>
  <c r="W50" i="192" l="1"/>
  <c r="H97" i="277" l="1"/>
  <c r="H85" i="277" l="1"/>
  <c r="G129" i="223" l="1"/>
  <c r="I129" i="223" s="1"/>
  <c r="D56" i="352" l="1"/>
  <c r="G56" i="352" s="1"/>
  <c r="I56" i="352" s="1"/>
  <c r="G58" i="352" s="1"/>
  <c r="J58" i="352" s="1"/>
  <c r="G76" i="352" s="1"/>
  <c r="I76" i="352" s="1"/>
  <c r="J78" i="352" s="1"/>
  <c r="J288" i="352" s="1"/>
  <c r="J296" i="352" s="1"/>
  <c r="J301" i="352" s="1"/>
  <c r="J302" i="352" s="1"/>
  <c r="J305" i="352" s="1"/>
  <c r="D56" i="353"/>
  <c r="G56" i="353" s="1"/>
  <c r="I56" i="353" s="1"/>
  <c r="G58" i="353" s="1"/>
  <c r="J58" i="353" s="1"/>
  <c r="G76" i="353" s="1"/>
  <c r="I76" i="353" s="1"/>
  <c r="J78" i="353" s="1"/>
  <c r="J79" i="353" l="1"/>
  <c r="J154" i="353" s="1"/>
  <c r="J160" i="353" s="1"/>
  <c r="J165" i="353" s="1"/>
  <c r="J166" i="353" s="1"/>
  <c r="J169" i="353" s="1"/>
  <c r="I81" i="277" l="1"/>
  <c r="J81" i="277" s="1"/>
  <c r="K81" i="277" s="1"/>
  <c r="L81" i="277" s="1"/>
  <c r="E85" i="223" l="1"/>
  <c r="E72" i="223"/>
  <c r="E59" i="223"/>
  <c r="G176" i="223" l="1"/>
  <c r="I41" i="277" l="1"/>
  <c r="J41" i="277" s="1"/>
  <c r="K41" i="277" s="1"/>
  <c r="L41" i="277" s="1"/>
  <c r="I4" i="277"/>
  <c r="J4" i="277" s="1"/>
  <c r="K4" i="277" s="1"/>
  <c r="L4" i="277" s="1"/>
  <c r="F6" i="277"/>
  <c r="G6" i="277" s="1"/>
  <c r="H6" i="277" s="1"/>
  <c r="I6" i="277" s="1"/>
  <c r="J6" i="277" s="1"/>
  <c r="K6" i="277" s="1"/>
  <c r="L6" i="277" s="1"/>
  <c r="F40" i="140" l="1"/>
  <c r="D17" i="275" l="1"/>
  <c r="D18" i="275" s="1"/>
  <c r="I293" i="375" s="1"/>
  <c r="D11" i="275"/>
  <c r="G95" i="223"/>
  <c r="G82" i="223"/>
  <c r="G69" i="223"/>
  <c r="I240" i="374" l="1"/>
  <c r="I45" i="370"/>
  <c r="J45" i="370" s="1"/>
  <c r="J47" i="370" s="1"/>
  <c r="I244" i="372"/>
  <c r="I229" i="368"/>
  <c r="I255" i="363"/>
  <c r="I307" i="352"/>
  <c r="J307" i="352" s="1"/>
  <c r="J309" i="352" s="1"/>
  <c r="I171" i="353"/>
  <c r="J171" i="353" s="1"/>
  <c r="J173" i="353" s="1"/>
  <c r="G81" i="223"/>
  <c r="I81" i="223" s="1"/>
  <c r="G84" i="223"/>
  <c r="I84" i="223" s="1"/>
  <c r="I286" i="223"/>
  <c r="H11" i="373" l="1"/>
  <c r="F204" i="223"/>
  <c r="G239" i="223"/>
  <c r="G238" i="223"/>
  <c r="E12" i="376" l="1"/>
  <c r="E30" i="376" s="1"/>
  <c r="H12" i="376"/>
  <c r="J12" i="376" s="1"/>
  <c r="L12" i="376" s="1"/>
  <c r="N12" i="376" s="1"/>
  <c r="P12" i="376" s="1"/>
  <c r="H30" i="376" s="1"/>
  <c r="J30" i="376" s="1"/>
  <c r="L30" i="376" s="1"/>
  <c r="N30" i="376" s="1"/>
  <c r="P30" i="376" s="1"/>
  <c r="I11" i="373"/>
  <c r="G241" i="223"/>
  <c r="E161" i="223" l="1"/>
  <c r="E139" i="223"/>
  <c r="E169" i="223" s="1"/>
  <c r="E138" i="223"/>
  <c r="E168" i="223" s="1"/>
  <c r="G100" i="223"/>
  <c r="I100" i="223" s="1"/>
  <c r="E95" i="223"/>
  <c r="F244" i="223"/>
  <c r="I95" i="223" l="1"/>
  <c r="H228" i="223" l="1"/>
  <c r="G118" i="223"/>
  <c r="I118" i="223" s="1"/>
  <c r="G156" i="223" l="1"/>
  <c r="F37" i="223" l="1"/>
  <c r="F38" i="223" s="1"/>
  <c r="H104" i="277" l="1"/>
  <c r="F259" i="223" l="1"/>
  <c r="J259" i="223" s="1"/>
  <c r="J260" i="223" s="1"/>
  <c r="J262" i="223" s="1"/>
  <c r="H232" i="223"/>
  <c r="H227" i="223"/>
  <c r="H223" i="223"/>
  <c r="F208" i="223"/>
  <c r="F202" i="223"/>
  <c r="F201" i="223"/>
  <c r="F197" i="223"/>
  <c r="H193" i="223"/>
  <c r="G189" i="223"/>
  <c r="I189" i="223" s="1"/>
  <c r="G188" i="223"/>
  <c r="I188" i="223" s="1"/>
  <c r="G187" i="223"/>
  <c r="I187" i="223" s="1"/>
  <c r="G186" i="223"/>
  <c r="I186" i="223" s="1"/>
  <c r="G177" i="223"/>
  <c r="G175" i="223"/>
  <c r="E156" i="223"/>
  <c r="I156" i="223" s="1"/>
  <c r="E151" i="223"/>
  <c r="E146" i="223"/>
  <c r="G130" i="223"/>
  <c r="I130" i="223" s="1"/>
  <c r="G128" i="223"/>
  <c r="I128" i="223" s="1"/>
  <c r="G127" i="223"/>
  <c r="I127" i="223" s="1"/>
  <c r="G126" i="223"/>
  <c r="I126" i="223" s="1"/>
  <c r="I125" i="223"/>
  <c r="G124" i="223"/>
  <c r="I124" i="223" s="1"/>
  <c r="G123" i="223"/>
  <c r="I123" i="223" s="1"/>
  <c r="G119" i="223"/>
  <c r="I119" i="223" s="1"/>
  <c r="G117" i="223"/>
  <c r="I117" i="223" s="1"/>
  <c r="G116" i="223"/>
  <c r="I116" i="223" s="1"/>
  <c r="G87" i="223"/>
  <c r="I87" i="223" s="1"/>
  <c r="E82" i="223"/>
  <c r="I82" i="223" s="1"/>
  <c r="G74" i="223"/>
  <c r="I74" i="223" s="1"/>
  <c r="E69" i="223"/>
  <c r="G61" i="223"/>
  <c r="I61" i="223" s="1"/>
  <c r="E56" i="223"/>
  <c r="G53" i="223"/>
  <c r="C26" i="223"/>
  <c r="G57" i="223" l="1"/>
  <c r="G54" i="223"/>
  <c r="G58" i="223"/>
  <c r="G55" i="223"/>
  <c r="I55" i="223" s="1"/>
  <c r="F232" i="223"/>
  <c r="F233" i="223"/>
  <c r="E237" i="223" s="1"/>
  <c r="E236" i="223" s="1"/>
  <c r="H233" i="223" s="1"/>
  <c r="F227" i="223"/>
  <c r="F228" i="223"/>
  <c r="L186" i="223"/>
  <c r="F223" i="223" s="1"/>
  <c r="I62" i="223"/>
  <c r="G146" i="223"/>
  <c r="I146" i="223" s="1"/>
  <c r="I120" i="223"/>
  <c r="J120" i="223" s="1"/>
  <c r="I69" i="223"/>
  <c r="I56" i="223"/>
  <c r="I88" i="223"/>
  <c r="I79" i="223"/>
  <c r="I83" i="223"/>
  <c r="G85" i="223"/>
  <c r="I85" i="223" s="1"/>
  <c r="I131" i="223"/>
  <c r="J131" i="223" s="1"/>
  <c r="D15" i="223"/>
  <c r="I53" i="223"/>
  <c r="H190" i="223"/>
  <c r="G59" i="223"/>
  <c r="J282" i="223"/>
  <c r="M241" i="223" l="1"/>
  <c r="M242" i="223" s="1"/>
  <c r="E15" i="223"/>
  <c r="G137" i="223"/>
  <c r="G138" i="223"/>
  <c r="I138" i="223" s="1"/>
  <c r="G136" i="223"/>
  <c r="G139" i="223"/>
  <c r="I139" i="223" s="1"/>
  <c r="I80" i="223"/>
  <c r="I54" i="223"/>
  <c r="E20" i="223" l="1"/>
  <c r="E24" i="223" s="1"/>
  <c r="D36" i="223" s="1"/>
  <c r="D26" i="374" s="1"/>
  <c r="H26" i="374" l="1"/>
  <c r="I26" i="374" s="1"/>
  <c r="G26" i="374"/>
  <c r="E35" i="374"/>
  <c r="G45" i="223"/>
  <c r="D45" i="223"/>
  <c r="G66" i="223"/>
  <c r="F35" i="374" l="1"/>
  <c r="G67" i="223"/>
  <c r="G70" i="223"/>
  <c r="G71" i="223"/>
  <c r="G68" i="223"/>
  <c r="I68" i="223" s="1"/>
  <c r="G151" i="223"/>
  <c r="I151" i="223" s="1"/>
  <c r="G72" i="223"/>
  <c r="I72" i="223" s="1"/>
  <c r="I75" i="223"/>
  <c r="I66" i="223"/>
  <c r="I145" i="223"/>
  <c r="G147" i="223" s="1"/>
  <c r="J147" i="223" s="1"/>
  <c r="G166" i="223" s="1"/>
  <c r="I155" i="223" l="1"/>
  <c r="G157" i="223" s="1"/>
  <c r="J157" i="223" s="1"/>
  <c r="G168" i="223" s="1"/>
  <c r="I168" i="223" s="1"/>
  <c r="I67" i="223"/>
  <c r="I150" i="223"/>
  <c r="G152" i="223" s="1"/>
  <c r="J152" i="223" s="1"/>
  <c r="G167" i="223" s="1"/>
  <c r="I160" i="223"/>
  <c r="F22" i="192" l="1"/>
  <c r="F23" i="192" s="1"/>
  <c r="F24" i="192" l="1"/>
  <c r="F25" i="192" s="1"/>
  <c r="F26" i="192" s="1"/>
  <c r="F27" i="192" s="1"/>
  <c r="F28" i="192" s="1"/>
  <c r="F29" i="192" s="1"/>
  <c r="F30" i="192" s="1"/>
  <c r="F31" i="192" s="1"/>
  <c r="F32" i="192" s="1"/>
  <c r="F33" i="192" s="1"/>
  <c r="F34" i="192" s="1"/>
  <c r="F35" i="192" s="1"/>
  <c r="F36" i="192" s="1"/>
  <c r="F37" i="192" s="1"/>
  <c r="F38" i="192" s="1"/>
  <c r="F39" i="192" s="1"/>
  <c r="F40" i="192" s="1"/>
  <c r="F41" i="192" s="1"/>
  <c r="F42" i="192" s="1"/>
  <c r="F43" i="192" s="1"/>
  <c r="F44" i="192" s="1"/>
  <c r="F45" i="192" s="1"/>
  <c r="F46" i="192" s="1"/>
  <c r="F47" i="192" s="1"/>
  <c r="H103" i="277" l="1"/>
  <c r="H96" i="277"/>
  <c r="H95" i="277" l="1"/>
  <c r="H99" i="277" l="1"/>
  <c r="H94" i="277" l="1"/>
  <c r="D23" i="140" l="1"/>
  <c r="D14" i="140"/>
  <c r="D34" i="140" l="1"/>
  <c r="D36" i="140" s="1"/>
  <c r="D37" i="140" s="1"/>
  <c r="D98" i="375" l="1"/>
  <c r="I98" i="375" s="1"/>
  <c r="G101" i="375" s="1"/>
  <c r="J101" i="375" s="1"/>
  <c r="G108" i="375" s="1"/>
  <c r="I108" i="375" s="1"/>
  <c r="D85" i="375"/>
  <c r="I85" i="375" s="1"/>
  <c r="G88" i="375" s="1"/>
  <c r="J88" i="375" s="1"/>
  <c r="G107" i="375" s="1"/>
  <c r="I107" i="375" s="1"/>
  <c r="D72" i="375"/>
  <c r="I72" i="375" s="1"/>
  <c r="G75" i="375" s="1"/>
  <c r="J75" i="375" s="1"/>
  <c r="G106" i="375" s="1"/>
  <c r="I106" i="375" s="1"/>
  <c r="D59" i="375"/>
  <c r="I59" i="375" s="1"/>
  <c r="G62" i="375" s="1"/>
  <c r="J62" i="375" s="1"/>
  <c r="G105" i="375" s="1"/>
  <c r="I105" i="375" s="1"/>
  <c r="J109" i="375" s="1"/>
  <c r="J274" i="375" s="1"/>
  <c r="J282" i="375" s="1"/>
  <c r="J287" i="375" s="1"/>
  <c r="J288" i="375" s="1"/>
  <c r="J291" i="375" s="1"/>
  <c r="J293" i="375" s="1"/>
  <c r="J295" i="375" s="1"/>
  <c r="D63" i="374"/>
  <c r="I63" i="374" s="1"/>
  <c r="G66" i="374" s="1"/>
  <c r="J66" i="374" s="1"/>
  <c r="G71" i="374" s="1"/>
  <c r="I71" i="374" s="1"/>
  <c r="D50" i="374"/>
  <c r="I50" i="374" s="1"/>
  <c r="G53" i="374" s="1"/>
  <c r="J53" i="374" s="1"/>
  <c r="G70" i="374" s="1"/>
  <c r="D68" i="372"/>
  <c r="I68" i="372" s="1"/>
  <c r="G71" i="372" s="1"/>
  <c r="J71" i="372" s="1"/>
  <c r="G76" i="372" s="1"/>
  <c r="I76" i="372" s="1"/>
  <c r="D55" i="372"/>
  <c r="I55" i="372" s="1"/>
  <c r="G58" i="372" s="1"/>
  <c r="J58" i="372" s="1"/>
  <c r="G75" i="372" s="1"/>
  <c r="I75" i="372" s="1"/>
  <c r="J77" i="372" s="1"/>
  <c r="J225" i="372" s="1"/>
  <c r="J233" i="372" s="1"/>
  <c r="J238" i="372" s="1"/>
  <c r="J239" i="372" s="1"/>
  <c r="J242" i="372" s="1"/>
  <c r="J244" i="372" s="1"/>
  <c r="J246" i="372" s="1"/>
  <c r="D63" i="368"/>
  <c r="I63" i="368" s="1"/>
  <c r="G66" i="368" s="1"/>
  <c r="J66" i="368" s="1"/>
  <c r="G71" i="368" s="1"/>
  <c r="I71" i="368" s="1"/>
  <c r="D50" i="368"/>
  <c r="I50" i="368" s="1"/>
  <c r="G53" i="368" s="1"/>
  <c r="J53" i="368" s="1"/>
  <c r="G70" i="368" s="1"/>
  <c r="I70" i="368" s="1"/>
  <c r="D71" i="363"/>
  <c r="I71" i="363" s="1"/>
  <c r="G74" i="363" s="1"/>
  <c r="J74" i="363" s="1"/>
  <c r="G79" i="363" s="1"/>
  <c r="I79" i="363" s="1"/>
  <c r="D58" i="363"/>
  <c r="I58" i="363" s="1"/>
  <c r="G61" i="363" s="1"/>
  <c r="J61" i="363" s="1"/>
  <c r="G78" i="363" s="1"/>
  <c r="I78" i="363" s="1"/>
  <c r="J80" i="363" s="1"/>
  <c r="J236" i="363" s="1"/>
  <c r="J244" i="363" s="1"/>
  <c r="J249" i="363" s="1"/>
  <c r="J250" i="363" s="1"/>
  <c r="J253" i="363" s="1"/>
  <c r="J255" i="363" s="1"/>
  <c r="J257" i="363" s="1"/>
  <c r="D68" i="353"/>
  <c r="I68" i="353" s="1"/>
  <c r="D68" i="352"/>
  <c r="I68" i="352" s="1"/>
  <c r="D53" i="353"/>
  <c r="I53" i="353" s="1"/>
  <c r="D53" i="352"/>
  <c r="I53" i="352" s="1"/>
  <c r="D60" i="223"/>
  <c r="D99" i="223"/>
  <c r="D86" i="223"/>
  <c r="I86" i="223" s="1"/>
  <c r="G89" i="223" s="1"/>
  <c r="J89" i="223" s="1"/>
  <c r="G108" i="223" s="1"/>
  <c r="I108" i="223" s="1"/>
  <c r="D73" i="223"/>
  <c r="H12" i="373" l="1"/>
  <c r="H10" i="373"/>
  <c r="L8" i="376"/>
  <c r="N8" i="376" s="1"/>
  <c r="P8" i="376" s="1"/>
  <c r="H26" i="376" s="1"/>
  <c r="J26" i="376" s="1"/>
  <c r="L26" i="376" s="1"/>
  <c r="N26" i="376" s="1"/>
  <c r="P26" i="376" s="1"/>
  <c r="J72" i="368"/>
  <c r="J210" i="368" s="1"/>
  <c r="J218" i="368" s="1"/>
  <c r="J223" i="368" s="1"/>
  <c r="J224" i="368" s="1"/>
  <c r="J227" i="368" s="1"/>
  <c r="J229" i="368" s="1"/>
  <c r="J231" i="368" s="1"/>
  <c r="F64" i="277"/>
  <c r="F50" i="277"/>
  <c r="F53" i="277"/>
  <c r="F48" i="277"/>
  <c r="F47" i="277"/>
  <c r="I10" i="373" l="1"/>
  <c r="E11" i="376"/>
  <c r="E29" i="376" s="1"/>
  <c r="H11" i="376"/>
  <c r="J11" i="376" s="1"/>
  <c r="L11" i="376" s="1"/>
  <c r="N11" i="376" s="1"/>
  <c r="P11" i="376" s="1"/>
  <c r="H29" i="376" s="1"/>
  <c r="J29" i="376" s="1"/>
  <c r="L29" i="376" s="1"/>
  <c r="N29" i="376" s="1"/>
  <c r="P29" i="376" s="1"/>
  <c r="E13" i="376"/>
  <c r="E31" i="376" s="1"/>
  <c r="I12" i="373"/>
  <c r="H13" i="376"/>
  <c r="J13" i="376" s="1"/>
  <c r="L13" i="376" s="1"/>
  <c r="N13" i="376" s="1"/>
  <c r="P13" i="376" s="1"/>
  <c r="H31" i="376" s="1"/>
  <c r="J31" i="376" s="1"/>
  <c r="L31" i="376" s="1"/>
  <c r="N31" i="376" s="1"/>
  <c r="P31" i="376" s="1"/>
  <c r="H8" i="373"/>
  <c r="F72" i="277"/>
  <c r="H72" i="277" s="1"/>
  <c r="F66" i="277"/>
  <c r="F56" i="277"/>
  <c r="F54" i="277"/>
  <c r="F58" i="277"/>
  <c r="F74" i="277"/>
  <c r="F59" i="277"/>
  <c r="F57" i="277"/>
  <c r="F71" i="277"/>
  <c r="F51" i="277"/>
  <c r="E9" i="376" l="1"/>
  <c r="E27" i="376" s="1"/>
  <c r="H9" i="376"/>
  <c r="J9" i="376" s="1"/>
  <c r="L9" i="376" s="1"/>
  <c r="N9" i="376" s="1"/>
  <c r="P9" i="376" s="1"/>
  <c r="H27" i="376" s="1"/>
  <c r="J27" i="376" s="1"/>
  <c r="L27" i="376" s="1"/>
  <c r="N27" i="376" s="1"/>
  <c r="P27" i="376" s="1"/>
  <c r="I8" i="373"/>
  <c r="F67" i="277"/>
  <c r="L67" i="277" s="1"/>
  <c r="I72" i="277"/>
  <c r="K72" i="277"/>
  <c r="L72" i="277"/>
  <c r="J72" i="277"/>
  <c r="F45" i="277"/>
  <c r="F68" i="277"/>
  <c r="I68" i="277" s="1"/>
  <c r="H71" i="277"/>
  <c r="I71" i="277"/>
  <c r="K71" i="277"/>
  <c r="L71" i="277"/>
  <c r="J71" i="277"/>
  <c r="H74" i="277"/>
  <c r="I74" i="277"/>
  <c r="K74" i="277"/>
  <c r="J74" i="277"/>
  <c r="L74" i="277"/>
  <c r="J53" i="277"/>
  <c r="H53" i="277"/>
  <c r="I53" i="277"/>
  <c r="L53" i="277"/>
  <c r="K53" i="277"/>
  <c r="F63" i="277"/>
  <c r="J67" i="277" l="1"/>
  <c r="I67" i="277"/>
  <c r="K67" i="277"/>
  <c r="H67" i="277"/>
  <c r="J68" i="277"/>
  <c r="K68" i="277"/>
  <c r="L68" i="277"/>
  <c r="H68" i="277"/>
  <c r="I60" i="277"/>
  <c r="K59" i="277"/>
  <c r="F62" i="277"/>
  <c r="F70" i="277"/>
  <c r="F73" i="277" l="1"/>
  <c r="H73" i="277" s="1"/>
  <c r="H70" i="277"/>
  <c r="I70" i="277"/>
  <c r="J70" i="277"/>
  <c r="K70" i="277"/>
  <c r="L70" i="277"/>
  <c r="F44" i="277"/>
  <c r="J54" i="277"/>
  <c r="L54" i="277"/>
  <c r="I54" i="277"/>
  <c r="H54" i="277"/>
  <c r="K54" i="277"/>
  <c r="J56" i="277"/>
  <c r="L56" i="277"/>
  <c r="I56" i="277"/>
  <c r="H56" i="277"/>
  <c r="K56" i="277"/>
  <c r="J50" i="277"/>
  <c r="K50" i="277"/>
  <c r="I50" i="277"/>
  <c r="H50" i="277"/>
  <c r="L50" i="277"/>
  <c r="J51" i="277"/>
  <c r="L51" i="277"/>
  <c r="I51" i="277"/>
  <c r="H51" i="277"/>
  <c r="K51" i="277"/>
  <c r="J59" i="277"/>
  <c r="L60" i="277"/>
  <c r="I59" i="277"/>
  <c r="K60" i="277"/>
  <c r="J60" i="277"/>
  <c r="H60" i="277"/>
  <c r="H59" i="277"/>
  <c r="L59" i="277"/>
  <c r="H45" i="277"/>
  <c r="K45" i="277"/>
  <c r="J45" i="277"/>
  <c r="I45" i="277"/>
  <c r="L45" i="277"/>
  <c r="I73" i="277" l="1"/>
  <c r="J73" i="277"/>
  <c r="K73" i="277"/>
  <c r="L73" i="277"/>
  <c r="K48" i="277"/>
  <c r="D16" i="223"/>
  <c r="E16" i="223" s="1"/>
  <c r="E21" i="223" l="1"/>
  <c r="E25" i="223" s="1"/>
  <c r="D37" i="223" s="1"/>
  <c r="I48" i="277"/>
  <c r="L48" i="277"/>
  <c r="H48" i="277"/>
  <c r="J48" i="277"/>
  <c r="D27" i="374" l="1"/>
  <c r="D30" i="374" s="1"/>
  <c r="D207" i="374" s="1"/>
  <c r="J207" i="374" s="1"/>
  <c r="J208" i="374" s="1"/>
  <c r="J216" i="374" s="1"/>
  <c r="J227" i="374" s="1"/>
  <c r="H27" i="374"/>
  <c r="I27" i="374" s="1"/>
  <c r="D46" i="223"/>
  <c r="G46" i="223"/>
  <c r="I59" i="223"/>
  <c r="G27" i="374" l="1"/>
  <c r="G29" i="374" s="1"/>
  <c r="D138" i="374" s="1"/>
  <c r="H156" i="374" s="1"/>
  <c r="J156" i="374" s="1"/>
  <c r="J157" i="374" s="1"/>
  <c r="D141" i="374"/>
  <c r="I141" i="374" s="1"/>
  <c r="J142" i="374" s="1"/>
  <c r="H149" i="374"/>
  <c r="J149" i="374" s="1"/>
  <c r="J138" i="374"/>
  <c r="H150" i="374"/>
  <c r="J150" i="374" s="1"/>
  <c r="H145" i="374"/>
  <c r="J145" i="374" s="1"/>
  <c r="J146" i="374" s="1"/>
  <c r="D38" i="374"/>
  <c r="E36" i="374"/>
  <c r="H83" i="277"/>
  <c r="F151" i="374" l="1"/>
  <c r="J151" i="374" s="1"/>
  <c r="J153" i="374" s="1"/>
  <c r="J159" i="374" s="1"/>
  <c r="J161" i="374" s="1"/>
  <c r="J225" i="374" s="1"/>
  <c r="F36" i="374"/>
  <c r="F38" i="374" s="1"/>
  <c r="E70" i="374" s="1"/>
  <c r="I70" i="374" s="1"/>
  <c r="J72" i="374" s="1"/>
  <c r="J221" i="374" s="1"/>
  <c r="E38" i="374"/>
  <c r="G92" i="223"/>
  <c r="J229" i="374" l="1"/>
  <c r="J234" i="374" s="1"/>
  <c r="J235" i="374" s="1"/>
  <c r="J238" i="374" s="1"/>
  <c r="J240" i="374" s="1"/>
  <c r="J242" i="374" s="1"/>
  <c r="G94" i="223"/>
  <c r="I94" i="223" s="1"/>
  <c r="G97" i="223"/>
  <c r="I97" i="223" s="1"/>
  <c r="G96" i="223"/>
  <c r="G93" i="223"/>
  <c r="G161" i="223"/>
  <c r="G162" i="223" s="1"/>
  <c r="J162" i="223" s="1"/>
  <c r="G169" i="223" s="1"/>
  <c r="I169" i="223" s="1"/>
  <c r="G98" i="223"/>
  <c r="I98" i="223" s="1"/>
  <c r="I92" i="223"/>
  <c r="I101" i="223"/>
  <c r="H9" i="373" l="1"/>
  <c r="I93" i="223"/>
  <c r="I96" i="223"/>
  <c r="I9" i="373" l="1"/>
  <c r="E10" i="376"/>
  <c r="E28" i="376" s="1"/>
  <c r="H10" i="376"/>
  <c r="J10" i="376"/>
  <c r="L10" i="376" s="1"/>
  <c r="I58" i="277"/>
  <c r="I99" i="223"/>
  <c r="G102" i="223" s="1"/>
  <c r="J102" i="223" s="1"/>
  <c r="G109" i="223" s="1"/>
  <c r="I109" i="223" s="1"/>
  <c r="J66" i="277"/>
  <c r="N10" i="376" l="1"/>
  <c r="P10" i="376" s="1"/>
  <c r="H28" i="376" s="1"/>
  <c r="J28" i="376" s="1"/>
  <c r="L28" i="376" s="1"/>
  <c r="N28" i="376" s="1"/>
  <c r="P28" i="376" s="1"/>
  <c r="H64" i="277"/>
  <c r="I66" i="277"/>
  <c r="J58" i="277"/>
  <c r="K58" i="277"/>
  <c r="H58" i="277"/>
  <c r="L58" i="277"/>
  <c r="H66" i="277"/>
  <c r="L66" i="277"/>
  <c r="K66" i="277"/>
  <c r="H63" i="277"/>
  <c r="I64" i="277" l="1"/>
  <c r="L64" i="277"/>
  <c r="J64" i="277"/>
  <c r="K64" i="277"/>
  <c r="L63" i="277"/>
  <c r="K63" i="277"/>
  <c r="J63" i="277"/>
  <c r="I63" i="277"/>
  <c r="H62" i="277" l="1"/>
  <c r="I62" i="277"/>
  <c r="J62" i="277"/>
  <c r="K62" i="277"/>
  <c r="L62" i="277"/>
  <c r="L44" i="277"/>
  <c r="J44" i="277"/>
  <c r="I44" i="277"/>
  <c r="K44" i="277"/>
  <c r="H44" i="277"/>
  <c r="I57" i="277" l="1"/>
  <c r="H57" i="277"/>
  <c r="J57" i="277"/>
  <c r="K57" i="277"/>
  <c r="L57" i="277"/>
  <c r="K47" i="277" l="1"/>
  <c r="I47" i="277"/>
  <c r="L47" i="277"/>
  <c r="J47" i="277"/>
  <c r="H47" i="277"/>
  <c r="F75" i="277" l="1"/>
  <c r="J75" i="277" l="1"/>
  <c r="I75" i="277"/>
  <c r="L75" i="277"/>
  <c r="K75" i="277"/>
  <c r="H75" i="277"/>
  <c r="H46" i="223" l="1"/>
  <c r="H47" i="223"/>
  <c r="H45" i="223" l="1"/>
  <c r="H48" i="223" s="1"/>
  <c r="G48" i="223"/>
  <c r="J273" i="223"/>
  <c r="H38" i="223"/>
  <c r="I38" i="223" s="1"/>
  <c r="G38" i="223"/>
  <c r="E46" i="223"/>
  <c r="G37" i="223"/>
  <c r="H37" i="223"/>
  <c r="I37" i="223" s="1"/>
  <c r="G36" i="223"/>
  <c r="H36" i="223"/>
  <c r="E45" i="223" l="1"/>
  <c r="E48" i="223" s="1"/>
  <c r="D48" i="223"/>
  <c r="G39" i="223"/>
  <c r="D190" i="223" s="1"/>
  <c r="H208" i="223" s="1"/>
  <c r="J208" i="223" s="1"/>
  <c r="J209" i="223" s="1"/>
  <c r="I46" i="223"/>
  <c r="I45" i="223"/>
  <c r="F46" i="223"/>
  <c r="I36" i="223"/>
  <c r="E175" i="223" s="1"/>
  <c r="I47" i="223"/>
  <c r="F45" i="223" l="1"/>
  <c r="F48" i="223" s="1"/>
  <c r="E106" i="223" s="1"/>
  <c r="E136" i="223" s="1"/>
  <c r="D193" i="223"/>
  <c r="I193" i="223" s="1"/>
  <c r="J194" i="223" s="1"/>
  <c r="H197" i="223"/>
  <c r="J197" i="223" s="1"/>
  <c r="J198" i="223" s="1"/>
  <c r="J190" i="223"/>
  <c r="H201" i="223"/>
  <c r="J201" i="223" s="1"/>
  <c r="H202" i="223"/>
  <c r="J202" i="223" s="1"/>
  <c r="I48" i="223"/>
  <c r="E107" i="223" s="1"/>
  <c r="E137" i="223" s="1"/>
  <c r="I175" i="223"/>
  <c r="I176" i="223"/>
  <c r="E177" i="223"/>
  <c r="I177" i="223" s="1"/>
  <c r="D223" i="223"/>
  <c r="F203" i="223" l="1"/>
  <c r="J203" i="223" s="1"/>
  <c r="E71" i="223"/>
  <c r="I71" i="223" s="1"/>
  <c r="I70" i="223"/>
  <c r="E167" i="223"/>
  <c r="I167" i="223" s="1"/>
  <c r="I137" i="223"/>
  <c r="J178" i="223"/>
  <c r="J180" i="223" s="1"/>
  <c r="J270" i="223" s="1"/>
  <c r="D227" i="223"/>
  <c r="J223" i="223"/>
  <c r="J224" i="223" s="1"/>
  <c r="D204" i="223"/>
  <c r="J204" i="223" s="1"/>
  <c r="D244" i="223"/>
  <c r="J244" i="223" s="1"/>
  <c r="J245" i="223" s="1"/>
  <c r="E58" i="223"/>
  <c r="I58" i="223" s="1"/>
  <c r="I57" i="223"/>
  <c r="I136" i="223"/>
  <c r="E166" i="223"/>
  <c r="I166" i="223" s="1"/>
  <c r="J205" i="223" l="1"/>
  <c r="J211" i="223" s="1"/>
  <c r="J170" i="223"/>
  <c r="J269" i="223" s="1"/>
  <c r="J140" i="223"/>
  <c r="J268" i="223" s="1"/>
  <c r="I73" i="223"/>
  <c r="G76" i="223" s="1"/>
  <c r="J76" i="223" s="1"/>
  <c r="G107" i="223" s="1"/>
  <c r="I107" i="223" s="1"/>
  <c r="I60" i="223"/>
  <c r="G63" i="223" s="1"/>
  <c r="J63" i="223" s="1"/>
  <c r="G106" i="223" s="1"/>
  <c r="I106" i="223" s="1"/>
  <c r="D248" i="223"/>
  <c r="J248" i="223" s="1"/>
  <c r="J249" i="223" s="1"/>
  <c r="J227" i="223"/>
  <c r="D228" i="223"/>
  <c r="J213" i="223" l="1"/>
  <c r="J271" i="223" s="1"/>
  <c r="J110" i="223"/>
  <c r="J267" i="223" s="1"/>
  <c r="D232" i="223"/>
  <c r="J228" i="223"/>
  <c r="J229" i="223" s="1"/>
  <c r="D233" i="223" l="1"/>
  <c r="J232" i="223"/>
  <c r="M243" i="223" l="1"/>
  <c r="J233" i="223"/>
  <c r="J234" i="223" s="1"/>
  <c r="J252" i="223" s="1"/>
  <c r="H82" i="277"/>
  <c r="H105" i="277" s="1"/>
  <c r="J254" i="223" l="1"/>
  <c r="J272" i="223" s="1"/>
  <c r="J275" i="223" s="1"/>
  <c r="J280" i="223" s="1"/>
  <c r="J281" i="223" s="1"/>
  <c r="J284" i="223" s="1"/>
  <c r="L106" i="277"/>
  <c r="L77" i="277" s="1"/>
  <c r="J106" i="277"/>
  <c r="J77" i="277" s="1"/>
  <c r="K106" i="277"/>
  <c r="K77" i="277" s="1"/>
  <c r="H106" i="277"/>
  <c r="J286" i="223" l="1"/>
  <c r="J288" i="223" s="1"/>
  <c r="F43" i="277"/>
  <c r="J43" i="277" s="1"/>
  <c r="J76" i="277" s="1"/>
  <c r="J78" i="277" s="1"/>
  <c r="I106" i="277"/>
  <c r="I77" i="277" s="1"/>
  <c r="H77" i="277"/>
  <c r="H7" i="373" l="1"/>
  <c r="I43" i="277"/>
  <c r="I76" i="277" s="1"/>
  <c r="I78" i="277" s="1"/>
  <c r="L43" i="277"/>
  <c r="L76" i="277" s="1"/>
  <c r="L78" i="277" s="1"/>
  <c r="H43" i="277"/>
  <c r="H76" i="277" s="1"/>
  <c r="H78" i="277" s="1"/>
  <c r="K43" i="277"/>
  <c r="K76" i="277" s="1"/>
  <c r="K78" i="277" s="1"/>
  <c r="I7" i="373" l="1"/>
  <c r="E8" i="376"/>
  <c r="H6" i="373"/>
  <c r="I6" i="373" s="1"/>
  <c r="E7" i="376"/>
  <c r="L7" i="376"/>
  <c r="L14" i="376" s="1"/>
  <c r="H7" i="376"/>
  <c r="I13" i="373" l="1"/>
  <c r="E25" i="376"/>
  <c r="E14" i="376"/>
  <c r="F8" i="376" s="1"/>
  <c r="E26" i="376"/>
  <c r="H13" i="373"/>
  <c r="H14" i="376"/>
  <c r="J7" i="376"/>
  <c r="I7" i="376" l="1"/>
  <c r="K7" i="376" s="1"/>
  <c r="M7" i="376" s="1"/>
  <c r="O7" i="376" s="1"/>
  <c r="Q7" i="376" s="1"/>
  <c r="L15" i="376"/>
  <c r="F7" i="376"/>
  <c r="F25" i="376" s="1"/>
  <c r="F26" i="376"/>
  <c r="G8" i="376"/>
  <c r="G26" i="376" s="1"/>
  <c r="N7" i="376"/>
  <c r="J14" i="376"/>
  <c r="J15" i="376" s="1"/>
  <c r="N35" i="376"/>
  <c r="N17" i="376"/>
  <c r="L35" i="376"/>
  <c r="P35" i="376"/>
  <c r="J35" i="376"/>
  <c r="P17" i="376"/>
  <c r="J17" i="376"/>
  <c r="H17" i="376"/>
  <c r="H18" i="376" s="1"/>
  <c r="L17" i="376"/>
  <c r="H35" i="376"/>
  <c r="H15" i="376"/>
  <c r="H16" i="376" s="1"/>
  <c r="I8" i="376"/>
  <c r="M12" i="376"/>
  <c r="E32" i="376"/>
  <c r="I12" i="376"/>
  <c r="F12" i="376"/>
  <c r="M8" i="376"/>
  <c r="I13" i="376"/>
  <c r="F13" i="376"/>
  <c r="F9" i="376"/>
  <c r="F11" i="376"/>
  <c r="I11" i="376"/>
  <c r="I9" i="376"/>
  <c r="M9" i="376"/>
  <c r="O9" i="376" s="1"/>
  <c r="Q9" i="376" s="1"/>
  <c r="M11" i="376"/>
  <c r="M13" i="376"/>
  <c r="O13" i="376" s="1"/>
  <c r="Q13" i="376" s="1"/>
  <c r="F10" i="376"/>
  <c r="I10" i="376"/>
  <c r="M10" i="376"/>
  <c r="I25" i="376" l="1"/>
  <c r="K25" i="376" s="1"/>
  <c r="M25" i="376" s="1"/>
  <c r="O25" i="376" s="1"/>
  <c r="Q25" i="376" s="1"/>
  <c r="G7" i="376"/>
  <c r="G25" i="376" s="1"/>
  <c r="I28" i="376"/>
  <c r="K28" i="376" s="1"/>
  <c r="M28" i="376" s="1"/>
  <c r="O28" i="376" s="1"/>
  <c r="Q28" i="376" s="1"/>
  <c r="K10" i="376"/>
  <c r="O10" i="376" s="1"/>
  <c r="Q10" i="376" s="1"/>
  <c r="K13" i="376"/>
  <c r="I31" i="376"/>
  <c r="K31" i="376" s="1"/>
  <c r="M31" i="376" s="1"/>
  <c r="O31" i="376" s="1"/>
  <c r="Q31" i="376" s="1"/>
  <c r="J16" i="376"/>
  <c r="L16" i="376" s="1"/>
  <c r="K9" i="376"/>
  <c r="I27" i="376"/>
  <c r="K27" i="376" s="1"/>
  <c r="M27" i="376" s="1"/>
  <c r="O27" i="376" s="1"/>
  <c r="Q27" i="376" s="1"/>
  <c r="G10" i="376"/>
  <c r="G28" i="376" s="1"/>
  <c r="F28" i="376"/>
  <c r="I29" i="376"/>
  <c r="K29" i="376" s="1"/>
  <c r="M29" i="376" s="1"/>
  <c r="O29" i="376" s="1"/>
  <c r="Q29" i="376" s="1"/>
  <c r="K11" i="376"/>
  <c r="O11" i="376" s="1"/>
  <c r="Q11" i="376" s="1"/>
  <c r="I26" i="376"/>
  <c r="K26" i="376" s="1"/>
  <c r="M26" i="376" s="1"/>
  <c r="O26" i="376" s="1"/>
  <c r="Q26" i="376" s="1"/>
  <c r="K8" i="376"/>
  <c r="O8" i="376" s="1"/>
  <c r="Q8" i="376" s="1"/>
  <c r="G11" i="376"/>
  <c r="G29" i="376" s="1"/>
  <c r="F29" i="376"/>
  <c r="G12" i="376"/>
  <c r="G30" i="376" s="1"/>
  <c r="F30" i="376"/>
  <c r="K12" i="376"/>
  <c r="O12" i="376" s="1"/>
  <c r="Q12" i="376" s="1"/>
  <c r="I30" i="376"/>
  <c r="K30" i="376" s="1"/>
  <c r="M30" i="376" s="1"/>
  <c r="O30" i="376" s="1"/>
  <c r="Q30" i="376" s="1"/>
  <c r="J18" i="376"/>
  <c r="L18" i="376" s="1"/>
  <c r="N18" i="376" s="1"/>
  <c r="P18" i="376" s="1"/>
  <c r="P7" i="376"/>
  <c r="N14" i="376"/>
  <c r="N15" i="376" s="1"/>
  <c r="F27" i="376"/>
  <c r="G9" i="376"/>
  <c r="G27" i="376" s="1"/>
  <c r="G13" i="376"/>
  <c r="G31" i="376" s="1"/>
  <c r="F31" i="376"/>
  <c r="N16" i="376" l="1"/>
  <c r="H36" i="376"/>
  <c r="J36" i="376" s="1"/>
  <c r="L36" i="376" s="1"/>
  <c r="N36" i="376" s="1"/>
  <c r="P36" i="376" s="1"/>
  <c r="P14" i="376"/>
  <c r="P15" i="376" s="1"/>
  <c r="H25" i="376"/>
  <c r="P16" i="376" l="1"/>
  <c r="H32" i="376"/>
  <c r="H33" i="376" s="1"/>
  <c r="J25" i="376"/>
  <c r="H34" i="376" l="1"/>
  <c r="L25" i="376"/>
  <c r="J32" i="376"/>
  <c r="J33" i="376" s="1"/>
  <c r="J34" i="376" l="1"/>
  <c r="N25" i="376"/>
  <c r="L32" i="376"/>
  <c r="L33" i="376" s="1"/>
  <c r="L34" i="376" l="1"/>
  <c r="P25" i="376"/>
  <c r="P32" i="376" s="1"/>
  <c r="P33" i="376" s="1"/>
  <c r="N32" i="376"/>
  <c r="N33" i="376" s="1"/>
  <c r="N34" i="376" l="1"/>
  <c r="P34" i="376" s="1"/>
</calcChain>
</file>

<file path=xl/sharedStrings.xml><?xml version="1.0" encoding="utf-8"?>
<sst xmlns="http://schemas.openxmlformats.org/spreadsheetml/2006/main" count="4616" uniqueCount="720">
  <si>
    <t>Quant.</t>
  </si>
  <si>
    <t>Valor Mensal</t>
  </si>
  <si>
    <t>Subtotal</t>
  </si>
  <si>
    <t>Salário Base</t>
  </si>
  <si>
    <t xml:space="preserve">       x     R$</t>
  </si>
  <si>
    <t>Encargos Sociais</t>
  </si>
  <si>
    <t>Vale Alimentação/Refeição</t>
  </si>
  <si>
    <t>Vale Transporte</t>
  </si>
  <si>
    <t xml:space="preserve"> =  R$</t>
  </si>
  <si>
    <t>Valor Unit.</t>
  </si>
  <si>
    <t>Calça</t>
  </si>
  <si>
    <t xml:space="preserve">        x     R$</t>
  </si>
  <si>
    <t>Boné</t>
  </si>
  <si>
    <t>Capa de PVC</t>
  </si>
  <si>
    <t>Colete Refletivo</t>
  </si>
  <si>
    <t>km  x  mês</t>
  </si>
  <si>
    <t>km  x  l</t>
  </si>
  <si>
    <t xml:space="preserve">        ÷</t>
  </si>
  <si>
    <t xml:space="preserve">         =    R$</t>
  </si>
  <si>
    <t>km/mês    ÷</t>
  </si>
  <si>
    <t>km/ciclo</t>
  </si>
  <si>
    <t>km x mês</t>
  </si>
  <si>
    <t>Graxa</t>
  </si>
  <si>
    <t xml:space="preserve">        x    R$</t>
  </si>
  <si>
    <t>Valor em R$</t>
  </si>
  <si>
    <t>Valor Residual</t>
  </si>
  <si>
    <t xml:space="preserve"> </t>
  </si>
  <si>
    <t>Vida útil   =</t>
  </si>
  <si>
    <t>meses</t>
  </si>
  <si>
    <t>Índice</t>
  </si>
  <si>
    <t>Manutenção</t>
  </si>
  <si>
    <t>veic.   x   R$</t>
  </si>
  <si>
    <t>x</t>
  </si>
  <si>
    <t>Depreciação ( Chassi )</t>
  </si>
  <si>
    <t>Combustível</t>
  </si>
  <si>
    <t>Camisa</t>
  </si>
  <si>
    <t>Bota</t>
  </si>
  <si>
    <t>Motorista</t>
  </si>
  <si>
    <t>Coletor</t>
  </si>
  <si>
    <t xml:space="preserve">         x    R$</t>
  </si>
  <si>
    <t>Vassourão</t>
  </si>
  <si>
    <t>Quant</t>
  </si>
  <si>
    <t>Valor Unit</t>
  </si>
  <si>
    <t>Ferramentas e Materias</t>
  </si>
  <si>
    <t>Fator Manut.</t>
  </si>
  <si>
    <t>Licenciamento</t>
  </si>
  <si>
    <t>Seguro contra Terceiros</t>
  </si>
  <si>
    <t>Mão de Obra Direta</t>
  </si>
  <si>
    <t>Total</t>
  </si>
  <si>
    <t>Km por mês</t>
  </si>
  <si>
    <t>Total de Funcionários</t>
  </si>
  <si>
    <t>Luva</t>
  </si>
  <si>
    <t>Sapato</t>
  </si>
  <si>
    <t>Câmara</t>
  </si>
  <si>
    <t>Pneu (275 x 80 R 22,5)</t>
  </si>
  <si>
    <t>Protetor</t>
  </si>
  <si>
    <t>Recapagem</t>
  </si>
  <si>
    <t>Óleo de Motor</t>
  </si>
  <si>
    <t>Óleo de Transmissão</t>
  </si>
  <si>
    <t>Óleo Diesel</t>
  </si>
  <si>
    <t>Óleo Hidraúlico</t>
  </si>
  <si>
    <t>Custo de Financiamento</t>
  </si>
  <si>
    <t>x    R$</t>
  </si>
  <si>
    <t>Quantidade</t>
  </si>
  <si>
    <t>/un.   ÷    12</t>
  </si>
  <si>
    <t>Hora Extra</t>
  </si>
  <si>
    <t>Veículos</t>
  </si>
  <si>
    <t>Reserva</t>
  </si>
  <si>
    <t>Total de Km/mês</t>
  </si>
  <si>
    <t>Km/dia por Veíc.</t>
  </si>
  <si>
    <t>Mão de Obra</t>
  </si>
  <si>
    <t>Efetivo</t>
  </si>
  <si>
    <t xml:space="preserve">Reserva </t>
  </si>
  <si>
    <t>DADOS OPERACIONAIS</t>
  </si>
  <si>
    <t>Insalubridade (% Sal. Mín.)</t>
  </si>
  <si>
    <t>Adicional Noturno</t>
  </si>
  <si>
    <t>un./ano x  R$</t>
  </si>
  <si>
    <t>Total Coletor</t>
  </si>
  <si>
    <t>par/ano x  R$</t>
  </si>
  <si>
    <t>/par   ÷    12</t>
  </si>
  <si>
    <t>Custo Uniformes Coletor</t>
  </si>
  <si>
    <t>Custo Total Ferramentas e Materias</t>
  </si>
  <si>
    <t xml:space="preserve">Custo Total Pneus </t>
  </si>
  <si>
    <t>l  x  R$</t>
  </si>
  <si>
    <t>kg  x  R$</t>
  </si>
  <si>
    <t>Filtros  (10% lubrificante)</t>
  </si>
  <si>
    <t>Lavagem  (15% lubrificante)</t>
  </si>
  <si>
    <t>Custo Total Lubrificação e Lavagem</t>
  </si>
  <si>
    <t>Custo Total Combustível</t>
  </si>
  <si>
    <t>Custo Total Veículo</t>
  </si>
  <si>
    <t>Total Motorista</t>
  </si>
  <si>
    <t>Custo Uniformes Motorista</t>
  </si>
  <si>
    <t xml:space="preserve">Motorista </t>
  </si>
  <si>
    <t>Ajudante</t>
  </si>
  <si>
    <t>ÍTEM</t>
  </si>
  <si>
    <t>A - Encargos Sociais Básicos</t>
  </si>
  <si>
    <t>VALOR INCIDENTE (%)</t>
  </si>
  <si>
    <t>A1</t>
  </si>
  <si>
    <t>Previdência Social</t>
  </si>
  <si>
    <t>A2</t>
  </si>
  <si>
    <t>FGTS</t>
  </si>
  <si>
    <t>A3</t>
  </si>
  <si>
    <t>Salário Educação</t>
  </si>
  <si>
    <t>A4</t>
  </si>
  <si>
    <t>SESI</t>
  </si>
  <si>
    <t>A5</t>
  </si>
  <si>
    <t>SENAI</t>
  </si>
  <si>
    <t>A6</t>
  </si>
  <si>
    <t>INCRA</t>
  </si>
  <si>
    <t>A7</t>
  </si>
  <si>
    <t>Seguro Acidente de Trabalho</t>
  </si>
  <si>
    <t>A8</t>
  </si>
  <si>
    <t>SEBRAE</t>
  </si>
  <si>
    <t>A9</t>
  </si>
  <si>
    <t>Contribuição Social</t>
  </si>
  <si>
    <t>Total dos encargos sociais básicos</t>
  </si>
  <si>
    <t>B - Encargos Sociais que recebem incidência de A</t>
  </si>
  <si>
    <t>B1</t>
  </si>
  <si>
    <t>B2</t>
  </si>
  <si>
    <t>Auxilio Doença</t>
  </si>
  <si>
    <t>B3</t>
  </si>
  <si>
    <t>Acidente Trabalho</t>
  </si>
  <si>
    <t>B4</t>
  </si>
  <si>
    <t>Auxilio Paternidade</t>
  </si>
  <si>
    <t>B5</t>
  </si>
  <si>
    <t>Faltas Legais</t>
  </si>
  <si>
    <t>B6</t>
  </si>
  <si>
    <t>13º salário</t>
  </si>
  <si>
    <t>Total dos encargos sociais que recebem inicidência do Grupo 1</t>
  </si>
  <si>
    <t>C - Encargos Sociais que não recebem as incidências globais de A</t>
  </si>
  <si>
    <t>C1</t>
  </si>
  <si>
    <t>Aviso Previo Indenizado</t>
  </si>
  <si>
    <t>C2</t>
  </si>
  <si>
    <t>C3</t>
  </si>
  <si>
    <t>C4</t>
  </si>
  <si>
    <t>C5</t>
  </si>
  <si>
    <t>Indenizaçao Adicional</t>
  </si>
  <si>
    <t>Total dos encargos sociais que não recebem as incidências globais de A</t>
  </si>
  <si>
    <t>D -  Taxas de Reincidência - A sobre o B (%)</t>
  </si>
  <si>
    <t>D1</t>
  </si>
  <si>
    <t>Reincidência de A sobre B</t>
  </si>
  <si>
    <t>D2</t>
  </si>
  <si>
    <t>Incidencias sobre o Sal. Maternidade</t>
  </si>
  <si>
    <t>Total das taxas de reinicidências</t>
  </si>
  <si>
    <t>Percentagem Global</t>
  </si>
  <si>
    <t>PESSOAL, REMUNERAÇÃO E ENCARGOS SOCIAIS</t>
  </si>
  <si>
    <t>UNIFORMES E EPI'S</t>
  </si>
  <si>
    <t>CUSTOS VARIÁVEIS DOS EQUIPAMENTOS</t>
  </si>
  <si>
    <t>CUSTOS FIXOS DOS EQUIPAMENTOS</t>
  </si>
  <si>
    <t>Valor Unitário</t>
  </si>
  <si>
    <t>TOTAL PESSOAL, REMUNERAÇÃO E ENCARGOS SOCIAIS</t>
  </si>
  <si>
    <t>TOTAL UNIFORMES E EPI'S</t>
  </si>
  <si>
    <t>INSUMOS, VALE TRANSPORTE E AUXILIO ALIMENTAÇÃO</t>
  </si>
  <si>
    <t>TOTAL INSUMOS, VALE TRANSPORTE E AUXILIO ALIMENTAÇÃO</t>
  </si>
  <si>
    <t>Pá Quadrada</t>
  </si>
  <si>
    <t>MATERIAIS, FERRAMENTAS E UTENSÍLIOS</t>
  </si>
  <si>
    <t>TOTAL MATERIAIS, FERRAMENTAS E UTENSÍLIOS</t>
  </si>
  <si>
    <t>/un.</t>
  </si>
  <si>
    <t>un./mês x  R$</t>
  </si>
  <si>
    <t>E-1</t>
  </si>
  <si>
    <t>Tacógrafo</t>
  </si>
  <si>
    <t>Depreciação ( Coletor )</t>
  </si>
  <si>
    <t>Bobina para Tacógrafo</t>
  </si>
  <si>
    <t>Pneus e Recapagens</t>
  </si>
  <si>
    <t>Óleo do Cárter</t>
  </si>
  <si>
    <t>Lubrificantes e outros Óleos</t>
  </si>
  <si>
    <t>Graxas</t>
  </si>
  <si>
    <t>TOTAL CUSTOS VARIÁVEIS DOS EQUIPAMENTOS (Caminhão Baú 20 m³)</t>
  </si>
  <si>
    <t>Depreciação</t>
  </si>
  <si>
    <t>Remuneração de Capital</t>
  </si>
  <si>
    <t>Taxas Detran / Seg. Obrig. / IPVA</t>
  </si>
  <si>
    <t>Veículo Caminhão Baú 20 m³</t>
  </si>
  <si>
    <t>Valor Baú 20 m³</t>
  </si>
  <si>
    <t>F-1</t>
  </si>
  <si>
    <t>Programação Visual</t>
  </si>
  <si>
    <t>Lavagem do Caminhão</t>
  </si>
  <si>
    <t>Valor Chassi VW 13-180 E WORKER</t>
  </si>
  <si>
    <t>ITEM</t>
  </si>
  <si>
    <t>I</t>
  </si>
  <si>
    <t>II</t>
  </si>
  <si>
    <t>III</t>
  </si>
  <si>
    <t>IV</t>
  </si>
  <si>
    <t>V</t>
  </si>
  <si>
    <t>VI</t>
  </si>
  <si>
    <t>VII</t>
  </si>
  <si>
    <t>VIII</t>
  </si>
  <si>
    <t>RESUMO DOS CUSTOS DIRETOS</t>
  </si>
  <si>
    <t>Resumo dos Custos Diretos</t>
  </si>
  <si>
    <t>Pessoal, Remuneração e Encargos</t>
  </si>
  <si>
    <t>Uniformes e EPI's</t>
  </si>
  <si>
    <t>Insumos, Vale Transporte e Auxílio Alimentação</t>
  </si>
  <si>
    <t>Materiais, Ferramentas e Utensílios</t>
  </si>
  <si>
    <t>Custos Variáveis dos Equipamentos</t>
  </si>
  <si>
    <t>Custos Fixos dos Equipamentos</t>
  </si>
  <si>
    <t>TOTAL DOS CUSTOS DIRETOS</t>
  </si>
  <si>
    <t>IX</t>
  </si>
  <si>
    <t>Custo Direto</t>
  </si>
  <si>
    <t>Total dos Custos</t>
  </si>
  <si>
    <t>Quantidade de Serviço</t>
  </si>
  <si>
    <t>Custo Total Lubrificação</t>
  </si>
  <si>
    <t>Lavagem</t>
  </si>
  <si>
    <t xml:space="preserve">Custo Total Lubrificação </t>
  </si>
  <si>
    <t>SERVIÇOS</t>
  </si>
  <si>
    <t>UNID.</t>
  </si>
  <si>
    <t>Sistema de Rastreamento</t>
  </si>
  <si>
    <t>Rastreamento</t>
  </si>
  <si>
    <t>Veículo de Fiscalização</t>
  </si>
  <si>
    <t>Veículo para Fiscalização</t>
  </si>
  <si>
    <t>hrs x R$</t>
  </si>
  <si>
    <t>OUTROS CUSTOS</t>
  </si>
  <si>
    <t>TOTAL DOS OUTROS CUSTOS</t>
  </si>
  <si>
    <t>Outros Custos</t>
  </si>
  <si>
    <t>R$/tonelada</t>
  </si>
  <si>
    <t xml:space="preserve">Pá </t>
  </si>
  <si>
    <t>Gasolina</t>
  </si>
  <si>
    <t>Carrinho de mão</t>
  </si>
  <si>
    <t>RELAÇÃO DE INSUMOS</t>
  </si>
  <si>
    <t>MÃO DE OBRA</t>
  </si>
  <si>
    <t>UNIDADE</t>
  </si>
  <si>
    <t>VALOR</t>
  </si>
  <si>
    <t>REFERÊNCIA</t>
  </si>
  <si>
    <t>kg</t>
  </si>
  <si>
    <t>QUANTIDADE:</t>
  </si>
  <si>
    <t>t.</t>
  </si>
  <si>
    <t>DIMENSIONAMENTO:</t>
  </si>
  <si>
    <t>CAPACIDADE:</t>
  </si>
  <si>
    <t>t/viagem</t>
  </si>
  <si>
    <t>Q. VIAGENS:</t>
  </si>
  <si>
    <t>viagens</t>
  </si>
  <si>
    <t>t/turno</t>
  </si>
  <si>
    <t>GUARNIÇÕES:</t>
  </si>
  <si>
    <t>DIAS EFETIVOS:</t>
  </si>
  <si>
    <t>PROD xTURNO:</t>
  </si>
  <si>
    <t>mês</t>
  </si>
  <si>
    <t>Convenção Coletiva</t>
  </si>
  <si>
    <t>MATERIAIS</t>
  </si>
  <si>
    <t>unid.</t>
  </si>
  <si>
    <t>par</t>
  </si>
  <si>
    <t>Capa de chuva</t>
  </si>
  <si>
    <t>Colete refletivo</t>
  </si>
  <si>
    <t>Luva de raspa</t>
  </si>
  <si>
    <t xml:space="preserve">Pá quadrada  </t>
  </si>
  <si>
    <t>Pneu (275 x 80)</t>
  </si>
  <si>
    <t>Camara Pneu (275 x 80)</t>
  </si>
  <si>
    <t>Pneu (275 x 80) recapado</t>
  </si>
  <si>
    <t>Diesel</t>
  </si>
  <si>
    <t>Óleo mineral carter</t>
  </si>
  <si>
    <t>lts</t>
  </si>
  <si>
    <t>Óleo transmissão</t>
  </si>
  <si>
    <t>Veículo Caminhão Coletor Compactador 15 m³</t>
  </si>
  <si>
    <t>EQUIPAMENTOS</t>
  </si>
  <si>
    <t>Valor Coletor Compactador 15 m³</t>
  </si>
  <si>
    <t>TOTAL CUSTOS FIXOS DOS EQUIPAMENTOS (Caminhão Coletor Compactador 15 m³)</t>
  </si>
  <si>
    <t>SERVIÇOS CONTRATADOS</t>
  </si>
  <si>
    <t>hrs</t>
  </si>
  <si>
    <t>COMPOSIÇÃO DO CUSTO UNITÁRIO</t>
  </si>
  <si>
    <t>Composição do Custo Unitário</t>
  </si>
  <si>
    <t>CUSTO UNITÁRIO DO SERVIÇO</t>
  </si>
  <si>
    <t>COMPOSIÇÃO DE CUSTOS</t>
  </si>
  <si>
    <t>t./mês</t>
  </si>
  <si>
    <t>t./dia</t>
  </si>
  <si>
    <t>eq/mês</t>
  </si>
  <si>
    <t xml:space="preserve">Custo Total </t>
  </si>
  <si>
    <t>Ônibus Urbano</t>
  </si>
  <si>
    <t>sacos plásticos 100 litros</t>
  </si>
  <si>
    <t>Custo Total</t>
  </si>
  <si>
    <t>Enxada</t>
  </si>
  <si>
    <t>Tela fachadeira com 50 mt</t>
  </si>
  <si>
    <t>Fiscal de Serviço</t>
  </si>
  <si>
    <t>Depreciação e Custo de Capital</t>
  </si>
  <si>
    <t>Custo de Capial</t>
  </si>
  <si>
    <t>Pá Carregadeira</t>
  </si>
  <si>
    <t>PIS</t>
  </si>
  <si>
    <t>COFINS</t>
  </si>
  <si>
    <t>ISS</t>
  </si>
  <si>
    <t>Operador de Roçadeira</t>
  </si>
  <si>
    <t>PPR</t>
  </si>
  <si>
    <t>Encarregado</t>
  </si>
  <si>
    <t>/un.   ÷    13</t>
  </si>
  <si>
    <t>Total Encarregado</t>
  </si>
  <si>
    <t xml:space="preserve">QUANT. MENSAL </t>
  </si>
  <si>
    <t>Sistema rastreamento</t>
  </si>
  <si>
    <t>Passagem de Ônibus</t>
  </si>
  <si>
    <t>Mat. Rodante</t>
  </si>
  <si>
    <t>C= [(2+(n-1).(k+1))/(24.n)].j</t>
  </si>
  <si>
    <t xml:space="preserve">k = residual = </t>
  </si>
  <si>
    <t xml:space="preserve">n = vida útil (anos) = </t>
  </si>
  <si>
    <t xml:space="preserve">j = juros % a.a = </t>
  </si>
  <si>
    <t>C = coef. de remuneração</t>
  </si>
  <si>
    <t>Lavagem de caminhão</t>
  </si>
  <si>
    <t>Domingos</t>
  </si>
  <si>
    <t>Caminhão Poliguindaste Duplo</t>
  </si>
  <si>
    <t>TOTAL DOS CUSTOS VARIÁVEIS</t>
  </si>
  <si>
    <t>TOTAL DOS CUSTOS FIXOS</t>
  </si>
  <si>
    <t>unid. x R$</t>
  </si>
  <si>
    <t>Amortização</t>
  </si>
  <si>
    <t>Custo de Capital</t>
  </si>
  <si>
    <t>m3</t>
  </si>
  <si>
    <t xml:space="preserve">TOTAL CUSTOS VARIÁVEIS DOS EQUIPAMENTOS </t>
  </si>
  <si>
    <t>Caçamba Basculante 6 m3</t>
  </si>
  <si>
    <t>TOTAL CUSTOS FIXOS DOS EQUIPAMENTOS</t>
  </si>
  <si>
    <t>Cone de sinalização</t>
  </si>
  <si>
    <t>ud/mês x  R$</t>
  </si>
  <si>
    <t>R$/t.</t>
  </si>
  <si>
    <t>TOTAL</t>
  </si>
  <si>
    <t>Caminhão Carroceria Munck</t>
  </si>
  <si>
    <t>Descrição</t>
  </si>
  <si>
    <t>Tributos</t>
  </si>
  <si>
    <t>1.1.</t>
  </si>
  <si>
    <t>1.2.</t>
  </si>
  <si>
    <t>1.3.</t>
  </si>
  <si>
    <t>IRRF</t>
  </si>
  <si>
    <t>Adicional de IRRF</t>
  </si>
  <si>
    <t>Artigo 130 CLT</t>
  </si>
  <si>
    <t xml:space="preserve">Férias </t>
  </si>
  <si>
    <t>Artigo 131 CLT</t>
  </si>
  <si>
    <t>Artigo 7 item XIX</t>
  </si>
  <si>
    <t>Artigo 473 CLT</t>
  </si>
  <si>
    <t>Lei 7.787/89</t>
  </si>
  <si>
    <t>Artigo 477 CLT</t>
  </si>
  <si>
    <t>Artigo 9 Lei 7.238</t>
  </si>
  <si>
    <t>Artigo 28 Lei 8.212/91</t>
  </si>
  <si>
    <t>Lei 8.212/91</t>
  </si>
  <si>
    <t>Lei 8.030</t>
  </si>
  <si>
    <t>Decreto 87.043/82</t>
  </si>
  <si>
    <t>Artigo 30 Lei 8.036/90</t>
  </si>
  <si>
    <t>Decreto 2.318/86</t>
  </si>
  <si>
    <t>Decreto 1.146/70</t>
  </si>
  <si>
    <t>Lei 8.029</t>
  </si>
  <si>
    <t>Lei Complementar 110</t>
  </si>
  <si>
    <t>QUANT. ANUAL</t>
  </si>
  <si>
    <t>1.</t>
  </si>
  <si>
    <t>2.</t>
  </si>
  <si>
    <t>3.</t>
  </si>
  <si>
    <t>4.</t>
  </si>
  <si>
    <t>5.</t>
  </si>
  <si>
    <t>6.</t>
  </si>
  <si>
    <t>7.</t>
  </si>
  <si>
    <t>8.</t>
  </si>
  <si>
    <t>9.</t>
  </si>
  <si>
    <t>10.</t>
  </si>
  <si>
    <t>11.</t>
  </si>
  <si>
    <t>12.</t>
  </si>
  <si>
    <t>13.</t>
  </si>
  <si>
    <t>14.</t>
  </si>
  <si>
    <t>15.</t>
  </si>
  <si>
    <t>16.</t>
  </si>
  <si>
    <t>17.</t>
  </si>
  <si>
    <t>18.</t>
  </si>
  <si>
    <t>C. UNIT</t>
  </si>
  <si>
    <t>QUADRO B - CRONOGRAMA QUANTITATIVO DE SERVIÇOS</t>
  </si>
  <si>
    <t>CUSTOS COM DEPRECIAÇÕES</t>
  </si>
  <si>
    <t>VALOR DO OPEX</t>
  </si>
  <si>
    <t>Caminhão Compactador de 15 m3</t>
  </si>
  <si>
    <t>APLICAÇÃO</t>
  </si>
  <si>
    <t>Coleta de Resíduos Domiciliares</t>
  </si>
  <si>
    <t>Varredeira Mecanizada</t>
  </si>
  <si>
    <t>Caminhão Basculante de 6 m3</t>
  </si>
  <si>
    <t>DEPRECIAÇÕES</t>
  </si>
  <si>
    <t>Cabine Complementar caminhão</t>
  </si>
  <si>
    <t>Benefício Social</t>
  </si>
  <si>
    <t>Protetor solar fator 15</t>
  </si>
  <si>
    <t>Protetor solar</t>
  </si>
  <si>
    <t>1º Turno</t>
  </si>
  <si>
    <t>2º Turno</t>
  </si>
  <si>
    <t>Sinapi - 37.731</t>
  </si>
  <si>
    <t>Sinapi - 38.400</t>
  </si>
  <si>
    <t>Parametrizado</t>
  </si>
  <si>
    <t>Sinapi - 38.403</t>
  </si>
  <si>
    <t>Sinapi - 13.244</t>
  </si>
  <si>
    <t>Sinapi - 4.229</t>
  </si>
  <si>
    <t>Protetor (parabarro)</t>
  </si>
  <si>
    <t>un</t>
  </si>
  <si>
    <t>Sinapi - 7170</t>
  </si>
  <si>
    <t>19.</t>
  </si>
  <si>
    <t>20.</t>
  </si>
  <si>
    <t>%</t>
  </si>
  <si>
    <t>Domingos/Feriados</t>
  </si>
  <si>
    <t>21.</t>
  </si>
  <si>
    <t>km</t>
  </si>
  <si>
    <t>Convenção Coletiva Motoristas</t>
  </si>
  <si>
    <t>Assistência Médica + Seguro de Vida</t>
  </si>
  <si>
    <t>Assistência Médica e Seguro de Vida</t>
  </si>
  <si>
    <t>TOTAL 1° ciclo</t>
  </si>
  <si>
    <t>Sinapi - 4.227</t>
  </si>
  <si>
    <t>Sinapi - 12.894</t>
  </si>
  <si>
    <t>Sinapi - 2.711</t>
  </si>
  <si>
    <t>Sinapi - 36.146</t>
  </si>
  <si>
    <t>Total do Investimento</t>
  </si>
  <si>
    <t>PREÇO UNITÁRIO</t>
  </si>
  <si>
    <t>BDI</t>
  </si>
  <si>
    <t>COD</t>
  </si>
  <si>
    <t>AC</t>
  </si>
  <si>
    <t>Administração Central</t>
  </si>
  <si>
    <t>DF</t>
  </si>
  <si>
    <t>Despesas Financeiras</t>
  </si>
  <si>
    <t>R</t>
  </si>
  <si>
    <t>Riscos</t>
  </si>
  <si>
    <t>S</t>
  </si>
  <si>
    <t>Seguros e Garantias</t>
  </si>
  <si>
    <t>L</t>
  </si>
  <si>
    <t>Total (I)</t>
  </si>
  <si>
    <t>Fórmula de Cálculo do BDI:</t>
  </si>
  <si>
    <t>BDI:</t>
  </si>
  <si>
    <t>PREÇO UNITÁRIO DO SERVIÇO</t>
  </si>
  <si>
    <t>Caminhão Carroceria com Munck</t>
  </si>
  <si>
    <t>Varrição Manual de vias e logradouros públicos</t>
  </si>
  <si>
    <t>Sinapi - 40.818</t>
  </si>
  <si>
    <t>Caminhão Pipa 10 m3</t>
  </si>
  <si>
    <t>DER - 72.02.02.01</t>
  </si>
  <si>
    <t>Fiscal de Coleta</t>
  </si>
  <si>
    <t>Total Fiscal de Coleta</t>
  </si>
  <si>
    <t>Caminhão Compactador Carga Lateral</t>
  </si>
  <si>
    <t>Operação e Manutenção</t>
  </si>
  <si>
    <t>Capinadeira</t>
  </si>
  <si>
    <t>Caminhão Lava Contêiner</t>
  </si>
  <si>
    <t>Aux. Coleta de Resíduos Domiciliares</t>
  </si>
  <si>
    <t>COLETA E TRANSPORTE ATÉ O TRANSBORDO DE RESÍDUOS SÓLIDOS DOMICILIARES</t>
  </si>
  <si>
    <t>Coleta e transporte até o transbordo de resíduos sólidos urbanos e dos oriundos de feiras livres</t>
  </si>
  <si>
    <t>Coleta manual de resíduos sólidos urbanos</t>
  </si>
  <si>
    <t>Manipulação manual de resíduos</t>
  </si>
  <si>
    <t>COLETA DE RESÍDUOS ESPECIAIS</t>
  </si>
  <si>
    <t>2.1</t>
  </si>
  <si>
    <t>Remoção mecanizada de resíduos especiais com emprego de pá-carregadeira</t>
  </si>
  <si>
    <t>2.2</t>
  </si>
  <si>
    <t>Remoção mecanizada de resíduos especiais com emprego de mini pá-carregadeira - bob cat</t>
  </si>
  <si>
    <t>2.3</t>
  </si>
  <si>
    <t>Remoção manual de resíduos especiais</t>
  </si>
  <si>
    <t>2.3.1</t>
  </si>
  <si>
    <t>Remoção manual de resíduos especiais diurno</t>
  </si>
  <si>
    <t>2.3.2</t>
  </si>
  <si>
    <t>Remoção manual de resíduos especiais noturno</t>
  </si>
  <si>
    <t>2.4</t>
  </si>
  <si>
    <t>Remoção de caixas estacionárias com emprego de caminhão poliguindaste</t>
  </si>
  <si>
    <t>2.4.1</t>
  </si>
  <si>
    <t>Remoção de caixas estacionárias com emprego de caminhão poliguindaste diurno</t>
  </si>
  <si>
    <t>2.4.2</t>
  </si>
  <si>
    <t>Remoção de caixas estacionárias com emprego de caminhão poliguindaste noturno</t>
  </si>
  <si>
    <t>COLETA E TRANSPORTE SELETIVA DE RESÍDUOS</t>
  </si>
  <si>
    <t>3.1</t>
  </si>
  <si>
    <t>Coleta seletiva com emprego de caminhão baú</t>
  </si>
  <si>
    <t>3.2</t>
  </si>
  <si>
    <t>Coleta seletiva com emprego de caminhão munck</t>
  </si>
  <si>
    <t>3.3</t>
  </si>
  <si>
    <t>Coleta seletiva com emprego de caminhão compactador com Lifter</t>
  </si>
  <si>
    <t>3.4</t>
  </si>
  <si>
    <t>Coleta de resíduos volumosos - "Papa-Móveis"</t>
  </si>
  <si>
    <t>DISPONIBILIZAÇÃO E MANUTENÇÃO DE CAIXAS ESTACIONÁRIAS</t>
  </si>
  <si>
    <t>VARRIÇÃO DE VIAS E LIMPEZA DE PRAIAS</t>
  </si>
  <si>
    <t>5.1.</t>
  </si>
  <si>
    <t>5.2.</t>
  </si>
  <si>
    <t>Varrição Mecanizada de vias públicas</t>
  </si>
  <si>
    <t>5.3.</t>
  </si>
  <si>
    <t>Limpeza Mecanizada de praias</t>
  </si>
  <si>
    <t>km.meio fio</t>
  </si>
  <si>
    <t>SERVIÇOS COMPLEMENTARES</t>
  </si>
  <si>
    <t>6.1</t>
  </si>
  <si>
    <t>6.1.1</t>
  </si>
  <si>
    <t>6.2</t>
  </si>
  <si>
    <t>6.3</t>
  </si>
  <si>
    <t>6.3.1</t>
  </si>
  <si>
    <t>6.3.2</t>
  </si>
  <si>
    <t>Capina, raspagem e pintura manual de sarjeta e guia (meio fio); limpeza de bueiros (boca de lobo) e valas</t>
  </si>
  <si>
    <t>Capina, raspagem e pintura manual de sarjeta e guia (meio fio); Domingos e feriados</t>
  </si>
  <si>
    <t>Roçagem mecanizada</t>
  </si>
  <si>
    <t xml:space="preserve">Lavagem e desinfecção de vias, pátios de feiras livres e mercados públicos </t>
  </si>
  <si>
    <t>Lavagem e desinfecção de vias, pátios de feiras livres e mercados públicos diurno</t>
  </si>
  <si>
    <t>Lavagem e desinfecção de vias, pátios de feiras livres e mercados públicos noturno</t>
  </si>
  <si>
    <t>eqxdia</t>
  </si>
  <si>
    <t>m²</t>
  </si>
  <si>
    <t>OPERAÇÃO DE TRANSBORDO DE RESÍDUOS SÓLIDOS DOMICILIARES</t>
  </si>
  <si>
    <t>t. x km</t>
  </si>
  <si>
    <t>TRANSPORTE DE RESÍDUOS SÓLIDOS URBANOS DO TIPO DOMICILIAR</t>
  </si>
  <si>
    <t>CARGA E TRANSPORTE DE RESÍDUOS SÓLIDOS ESPECIAIS (INERTES)</t>
  </si>
  <si>
    <t>und.</t>
  </si>
  <si>
    <t>Dias no ano:</t>
  </si>
  <si>
    <t>dias</t>
  </si>
  <si>
    <t>Domingos no ano:</t>
  </si>
  <si>
    <t>domingos</t>
  </si>
  <si>
    <t>Feriados no ano:</t>
  </si>
  <si>
    <t>Média dias normais:</t>
  </si>
  <si>
    <t>Média dias coletas:</t>
  </si>
  <si>
    <t>SAÍDAS</t>
  </si>
  <si>
    <t>CONSTITUIÇÃO DAS GUANIÇÕES:</t>
  </si>
  <si>
    <t>hr.</t>
  </si>
  <si>
    <t>Caminhão Carroceria Baú</t>
  </si>
  <si>
    <t>Custo Uniformes - Coletor</t>
  </si>
  <si>
    <t>Varredor/Gari</t>
  </si>
  <si>
    <t>Encarregado Geral</t>
  </si>
  <si>
    <t>Gratificação</t>
  </si>
  <si>
    <t>QUADRO C - MEMÓRIA DE CÁLCULO DO OPEX</t>
  </si>
  <si>
    <t>QUADRO D - INVESTIMENTOS EM EQUIPAMENTOS OPERACIONAIS</t>
  </si>
  <si>
    <t>Caminhão Compactador de 6 m3</t>
  </si>
  <si>
    <t>Remoção Mecanizada de Resíduos Especiais</t>
  </si>
  <si>
    <t>Remoção Mecanizada de Resíduos Especiais Diurno</t>
  </si>
  <si>
    <t>Remoção Mecanizada de Resíduos Especiais - Poli</t>
  </si>
  <si>
    <t>Coleta Seletiva</t>
  </si>
  <si>
    <t>Caixas Estacionárias</t>
  </si>
  <si>
    <t>Disponibilização de Caixas Estacionárias</t>
  </si>
  <si>
    <t>Varrição Manual de Vias Públicas</t>
  </si>
  <si>
    <t>Varrição Mecanizada de Vias Públicas</t>
  </si>
  <si>
    <t>Mini varredeira mecanizada</t>
  </si>
  <si>
    <t>Capina e Raspagem</t>
  </si>
  <si>
    <t>Transporte de RSU</t>
  </si>
  <si>
    <t>Carreta de 40 m3</t>
  </si>
  <si>
    <t>Transporte de RSI</t>
  </si>
  <si>
    <t>22.</t>
  </si>
  <si>
    <t>Minivarredeira</t>
  </si>
  <si>
    <t>23.</t>
  </si>
  <si>
    <t>Reserva Téc:</t>
  </si>
  <si>
    <t>Férias Indenizadas</t>
  </si>
  <si>
    <t>Férias Indenizadas s/ aviso prévio indenizado</t>
  </si>
  <si>
    <t>Depósito rescisão sem justa causa</t>
  </si>
  <si>
    <t>DADOS ECONÔMICOS</t>
  </si>
  <si>
    <t>Tributos Federais (para DRE)</t>
  </si>
  <si>
    <t>ADMINISTRAÇÃO LOCAL</t>
  </si>
  <si>
    <t>eq. x mês</t>
  </si>
  <si>
    <t>Reflexo no DSR - H.E. 50%</t>
  </si>
  <si>
    <t>Reflexo no DSR - H.E. 100%</t>
  </si>
  <si>
    <t>Domingos/Feriados - H.E. 100%</t>
  </si>
  <si>
    <t>Lanche</t>
  </si>
  <si>
    <t>Lavagem conforme NR38</t>
  </si>
  <si>
    <t>/par   ÷    13</t>
  </si>
  <si>
    <t>Sistema de Câmera (NR38)</t>
  </si>
  <si>
    <t>Câmera de ré</t>
  </si>
  <si>
    <t>Balança embarcada</t>
  </si>
  <si>
    <t>Acórdão TCU 2622/2013</t>
  </si>
  <si>
    <t xml:space="preserve">Lucro </t>
  </si>
  <si>
    <t>remoção/mês</t>
  </si>
  <si>
    <t>remoção/dia</t>
  </si>
  <si>
    <t>R$/remoção</t>
  </si>
  <si>
    <t>Veículo Furgão</t>
  </si>
  <si>
    <t>TOTAL CUSTOS VARIÁVEIS DOS EQUIPAMENTOS (Veículo Furgão)</t>
  </si>
  <si>
    <t>Valor Furgão Fiat Ducato</t>
  </si>
  <si>
    <t>TOTAL CUSTOS FIXOS DOS EQUIPAMENTOS (Veículo Furgão)</t>
  </si>
  <si>
    <t>Coleta de resíduos de serviços de saúde - remédios vencidos e animais de pequeno e médio porte</t>
  </si>
  <si>
    <t>Remoção de carcaças de animais mortos de grande porte</t>
  </si>
  <si>
    <t>remoção/viagem</t>
  </si>
  <si>
    <t>Custo Dia</t>
  </si>
  <si>
    <t>hrs.  x   R$</t>
  </si>
  <si>
    <t>Lona Plástica (4 x 100 m)</t>
  </si>
  <si>
    <t>Balança com emissão de tichet</t>
  </si>
  <si>
    <t>Total:</t>
  </si>
  <si>
    <t>Banheiro rebocável (banheiro + carreta)</t>
  </si>
  <si>
    <t>OLX</t>
  </si>
  <si>
    <t>Orbe</t>
  </si>
  <si>
    <t>Caixa compactadora 15 m3 - Ecolix</t>
  </si>
  <si>
    <t>Rc= (Cm x i) / 12</t>
  </si>
  <si>
    <t xml:space="preserve">Cm = ((V0 - Vr) x (n+1) / 2n)+ Vr </t>
  </si>
  <si>
    <t>Cm:</t>
  </si>
  <si>
    <t>Rc:</t>
  </si>
  <si>
    <t>Ônibus Urbano - Ref. Volare Urbano</t>
  </si>
  <si>
    <t>Anhaguera Ferramentas</t>
  </si>
  <si>
    <t>JBC Diesel</t>
  </si>
  <si>
    <t>Tasa</t>
  </si>
  <si>
    <t>Câmera de ré (com instalação)</t>
  </si>
  <si>
    <t>Rascol</t>
  </si>
  <si>
    <t>ton.</t>
  </si>
  <si>
    <t>m2</t>
  </si>
  <si>
    <t>ITENS</t>
  </si>
  <si>
    <t>QDADE MENSAL</t>
  </si>
  <si>
    <t>TOTAL MENSAL</t>
  </si>
  <si>
    <t>TOTAL ANUAL</t>
  </si>
  <si>
    <t>t./dia 15 m3</t>
  </si>
  <si>
    <t xml:space="preserve">Salário Mínimo </t>
  </si>
  <si>
    <t>Convenção Coletiva Asseio</t>
  </si>
  <si>
    <t>Chassi Caminhão PBT 16.000 kg (VW 18.260 Compator)</t>
  </si>
  <si>
    <t>Chassi Caminhão PBT 23.000 kg (VW 26.260 - Compactor)</t>
  </si>
  <si>
    <t>t./dia 14 m3</t>
  </si>
  <si>
    <t>Valor Chassi VW 18.260</t>
  </si>
  <si>
    <t>Valor Chassi VW 26.260</t>
  </si>
  <si>
    <t>Sicro - A9338</t>
  </si>
  <si>
    <t>Sinapi - 3363</t>
  </si>
  <si>
    <t>Guindauto munck</t>
  </si>
  <si>
    <t>Sicro - E9581</t>
  </si>
  <si>
    <t>t. x R$</t>
  </si>
  <si>
    <t>Mercado Livre</t>
  </si>
  <si>
    <t>Dias efetivos:</t>
  </si>
  <si>
    <t xml:space="preserve">Resíduos Classe IIA </t>
  </si>
  <si>
    <t>Disposição Final dos Resíduos</t>
  </si>
  <si>
    <t>Resíduos Classe IIA</t>
  </si>
  <si>
    <t>Disposição Final dos resíduos Classe IIA</t>
  </si>
  <si>
    <t>Disposição Final dos resíduos Volumosos</t>
  </si>
  <si>
    <t>Quantidade de Equipes</t>
  </si>
  <si>
    <t>Valor Carroceria</t>
  </si>
  <si>
    <t>Carroceria metálica</t>
  </si>
  <si>
    <t>COMPOSIÇÃO DE PREÇOS UNITÁRIOS</t>
  </si>
  <si>
    <t>Lona plástica</t>
  </si>
  <si>
    <t>Sinapi - 42.408</t>
  </si>
  <si>
    <t>m2./mês x  R$</t>
  </si>
  <si>
    <t>Operador de Máquina</t>
  </si>
  <si>
    <t>PLANILHA DE QUANTIDADES E PREÇOS UNITÁRIOS DE REFERÊNCIA</t>
  </si>
  <si>
    <t>Coleta de Resíduos Sólidos Domiciliares, Comercial e Público</t>
  </si>
  <si>
    <t>Coleta Seletiva de Materiais Recicláveis</t>
  </si>
  <si>
    <t>equipe x mês</t>
  </si>
  <si>
    <t>Transporte de Resíduos Sólidos Domiciliares, Comercial e Público fora do Município</t>
  </si>
  <si>
    <t>Remoção de Caçambas Estacionárias</t>
  </si>
  <si>
    <t>remoção</t>
  </si>
  <si>
    <t>Destinação Final de Resíduos Sólidos Domiciliares, Comercial e Público</t>
  </si>
  <si>
    <t>Remoção e Disposição Final de Materias Inertes e RCC</t>
  </si>
  <si>
    <t>1. Coleta de Resíduos Sólidos Domiciliares, Comercial e Público</t>
  </si>
  <si>
    <t>Coletor Compactador 15 m3</t>
  </si>
  <si>
    <t>Caminhão Coletor Compactador 15 m³</t>
  </si>
  <si>
    <t>TOTAL CUSTOS VARIÁVEIS DOS EQUIPAMENTOS (Caminhão Coletor Compactador 15 m³)</t>
  </si>
  <si>
    <t>eq/dia</t>
  </si>
  <si>
    <t>Coletor Baú 30 m3</t>
  </si>
  <si>
    <t>Total - Coletor</t>
  </si>
  <si>
    <t>Custo Uniformes - Motorista</t>
  </si>
  <si>
    <t>TOTAL CUSTOS VARIÁVEIS DOS EQUIPAMENTOS (Caminhão Carroceria Baú)</t>
  </si>
  <si>
    <t>Veículo Caminhão Carroceria Baú 30  m3</t>
  </si>
  <si>
    <t>Valor Carroceria Baú 30 m3</t>
  </si>
  <si>
    <t xml:space="preserve">ENCARGOS SOCIAIS </t>
  </si>
  <si>
    <t>Carroceria Baú 30 m3</t>
  </si>
  <si>
    <t>R$/equipe</t>
  </si>
  <si>
    <t>DMT</t>
  </si>
  <si>
    <t>CGR Pedreira</t>
  </si>
  <si>
    <t>CTR Lara</t>
  </si>
  <si>
    <t>CTR Jambeiro</t>
  </si>
  <si>
    <t>Viagens</t>
  </si>
  <si>
    <t>Caminhão Poliguindaste</t>
  </si>
  <si>
    <t>Caminhão Poliguindaste Simples</t>
  </si>
  <si>
    <t>TOTAL CUSTOS VARIÁVEIS DOS EQUIPAMENTOS (Caminhão Poliguindaste Simples)</t>
  </si>
  <si>
    <t>Veículo Caminhão Poliguindaste Simples</t>
  </si>
  <si>
    <t>Valor Poliguindaste Simples</t>
  </si>
  <si>
    <t>Poliguindaste Simples</t>
  </si>
  <si>
    <t>TOTAL CUSTOS FIXOS DOS EQUIPAMENTOS (Caminhão Poliguindasre Simples)</t>
  </si>
  <si>
    <t>Caçamba Estacionária</t>
  </si>
  <si>
    <t>Caçamba Estacionária 5 m3</t>
  </si>
  <si>
    <t>Capacidade:</t>
  </si>
  <si>
    <t>Viagens:</t>
  </si>
  <si>
    <t>Saídas</t>
  </si>
  <si>
    <t>Camihão Basculante 10 m3</t>
  </si>
  <si>
    <t>Caminhão Basculante 10 m3</t>
  </si>
  <si>
    <t>TOTAL CUSTOS VARIÁVEIS DOS EQUIPAMENTOS (Caminhão Basculante 10 m3)</t>
  </si>
  <si>
    <t>Veículo Caminhão Basculante 10 m3</t>
  </si>
  <si>
    <t>TOTAL CUSTOS FIXOS DOS EQUIPAMENTOS (Caminhão Basculante 10 m3)</t>
  </si>
  <si>
    <t>Disposição dos Resíduos Classe IIA</t>
  </si>
  <si>
    <t>Fortebrim</t>
  </si>
  <si>
    <t>Super EPI</t>
  </si>
  <si>
    <t>Aliexpress</t>
  </si>
  <si>
    <t>SuperEPI</t>
  </si>
  <si>
    <t>Continental</t>
  </si>
  <si>
    <t>Caçamba Basculante 10 m3</t>
  </si>
  <si>
    <t>Maxfort</t>
  </si>
  <si>
    <t>Conteiner metálico de 1.000 litros</t>
  </si>
  <si>
    <t>Magazine Luiza</t>
  </si>
  <si>
    <t>Modelaço</t>
  </si>
  <si>
    <t>Grimaldi</t>
  </si>
  <si>
    <t>Sicro - A9342</t>
  </si>
  <si>
    <t>Total - Motorista</t>
  </si>
  <si>
    <t>Total - Ajudante</t>
  </si>
  <si>
    <t>Custo Uniformes - Ajudante</t>
  </si>
  <si>
    <t>Pedágios</t>
  </si>
  <si>
    <t>R$</t>
  </si>
  <si>
    <t>Média</t>
  </si>
  <si>
    <t>Despesas com Pedágios</t>
  </si>
  <si>
    <t>passagens x R$</t>
  </si>
  <si>
    <t>TOTAL CUSTOS FIXOS DOS EQUIPAMENTOS (Caminhão Carroceria Baú)</t>
  </si>
  <si>
    <t>Vale Refeição + Alimentação - Asseio</t>
  </si>
  <si>
    <t>Planalto</t>
  </si>
  <si>
    <t>2. Coleta Mecanizada de Resíduos Sólidos Domiciliares, Comercial e Público</t>
  </si>
  <si>
    <t>t./dia 19 m3</t>
  </si>
  <si>
    <t>Caminhão Coletor Compactador 19 m³</t>
  </si>
  <si>
    <t>Coletor Compactador 19 m3 - Carga Lateral</t>
  </si>
  <si>
    <t>TOTAL CUSTOS VARIÁVEIS DOS EQUIPAMENTOS (Caminhão Coletor Compactador 19 m³ - Carga Lateral)</t>
  </si>
  <si>
    <t>Valor Chassi PBT 23.000 kg</t>
  </si>
  <si>
    <t>Veículo Caminhão Coletor Compactador 19 m³</t>
  </si>
  <si>
    <t>Valor Coletor Compactador 19 m³ - Carga Lateral</t>
  </si>
  <si>
    <t>Caixa compactadora 19 m3 - Carga Lateral</t>
  </si>
  <si>
    <t>TOTAL CUSTOS FIXOS DOS EQUIPAMENTOS (Caminhão Coletor Compactador 19 m³ - Carga Lateral)</t>
  </si>
  <si>
    <t>Conteiner Carga Lateral</t>
  </si>
  <si>
    <t>Conteiner Carga Lateral 3,2 m3</t>
  </si>
  <si>
    <t>und x R$</t>
  </si>
  <si>
    <t>Conteiner de Carga Lateral - 3,2 m3</t>
  </si>
  <si>
    <t>3. Coleta Seletiva de Materiais Recicláveis</t>
  </si>
  <si>
    <t>4. Transporte de Resíduos Sólidos Domiciliares, Comercial e Público fora do Município</t>
  </si>
  <si>
    <t>5. Remoção de Caçambas Estacionárias</t>
  </si>
  <si>
    <t>6. Destinação Final de Resíduos Sólidos Domiciliares, Comercial e Público</t>
  </si>
  <si>
    <t>7. Remoção e Disposição Final de Materias Inertes e RCC</t>
  </si>
  <si>
    <t>Coleta Mecanizada de Resíduos Sólidos Domiciliares, Comercial e Público - Carga Lateral</t>
  </si>
  <si>
    <t>ANP (11/25)</t>
  </si>
  <si>
    <t>Selic</t>
  </si>
  <si>
    <t>Txa de Juros</t>
  </si>
  <si>
    <t>Referência: Obras de Saneamento (1° Quartil)</t>
  </si>
  <si>
    <t>CRONOGRAMA FÍSICO-FINANCEIRO</t>
  </si>
  <si>
    <t>DESCRIÇÃO DOS SERVIÇOS</t>
  </si>
  <si>
    <t>% ETAPA</t>
  </si>
  <si>
    <t>PERÍODO: 1</t>
  </si>
  <si>
    <t>PERÍODO: 2</t>
  </si>
  <si>
    <t>PERÍODO: 3</t>
  </si>
  <si>
    <t>PERÍODO: 4</t>
  </si>
  <si>
    <t>PERÍODO: 5</t>
  </si>
  <si>
    <t>PERÍODO: 6</t>
  </si>
  <si>
    <t>% sobre o total do orçamento</t>
  </si>
  <si>
    <t>% sobre o total da planilha</t>
  </si>
  <si>
    <t>A</t>
  </si>
  <si>
    <t>B</t>
  </si>
  <si>
    <t>VALOR TOTAL  (R$)</t>
  </si>
  <si>
    <t>% SIMPLES</t>
  </si>
  <si>
    <t>% ACUMULADO</t>
  </si>
  <si>
    <t>TOTAL SIMPLES</t>
  </si>
  <si>
    <t>TOTAL ACUMULADO</t>
  </si>
  <si>
    <t>PERÍODO: 7</t>
  </si>
  <si>
    <t>PERÍODO: 8</t>
  </si>
  <si>
    <t>PERÍODO: 9</t>
  </si>
  <si>
    <t>PERÍODO: 10</t>
  </si>
  <si>
    <t>6 meses</t>
  </si>
  <si>
    <t>12 meses</t>
  </si>
  <si>
    <t>18 meses</t>
  </si>
  <si>
    <t>24 meses</t>
  </si>
  <si>
    <t>30 meses</t>
  </si>
  <si>
    <t>36 meses</t>
  </si>
  <si>
    <t>42 meses</t>
  </si>
  <si>
    <t>48 meses</t>
  </si>
  <si>
    <t>54 meses</t>
  </si>
  <si>
    <t>60 meses</t>
  </si>
  <si>
    <t>PPR - Motoristas</t>
  </si>
  <si>
    <t>Tabela FIPE - mar/26</t>
  </si>
  <si>
    <t xml:space="preserve">Assinatura do responsável pela elaboração da planilha </t>
  </si>
  <si>
    <t>Assinatura do responsável pela elaboração da planilha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</si>
</sst>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R$&quot;\ * #,##0.00_-;\-&quot;R$&quot;\ * #,##0.00_-;_-&quot;R$&quot;\ * &quot;-&quot;??_-;_-@_-"/>
    <numFmt numFmtId="43" formatCode="_-* #,##0.00_-;\-* #,##0.00_-;_-* &quot;-&quot;??_-;_-@_-"/>
    <numFmt numFmtId="164" formatCode="_(&quot;R$ &quot;* #,##0.00_);_(&quot;R$ &quot;* \(#,##0.00\);_(&quot;R$ &quot;* &quot;-&quot;??_);_(@_)"/>
    <numFmt numFmtId="165" formatCode="_(* #,##0.00_);_(* \(#,##0.00\);_(* &quot;-&quot;??_);_(@_)"/>
    <numFmt numFmtId="166" formatCode="_(* #,##0.0_);_(* \(#,##0.0\);_(* &quot;-&quot;??_);_(@_)"/>
    <numFmt numFmtId="167" formatCode="_(* #,##0_);_(* \(#,##0\);_(* &quot;-&quot;??_);_(@_)"/>
    <numFmt numFmtId="168" formatCode="_(* #,##0.000_);_(* \(#,##0.000\);_(* &quot;-&quot;??_);_(@_)"/>
    <numFmt numFmtId="169" formatCode="_(* #,##0.0000000_);_(* \(#,##0.0000000\);_(* &quot;-&quot;??_);_(@_)"/>
    <numFmt numFmtId="170" formatCode="_([$€-2]* #,##0.00_);_([$€-2]* \(#,##0.00\);_([$€-2]* &quot;-&quot;??_)"/>
    <numFmt numFmtId="171" formatCode="0.0"/>
    <numFmt numFmtId="172" formatCode="0.0000"/>
    <numFmt numFmtId="173" formatCode="_(&quot;R$&quot;* #,##0.000_);_(&quot;R$&quot;* \(#,##0.000\);_(&quot;R$&quot;* \-??_);_(@_)"/>
    <numFmt numFmtId="174" formatCode="_(&quot;R$&quot;* #,##0.000_);_(&quot;R$&quot;* \(#,##0.000\);_(&quot;R$&quot;* &quot;-&quot;??_);_(@_)"/>
    <numFmt numFmtId="175" formatCode="_(&quot;R$ &quot;* #,##0.00_);_(&quot;R$ &quot;* \(#,##0.00\);_(&quot;R$ &quot;* \-??_);_(@_)"/>
    <numFmt numFmtId="176" formatCode="_(* #,##0.00_);_(* \(#,##0.00\);_(* \-??_);_(@_)"/>
    <numFmt numFmtId="177" formatCode="&quot;R$&quot;\ #,##0.00"/>
    <numFmt numFmtId="178" formatCode="_(&quot;R$&quot;* #,##0.00_);_(&quot;R$&quot;* \(#,##0.00\);_(&quot;R$&quot;* &quot;-&quot;??_);_(@_)"/>
    <numFmt numFmtId="179" formatCode="#,##0.0"/>
    <numFmt numFmtId="180" formatCode="00"/>
    <numFmt numFmtId="181" formatCode="0.0%"/>
    <numFmt numFmtId="182" formatCode="#,##0.0000"/>
    <numFmt numFmtId="183" formatCode="#,##0.00_ ;\-#,##0.00\ "/>
  </numFmts>
  <fonts count="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Geneva"/>
      <family val="2"/>
    </font>
    <font>
      <sz val="10"/>
      <name val="Arial"/>
      <family val="2"/>
    </font>
    <font>
      <sz val="1"/>
      <color indexed="8"/>
      <name val="Courier"/>
      <family val="3"/>
    </font>
    <font>
      <i/>
      <sz val="1"/>
      <color indexed="8"/>
      <name val="Courier"/>
      <family val="3"/>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1"/>
      <color indexed="8"/>
      <name val="Calibri"/>
      <family val="2"/>
    </font>
    <font>
      <b/>
      <sz val="15"/>
      <color indexed="56"/>
      <name val="Calibri"/>
      <family val="2"/>
    </font>
    <font>
      <sz val="10"/>
      <name val="Times New Roman"/>
      <family val="1"/>
    </font>
    <font>
      <b/>
      <sz val="14"/>
      <color indexed="8"/>
      <name val="Arial"/>
      <family val="2"/>
    </font>
    <font>
      <b/>
      <sz val="10"/>
      <color indexed="8"/>
      <name val="Arial"/>
      <family val="2"/>
    </font>
    <font>
      <sz val="10"/>
      <color indexed="8"/>
      <name val="Arial"/>
      <family val="2"/>
    </font>
    <font>
      <b/>
      <sz val="10"/>
      <color indexed="18"/>
      <name val="Arial"/>
      <family val="2"/>
    </font>
    <font>
      <b/>
      <sz val="9"/>
      <color indexed="8"/>
      <name val="Arial"/>
      <family val="2"/>
    </font>
    <font>
      <b/>
      <sz val="10"/>
      <name val="Arial"/>
      <family val="2"/>
    </font>
    <font>
      <sz val="10"/>
      <name val="Arial Narrow"/>
      <family val="2"/>
    </font>
    <font>
      <b/>
      <sz val="10"/>
      <name val="Arial Narrow"/>
      <family val="2"/>
    </font>
    <font>
      <sz val="11"/>
      <color theme="1"/>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2"/>
      <name val="Century"/>
      <family val="1"/>
    </font>
    <font>
      <sz val="10"/>
      <name val="Century"/>
      <family val="1"/>
    </font>
    <font>
      <b/>
      <sz val="10"/>
      <name val="Century"/>
      <family val="1"/>
    </font>
    <font>
      <b/>
      <sz val="9"/>
      <name val="Century"/>
      <family val="1"/>
    </font>
    <font>
      <sz val="9"/>
      <name val="Century"/>
      <family val="1"/>
    </font>
    <font>
      <sz val="10"/>
      <color rgb="FF000000"/>
      <name val="Times New Roman"/>
      <family val="1"/>
    </font>
    <font>
      <sz val="10"/>
      <color rgb="FFFF0000"/>
      <name val="Times New Roman"/>
      <family val="1"/>
    </font>
    <font>
      <sz val="9"/>
      <color rgb="FFFF0000"/>
      <name val="Century"/>
      <family val="1"/>
    </font>
    <font>
      <sz val="10"/>
      <color rgb="FFFF0000"/>
      <name val="Century"/>
      <family val="1"/>
    </font>
    <font>
      <b/>
      <sz val="10"/>
      <color rgb="FFFF0000"/>
      <name val="Century"/>
      <family val="1"/>
    </font>
    <font>
      <b/>
      <sz val="12"/>
      <name val="Times New Roman"/>
      <family val="1"/>
    </font>
    <font>
      <b/>
      <sz val="10"/>
      <name val="Times New Roman"/>
      <family val="1"/>
    </font>
    <font>
      <b/>
      <sz val="11"/>
      <name val="Times New Roman"/>
      <family val="1"/>
    </font>
    <font>
      <sz val="11"/>
      <name val="Times New Roman"/>
      <family val="1"/>
    </font>
    <font>
      <b/>
      <sz val="9"/>
      <name val="Times New Roman"/>
      <family val="1"/>
    </font>
    <font>
      <b/>
      <sz val="11"/>
      <color indexed="10"/>
      <name val="Times New Roman"/>
      <family val="1"/>
    </font>
    <font>
      <u val="singleAccounting"/>
      <sz val="11"/>
      <name val="Times New Roman"/>
      <family val="1"/>
    </font>
    <font>
      <sz val="11"/>
      <color indexed="14"/>
      <name val="Times New Roman"/>
      <family val="1"/>
    </font>
    <font>
      <i/>
      <sz val="11"/>
      <name val="Times New Roman"/>
      <family val="1"/>
    </font>
    <font>
      <sz val="11"/>
      <color rgb="FFFF0000"/>
      <name val="Times New Roman"/>
      <family val="1"/>
    </font>
    <font>
      <sz val="8"/>
      <name val="Arial"/>
      <family val="2"/>
    </font>
    <font>
      <sz val="10"/>
      <color rgb="FFFF0000"/>
      <name val="Arial"/>
      <family val="2"/>
    </font>
    <font>
      <b/>
      <i/>
      <sz val="10"/>
      <name val="Times New Roman"/>
      <family val="1"/>
    </font>
    <font>
      <i/>
      <sz val="10"/>
      <name val="Times New Roman"/>
      <family val="1"/>
    </font>
    <font>
      <u/>
      <sz val="10"/>
      <color theme="10"/>
      <name val="Arial"/>
      <family val="2"/>
    </font>
    <font>
      <u/>
      <sz val="11"/>
      <color theme="10"/>
      <name val="Calibri"/>
      <family val="2"/>
    </font>
    <font>
      <u/>
      <sz val="12"/>
      <color theme="10"/>
      <name val="Calibri"/>
      <family val="2"/>
      <scheme val="minor"/>
    </font>
    <font>
      <sz val="12"/>
      <color theme="1"/>
      <name val="Calibri"/>
      <family val="2"/>
      <scheme val="minor"/>
    </font>
    <font>
      <b/>
      <sz val="11"/>
      <color indexed="8"/>
      <name val="Times New Roman"/>
      <family val="1"/>
    </font>
    <font>
      <b/>
      <i/>
      <sz val="10"/>
      <color rgb="FFFF0000"/>
      <name val="Times New Roman"/>
      <family val="1"/>
    </font>
    <font>
      <i/>
      <sz val="10"/>
      <color rgb="FFFF0000"/>
      <name val="Times New Roman"/>
      <family val="1"/>
    </font>
    <font>
      <b/>
      <sz val="11"/>
      <color theme="1"/>
      <name val="Times New Roman"/>
      <family val="1"/>
    </font>
    <font>
      <sz val="11"/>
      <color theme="1"/>
      <name val="Times New Roman"/>
      <family val="1"/>
    </font>
    <font>
      <b/>
      <sz val="20"/>
      <color theme="1"/>
      <name val="Arial"/>
      <family val="2"/>
    </font>
    <font>
      <b/>
      <sz val="22"/>
      <name val="Arial"/>
      <family val="2"/>
    </font>
    <font>
      <b/>
      <sz val="16"/>
      <name val="Arial"/>
      <family val="2"/>
    </font>
    <font>
      <b/>
      <sz val="18"/>
      <name val="Arial"/>
      <family val="2"/>
    </font>
  </fonts>
  <fills count="3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s>
  <borders count="43">
    <border>
      <left/>
      <right/>
      <top/>
      <bottom/>
      <diagonal/>
    </border>
    <border>
      <left/>
      <right style="thin">
        <color indexed="64"/>
      </right>
      <top/>
      <bottom/>
      <diagonal/>
    </border>
    <border>
      <left/>
      <right/>
      <top/>
      <bottom style="thick">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indexed="64"/>
      </bottom>
      <diagonal/>
    </border>
    <border>
      <left style="thin">
        <color auto="1"/>
      </left>
      <right/>
      <top style="thin">
        <color rgb="FF000000"/>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8"/>
      </bottom>
      <diagonal/>
    </border>
    <border>
      <left/>
      <right/>
      <top/>
      <bottom style="thin">
        <color auto="1"/>
      </bottom>
      <diagonal/>
    </border>
    <border>
      <left/>
      <right/>
      <top style="thin">
        <color auto="1"/>
      </top>
      <bottom style="thin">
        <color auto="1"/>
      </bottom>
      <diagonal/>
    </border>
    <border>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auto="1"/>
      </bottom>
      <diagonal/>
    </border>
  </borders>
  <cellStyleXfs count="218">
    <xf numFmtId="0" fontId="0" fillId="0" borderId="0"/>
    <xf numFmtId="0" fontId="11" fillId="0" borderId="0"/>
    <xf numFmtId="170" fontId="9" fillId="0" borderId="0" applyFont="0" applyFill="0" applyBorder="0" applyAlignment="0" applyProtection="0"/>
    <xf numFmtId="0" fontId="13" fillId="0" borderId="0">
      <protection locked="0"/>
    </xf>
    <xf numFmtId="0" fontId="13" fillId="0" borderId="0">
      <protection locked="0"/>
    </xf>
    <xf numFmtId="0" fontId="14" fillId="0" borderId="0">
      <protection locked="0"/>
    </xf>
    <xf numFmtId="0" fontId="13" fillId="0" borderId="0">
      <protection locked="0"/>
    </xf>
    <xf numFmtId="0" fontId="13" fillId="0" borderId="0">
      <protection locked="0"/>
    </xf>
    <xf numFmtId="0" fontId="13" fillId="0" borderId="0">
      <protection locked="0"/>
    </xf>
    <xf numFmtId="0" fontId="14" fillId="0" borderId="0">
      <protection locked="0"/>
    </xf>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3" fontId="9" fillId="0" borderId="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4" fontId="9" fillId="0" borderId="0" applyFont="0" applyFill="0" applyBorder="0" applyAlignment="0" applyProtection="0"/>
    <xf numFmtId="173" fontId="9" fillId="0" borderId="0" applyFill="0" applyBorder="0" applyAlignment="0" applyProtection="0"/>
    <xf numFmtId="175" fontId="9" fillId="0" borderId="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5" fontId="9" fillId="0" borderId="0" applyFill="0" applyBorder="0" applyAlignment="0" applyProtection="0"/>
    <xf numFmtId="178" fontId="22"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9" fillId="0" borderId="0"/>
    <xf numFmtId="0" fontId="19" fillId="0" borderId="0"/>
    <xf numFmtId="0" fontId="9" fillId="0" borderId="0"/>
    <xf numFmtId="0" fontId="19" fillId="0" borderId="0"/>
    <xf numFmtId="0" fontId="9" fillId="0" borderId="0"/>
    <xf numFmtId="0" fontId="20" fillId="0" borderId="0"/>
    <xf numFmtId="0" fontId="31" fillId="0" borderId="0"/>
    <xf numFmtId="0" fontId="9" fillId="0" borderId="0"/>
    <xf numFmtId="40" fontId="15" fillId="2" borderId="0">
      <alignment horizontal="right"/>
    </xf>
    <xf numFmtId="0" fontId="16" fillId="2" borderId="0">
      <alignment horizontal="right"/>
    </xf>
    <xf numFmtId="0" fontId="17" fillId="2" borderId="1"/>
    <xf numFmtId="0" fontId="17" fillId="0" borderId="0" applyBorder="0">
      <alignment horizontal="centerContinuous"/>
    </xf>
    <xf numFmtId="0" fontId="18" fillId="0" borderId="0" applyBorder="0">
      <alignment horizontal="centerContinuous"/>
    </xf>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0" fillId="0" borderId="0" applyFont="0" applyFill="0" applyBorder="0" applyAlignment="0" applyProtection="0"/>
    <xf numFmtId="0" fontId="9" fillId="0" borderId="0"/>
    <xf numFmtId="165" fontId="10"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6" fontId="9" fillId="0" borderId="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6" fontId="9" fillId="0" borderId="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6" fontId="9" fillId="0" borderId="0" applyFill="0" applyBorder="0" applyAlignment="0" applyProtection="0"/>
    <xf numFmtId="176" fontId="9" fillId="0" borderId="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22" fillId="0" borderId="0" applyFont="0" applyFill="0" applyBorder="0" applyAlignment="0" applyProtection="0"/>
    <xf numFmtId="0" fontId="21" fillId="0" borderId="2" applyNumberFormat="0" applyFill="0" applyAlignment="0" applyProtection="0"/>
    <xf numFmtId="165" fontId="9" fillId="0" borderId="0" applyFont="0" applyFill="0" applyBorder="0" applyAlignment="0" applyProtection="0"/>
    <xf numFmtId="165" fontId="9" fillId="0" borderId="0" applyFont="0" applyFill="0" applyBorder="0" applyAlignment="0" applyProtection="0"/>
    <xf numFmtId="43" fontId="20" fillId="0" borderId="0" applyFont="0" applyFill="0" applyBorder="0" applyAlignment="0" applyProtection="0"/>
    <xf numFmtId="0" fontId="8" fillId="0" borderId="0"/>
    <xf numFmtId="0" fontId="7" fillId="0" borderId="0"/>
    <xf numFmtId="0" fontId="9" fillId="0" borderId="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5" borderId="0" applyNumberFormat="0" applyBorder="0" applyAlignment="0" applyProtection="0"/>
    <xf numFmtId="0" fontId="33" fillId="9" borderId="0" applyNumberFormat="0" applyBorder="0" applyAlignment="0" applyProtection="0"/>
    <xf numFmtId="0" fontId="34" fillId="26" borderId="16" applyNumberFormat="0" applyAlignment="0" applyProtection="0"/>
    <xf numFmtId="0" fontId="35" fillId="27" borderId="17" applyNumberFormat="0" applyAlignment="0" applyProtection="0"/>
    <xf numFmtId="0" fontId="36" fillId="0" borderId="0" applyNumberFormat="0" applyFill="0" applyBorder="0" applyAlignment="0" applyProtection="0"/>
    <xf numFmtId="0" fontId="37" fillId="10" borderId="0" applyNumberFormat="0" applyBorder="0" applyAlignment="0" applyProtection="0"/>
    <xf numFmtId="0" fontId="21" fillId="0" borderId="2" applyNumberFormat="0" applyFill="0" applyAlignment="0" applyProtection="0"/>
    <xf numFmtId="0" fontId="38" fillId="0" borderId="18" applyNumberFormat="0" applyFill="0" applyAlignment="0" applyProtection="0"/>
    <xf numFmtId="0" fontId="39" fillId="0" borderId="19" applyNumberFormat="0" applyFill="0" applyAlignment="0" applyProtection="0"/>
    <xf numFmtId="0" fontId="39" fillId="0" borderId="0" applyNumberFormat="0" applyFill="0" applyBorder="0" applyAlignment="0" applyProtection="0"/>
    <xf numFmtId="0" fontId="40" fillId="13" borderId="16" applyNumberFormat="0" applyAlignment="0" applyProtection="0"/>
    <xf numFmtId="0" fontId="41" fillId="0" borderId="20" applyNumberFormat="0" applyFill="0" applyAlignment="0" applyProtection="0"/>
    <xf numFmtId="44" fontId="7" fillId="0" borderId="0" applyFont="0" applyFill="0" applyBorder="0" applyAlignment="0" applyProtection="0"/>
    <xf numFmtId="0" fontId="42"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20" fillId="29" borderId="21" applyNumberFormat="0" applyFont="0" applyAlignment="0" applyProtection="0"/>
    <xf numFmtId="0" fontId="43" fillId="26" borderId="22"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51" fillId="0" borderId="0"/>
    <xf numFmtId="0" fontId="9" fillId="0" borderId="0"/>
    <xf numFmtId="43" fontId="20" fillId="0" borderId="0" applyFont="0" applyFill="0" applyBorder="0" applyAlignment="0" applyProtection="0"/>
    <xf numFmtId="0" fontId="70" fillId="0" borderId="0" applyNumberFormat="0" applyFill="0" applyBorder="0" applyAlignment="0" applyProtection="0"/>
    <xf numFmtId="0" fontId="20"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71" fillId="0" borderId="0" applyNumberFormat="0" applyFill="0" applyBorder="0" applyAlignment="0" applyProtection="0">
      <alignment vertical="top"/>
      <protection locked="0"/>
    </xf>
    <xf numFmtId="0" fontId="72" fillId="0" borderId="0" applyNumberFormat="0" applyFill="0" applyBorder="0" applyAlignment="0" applyProtection="0"/>
    <xf numFmtId="0" fontId="73" fillId="0" borderId="0"/>
    <xf numFmtId="44" fontId="9" fillId="0" borderId="0" applyFont="0" applyFill="0" applyBorder="0" applyAlignment="0" applyProtection="0"/>
    <xf numFmtId="0" fontId="5" fillId="0" borderId="0"/>
    <xf numFmtId="0" fontId="4" fillId="0" borderId="0"/>
    <xf numFmtId="0" fontId="3" fillId="0" borderId="0"/>
    <xf numFmtId="0" fontId="2" fillId="0" borderId="0"/>
  </cellStyleXfs>
  <cellXfs count="515">
    <xf numFmtId="0" fontId="0" fillId="0" borderId="0" xfId="0"/>
    <xf numFmtId="0" fontId="23" fillId="0" borderId="0" xfId="77" applyFont="1" applyAlignment="1">
      <alignment vertical="center"/>
    </xf>
    <xf numFmtId="0" fontId="24" fillId="0" borderId="0" xfId="77" applyFont="1" applyAlignment="1">
      <alignment vertical="center"/>
    </xf>
    <xf numFmtId="0" fontId="25" fillId="0" borderId="0" xfId="77" applyFont="1"/>
    <xf numFmtId="0" fontId="26" fillId="0" borderId="0" xfId="77" applyFont="1"/>
    <xf numFmtId="0" fontId="24" fillId="0" borderId="0" xfId="77" applyFont="1" applyAlignment="1">
      <alignment vertical="center" wrapText="1"/>
    </xf>
    <xf numFmtId="0" fontId="25" fillId="0" borderId="0" xfId="77" applyFont="1" applyAlignment="1">
      <alignment vertical="center" wrapText="1"/>
    </xf>
    <xf numFmtId="0" fontId="25" fillId="0" borderId="0" xfId="0" applyFont="1"/>
    <xf numFmtId="0" fontId="9" fillId="0" borderId="0" xfId="77"/>
    <xf numFmtId="10" fontId="24" fillId="0" borderId="0" xfId="77" applyNumberFormat="1" applyFont="1"/>
    <xf numFmtId="172" fontId="25" fillId="0" borderId="0" xfId="77" applyNumberFormat="1" applyFont="1"/>
    <xf numFmtId="0" fontId="25" fillId="0" borderId="0" xfId="77" applyFont="1" applyAlignment="1">
      <alignment horizontal="center"/>
    </xf>
    <xf numFmtId="0" fontId="27" fillId="0" borderId="0" xfId="77" applyFont="1"/>
    <xf numFmtId="0" fontId="25" fillId="0" borderId="0" xfId="77" applyFont="1" applyAlignment="1">
      <alignment horizontal="center" vertical="center"/>
    </xf>
    <xf numFmtId="0" fontId="9" fillId="0" borderId="0" xfId="77" applyAlignment="1">
      <alignment horizontal="left"/>
    </xf>
    <xf numFmtId="0" fontId="9" fillId="0" borderId="0" xfId="77" applyAlignment="1">
      <alignment horizontal="center" vertical="center"/>
    </xf>
    <xf numFmtId="14" fontId="9" fillId="0" borderId="0" xfId="77" applyNumberFormat="1"/>
    <xf numFmtId="0" fontId="9" fillId="0" borderId="0" xfId="77" applyAlignment="1">
      <alignment horizontal="center"/>
    </xf>
    <xf numFmtId="0" fontId="9" fillId="3" borderId="0" xfId="0" applyFont="1" applyFill="1"/>
    <xf numFmtId="0" fontId="9" fillId="3" borderId="0" xfId="0" applyFont="1" applyFill="1" applyAlignment="1">
      <alignment horizontal="right" vertical="center"/>
    </xf>
    <xf numFmtId="49" fontId="9" fillId="3" borderId="0" xfId="0" applyNumberFormat="1" applyFont="1" applyFill="1" applyAlignment="1">
      <alignment horizontal="left" vertical="center"/>
    </xf>
    <xf numFmtId="0" fontId="28" fillId="3" borderId="0" xfId="0" applyFont="1" applyFill="1" applyAlignment="1">
      <alignment horizontal="right" vertical="center"/>
    </xf>
    <xf numFmtId="0" fontId="9" fillId="3" borderId="0" xfId="0" applyFont="1" applyFill="1" applyAlignment="1">
      <alignment horizontal="center"/>
    </xf>
    <xf numFmtId="0" fontId="29" fillId="3" borderId="0" xfId="0" applyFont="1" applyFill="1"/>
    <xf numFmtId="0" fontId="30" fillId="3" borderId="0" xfId="0" applyFont="1" applyFill="1" applyAlignment="1">
      <alignment horizontal="center" vertical="center"/>
    </xf>
    <xf numFmtId="0" fontId="29" fillId="3" borderId="0" xfId="0" applyFont="1" applyFill="1" applyAlignment="1">
      <alignment vertical="center"/>
    </xf>
    <xf numFmtId="0" fontId="30" fillId="3" borderId="0" xfId="0" applyFont="1" applyFill="1" applyAlignment="1">
      <alignment horizontal="right" vertical="center"/>
    </xf>
    <xf numFmtId="0" fontId="8" fillId="0" borderId="0" xfId="153"/>
    <xf numFmtId="0" fontId="8" fillId="0" borderId="0" xfId="153" applyAlignment="1">
      <alignment horizontal="left" vertical="center"/>
    </xf>
    <xf numFmtId="0" fontId="50" fillId="3" borderId="0" xfId="0" applyFont="1" applyFill="1" applyAlignment="1">
      <alignment horizontal="center"/>
    </xf>
    <xf numFmtId="0" fontId="50" fillId="3" borderId="0" xfId="0" applyFont="1" applyFill="1"/>
    <xf numFmtId="0" fontId="49" fillId="3" borderId="0" xfId="0" applyFont="1" applyFill="1" applyAlignment="1">
      <alignment horizontal="right"/>
    </xf>
    <xf numFmtId="167" fontId="50" fillId="3" borderId="0" xfId="150" applyNumberFormat="1" applyFont="1" applyFill="1" applyBorder="1"/>
    <xf numFmtId="165" fontId="49" fillId="3" borderId="0" xfId="150" applyFont="1" applyFill="1" applyBorder="1"/>
    <xf numFmtId="166" fontId="50" fillId="3" borderId="0" xfId="150" applyNumberFormat="1" applyFont="1" applyFill="1" applyBorder="1"/>
    <xf numFmtId="0" fontId="50" fillId="3" borderId="0" xfId="0" applyFont="1" applyFill="1" applyAlignment="1">
      <alignment horizontal="left"/>
    </xf>
    <xf numFmtId="168" fontId="50" fillId="3" borderId="0" xfId="150" applyNumberFormat="1" applyFont="1" applyFill="1" applyBorder="1"/>
    <xf numFmtId="165" fontId="53" fillId="3" borderId="0" xfId="150" applyFont="1" applyFill="1" applyBorder="1"/>
    <xf numFmtId="0" fontId="57" fillId="3" borderId="23" xfId="153" applyFont="1" applyFill="1" applyBorder="1" applyAlignment="1">
      <alignment horizontal="center" vertical="center" wrapText="1"/>
    </xf>
    <xf numFmtId="4" fontId="22" fillId="3" borderId="3" xfId="0" applyNumberFormat="1" applyFont="1" applyFill="1" applyBorder="1" applyAlignment="1">
      <alignment horizontal="center" vertical="center" wrapText="1"/>
    </xf>
    <xf numFmtId="4" fontId="22" fillId="3" borderId="3" xfId="0" applyNumberFormat="1" applyFont="1" applyFill="1" applyBorder="1" applyAlignment="1">
      <alignment vertical="center" wrapText="1"/>
    </xf>
    <xf numFmtId="0" fontId="58" fillId="3" borderId="0" xfId="0" applyFont="1" applyFill="1" applyAlignment="1">
      <alignment horizontal="center"/>
    </xf>
    <xf numFmtId="0" fontId="59" fillId="3" borderId="0" xfId="0" applyFont="1" applyFill="1" applyAlignment="1">
      <alignment horizontal="center"/>
    </xf>
    <xf numFmtId="0" fontId="59" fillId="3" borderId="0" xfId="0" applyFont="1" applyFill="1"/>
    <xf numFmtId="0" fontId="58" fillId="3" borderId="0" xfId="0" applyFont="1" applyFill="1" applyAlignment="1">
      <alignment horizontal="right"/>
    </xf>
    <xf numFmtId="0" fontId="58" fillId="3" borderId="0" xfId="0" applyFont="1" applyFill="1"/>
    <xf numFmtId="165" fontId="59" fillId="3" borderId="0" xfId="150" applyFont="1" applyFill="1" applyBorder="1"/>
    <xf numFmtId="165" fontId="59" fillId="3" borderId="0" xfId="0" applyNumberFormat="1" applyFont="1" applyFill="1"/>
    <xf numFmtId="4" fontId="59" fillId="3" borderId="0" xfId="0" applyNumberFormat="1" applyFont="1" applyFill="1" applyAlignment="1">
      <alignment horizontal="center"/>
    </xf>
    <xf numFmtId="9" fontId="59" fillId="3" borderId="0" xfId="0" applyNumberFormat="1" applyFont="1" applyFill="1" applyAlignment="1">
      <alignment horizontal="center"/>
    </xf>
    <xf numFmtId="0" fontId="58" fillId="3" borderId="0" xfId="0" applyFont="1" applyFill="1" applyAlignment="1">
      <alignment horizontal="left"/>
    </xf>
    <xf numFmtId="0" fontId="58" fillId="3" borderId="0" xfId="0" applyFont="1" applyFill="1" applyAlignment="1">
      <alignment wrapText="1"/>
    </xf>
    <xf numFmtId="0" fontId="61" fillId="3" borderId="0" xfId="0" applyFont="1" applyFill="1" applyAlignment="1">
      <alignment horizontal="right" wrapText="1"/>
    </xf>
    <xf numFmtId="9" fontId="61" fillId="3" borderId="0" xfId="0" applyNumberFormat="1" applyFont="1" applyFill="1" applyAlignment="1">
      <alignment horizontal="left"/>
    </xf>
    <xf numFmtId="0" fontId="58" fillId="3" borderId="0" xfId="0" applyFont="1" applyFill="1" applyAlignment="1">
      <alignment horizontal="center" wrapText="1"/>
    </xf>
    <xf numFmtId="0" fontId="58" fillId="3" borderId="7" xfId="0" applyFont="1" applyFill="1" applyBorder="1" applyAlignment="1">
      <alignment horizontal="center" vertical="center"/>
    </xf>
    <xf numFmtId="165" fontId="58" fillId="3" borderId="7" xfId="150" applyFont="1" applyFill="1" applyBorder="1" applyAlignment="1">
      <alignment horizontal="center"/>
    </xf>
    <xf numFmtId="0" fontId="58" fillId="3" borderId="8" xfId="0" applyFont="1" applyFill="1" applyBorder="1" applyAlignment="1">
      <alignment horizontal="center"/>
    </xf>
    <xf numFmtId="0" fontId="59" fillId="3" borderId="9" xfId="0" applyFont="1" applyFill="1" applyBorder="1" applyAlignment="1">
      <alignment wrapText="1"/>
    </xf>
    <xf numFmtId="3" fontId="59" fillId="3" borderId="0" xfId="150" applyNumberFormat="1" applyFont="1" applyFill="1" applyBorder="1" applyAlignment="1">
      <alignment horizontal="center"/>
    </xf>
    <xf numFmtId="9" fontId="59" fillId="3" borderId="0" xfId="83" applyFont="1" applyFill="1" applyBorder="1" applyAlignment="1">
      <alignment horizontal="center" vertical="center"/>
    </xf>
    <xf numFmtId="0" fontId="59" fillId="3" borderId="0" xfId="150" applyNumberFormat="1" applyFont="1" applyFill="1" applyBorder="1" applyAlignment="1">
      <alignment horizontal="center"/>
    </xf>
    <xf numFmtId="0" fontId="59" fillId="3" borderId="1" xfId="150" applyNumberFormat="1" applyFont="1" applyFill="1" applyBorder="1" applyAlignment="1">
      <alignment horizontal="center"/>
    </xf>
    <xf numFmtId="0" fontId="58" fillId="3" borderId="10" xfId="0" applyFont="1" applyFill="1" applyBorder="1"/>
    <xf numFmtId="0" fontId="59" fillId="3" borderId="11" xfId="0" applyFont="1" applyFill="1" applyBorder="1"/>
    <xf numFmtId="0" fontId="59" fillId="3" borderId="11" xfId="150" applyNumberFormat="1" applyFont="1" applyFill="1" applyBorder="1" applyAlignment="1">
      <alignment horizontal="center"/>
    </xf>
    <xf numFmtId="0" fontId="59" fillId="3" borderId="11" xfId="0" applyFont="1" applyFill="1" applyBorder="1" applyAlignment="1">
      <alignment horizontal="center" vertical="center"/>
    </xf>
    <xf numFmtId="3" fontId="58" fillId="3" borderId="11" xfId="150" applyNumberFormat="1" applyFont="1" applyFill="1" applyBorder="1" applyAlignment="1">
      <alignment horizontal="center"/>
    </xf>
    <xf numFmtId="0" fontId="59" fillId="3" borderId="12" xfId="150" applyNumberFormat="1" applyFont="1" applyFill="1" applyBorder="1" applyAlignment="1">
      <alignment horizontal="center"/>
    </xf>
    <xf numFmtId="0" fontId="59" fillId="3" borderId="0" xfId="0" applyFont="1" applyFill="1" applyAlignment="1">
      <alignment horizontal="center" vertical="center"/>
    </xf>
    <xf numFmtId="3" fontId="58" fillId="3" borderId="0" xfId="150" applyNumberFormat="1" applyFont="1" applyFill="1" applyBorder="1" applyAlignment="1">
      <alignment horizontal="center"/>
    </xf>
    <xf numFmtId="0" fontId="58" fillId="3" borderId="0" xfId="0" applyFont="1" applyFill="1" applyAlignment="1">
      <alignment horizontal="center" vertical="center"/>
    </xf>
    <xf numFmtId="0" fontId="58" fillId="3" borderId="1" xfId="0" applyFont="1" applyFill="1" applyBorder="1" applyAlignment="1">
      <alignment horizontal="center" vertical="center"/>
    </xf>
    <xf numFmtId="0" fontId="59" fillId="3" borderId="10" xfId="0" applyFont="1" applyFill="1" applyBorder="1"/>
    <xf numFmtId="0" fontId="59" fillId="3" borderId="0" xfId="0" applyFont="1" applyFill="1" applyAlignment="1">
      <alignment horizontal="right"/>
    </xf>
    <xf numFmtId="17" fontId="59" fillId="3" borderId="0" xfId="0" applyNumberFormat="1" applyFont="1" applyFill="1"/>
    <xf numFmtId="0" fontId="58" fillId="3" borderId="0" xfId="150" applyNumberFormat="1" applyFont="1" applyFill="1" applyBorder="1" applyAlignment="1">
      <alignment horizontal="center"/>
    </xf>
    <xf numFmtId="0" fontId="58" fillId="3" borderId="11" xfId="0" applyFont="1" applyFill="1" applyBorder="1" applyAlignment="1">
      <alignment horizontal="center"/>
    </xf>
    <xf numFmtId="0" fontId="59" fillId="3" borderId="7" xfId="0" applyFont="1" applyFill="1" applyBorder="1"/>
    <xf numFmtId="171" fontId="59" fillId="3" borderId="7" xfId="150" applyNumberFormat="1" applyFont="1" applyFill="1" applyBorder="1" applyAlignment="1">
      <alignment horizontal="center"/>
    </xf>
    <xf numFmtId="0" fontId="59" fillId="3" borderId="7" xfId="0" applyFont="1" applyFill="1" applyBorder="1" applyAlignment="1">
      <alignment horizontal="center"/>
    </xf>
    <xf numFmtId="165" fontId="59" fillId="3" borderId="7" xfId="150" applyFont="1" applyFill="1" applyBorder="1"/>
    <xf numFmtId="0" fontId="59" fillId="3" borderId="7" xfId="0" applyFont="1" applyFill="1" applyBorder="1" applyAlignment="1">
      <alignment horizontal="right" indent="1"/>
    </xf>
    <xf numFmtId="171" fontId="59" fillId="3" borderId="0" xfId="150" applyNumberFormat="1" applyFont="1" applyFill="1" applyBorder="1" applyAlignment="1">
      <alignment horizontal="center"/>
    </xf>
    <xf numFmtId="0" fontId="59" fillId="3" borderId="0" xfId="0" applyFont="1" applyFill="1" applyAlignment="1">
      <alignment horizontal="right" indent="1"/>
    </xf>
    <xf numFmtId="10" fontId="59" fillId="3" borderId="0" xfId="0" applyNumberFormat="1" applyFont="1" applyFill="1"/>
    <xf numFmtId="10" fontId="59" fillId="3" borderId="0" xfId="83" applyNumberFormat="1" applyFont="1" applyFill="1" applyBorder="1"/>
    <xf numFmtId="9" fontId="59" fillId="3" borderId="0" xfId="0" applyNumberFormat="1" applyFont="1" applyFill="1"/>
    <xf numFmtId="165" fontId="58" fillId="3" borderId="13" xfId="0" applyNumberFormat="1" applyFont="1" applyFill="1" applyBorder="1"/>
    <xf numFmtId="0" fontId="63" fillId="3" borderId="0" xfId="0" applyFont="1" applyFill="1" applyAlignment="1">
      <alignment horizontal="center"/>
    </xf>
    <xf numFmtId="0" fontId="63" fillId="3" borderId="0" xfId="0" applyFont="1" applyFill="1"/>
    <xf numFmtId="165" fontId="58" fillId="3" borderId="0" xfId="0" applyNumberFormat="1" applyFont="1" applyFill="1"/>
    <xf numFmtId="3" fontId="59" fillId="3" borderId="0" xfId="0" applyNumberFormat="1" applyFont="1" applyFill="1" applyAlignment="1">
      <alignment horizontal="center"/>
    </xf>
    <xf numFmtId="43" fontId="59" fillId="3" borderId="0" xfId="0" applyNumberFormat="1" applyFont="1" applyFill="1"/>
    <xf numFmtId="165" fontId="58" fillId="3" borderId="14" xfId="0" applyNumberFormat="1" applyFont="1" applyFill="1" applyBorder="1"/>
    <xf numFmtId="167" fontId="59" fillId="3" borderId="7" xfId="150" applyNumberFormat="1" applyFont="1" applyFill="1" applyBorder="1"/>
    <xf numFmtId="165" fontId="59" fillId="3" borderId="7" xfId="150" applyFont="1" applyFill="1" applyBorder="1" applyAlignment="1">
      <alignment horizontal="right"/>
    </xf>
    <xf numFmtId="167" fontId="59" fillId="3" borderId="0" xfId="150" applyNumberFormat="1" applyFont="1" applyFill="1" applyBorder="1"/>
    <xf numFmtId="165" fontId="59" fillId="3" borderId="0" xfId="150" applyFont="1" applyFill="1" applyBorder="1" applyAlignment="1">
      <alignment horizontal="right"/>
    </xf>
    <xf numFmtId="167" fontId="59" fillId="3" borderId="11" xfId="150" applyNumberFormat="1" applyFont="1" applyFill="1" applyBorder="1"/>
    <xf numFmtId="165" fontId="59" fillId="3" borderId="11" xfId="150" applyFont="1" applyFill="1" applyBorder="1"/>
    <xf numFmtId="165" fontId="59" fillId="3" borderId="11" xfId="150" applyFont="1" applyFill="1" applyBorder="1" applyAlignment="1">
      <alignment horizontal="right"/>
    </xf>
    <xf numFmtId="3" fontId="59" fillId="3" borderId="0" xfId="0" applyNumberFormat="1" applyFont="1" applyFill="1"/>
    <xf numFmtId="165" fontId="58" fillId="3" borderId="11" xfId="150" applyFont="1" applyFill="1" applyBorder="1"/>
    <xf numFmtId="166" fontId="59" fillId="3" borderId="0" xfId="0" applyNumberFormat="1" applyFont="1" applyFill="1"/>
    <xf numFmtId="171" fontId="59" fillId="3" borderId="11" xfId="150" applyNumberFormat="1" applyFont="1" applyFill="1" applyBorder="1" applyAlignment="1">
      <alignment horizontal="center"/>
    </xf>
    <xf numFmtId="0" fontId="59" fillId="3" borderId="11" xfId="0" applyFont="1" applyFill="1" applyBorder="1" applyAlignment="1">
      <alignment horizontal="center"/>
    </xf>
    <xf numFmtId="0" fontId="59" fillId="3" borderId="11" xfId="0" applyFont="1" applyFill="1" applyBorder="1" applyAlignment="1">
      <alignment horizontal="right" indent="1"/>
    </xf>
    <xf numFmtId="0" fontId="58" fillId="3" borderId="11" xfId="0" applyFont="1" applyFill="1" applyBorder="1"/>
    <xf numFmtId="179" fontId="59" fillId="3" borderId="0" xfId="150" applyNumberFormat="1" applyFont="1" applyFill="1" applyBorder="1" applyAlignment="1">
      <alignment horizontal="center"/>
    </xf>
    <xf numFmtId="0" fontId="59" fillId="3" borderId="0" xfId="0" applyFont="1" applyFill="1" applyAlignment="1">
      <alignment horizontal="left"/>
    </xf>
    <xf numFmtId="179" fontId="59" fillId="3" borderId="11" xfId="150" applyNumberFormat="1" applyFont="1" applyFill="1" applyBorder="1" applyAlignment="1">
      <alignment horizontal="center"/>
    </xf>
    <xf numFmtId="0" fontId="59" fillId="3" borderId="11" xfId="0" applyFont="1" applyFill="1" applyBorder="1" applyAlignment="1">
      <alignment horizontal="left"/>
    </xf>
    <xf numFmtId="9" fontId="59" fillId="3" borderId="0" xfId="83" applyFont="1" applyFill="1" applyBorder="1"/>
    <xf numFmtId="3" fontId="59" fillId="3" borderId="0" xfId="150" applyNumberFormat="1" applyFont="1" applyFill="1" applyBorder="1" applyAlignment="1">
      <alignment horizontal="right"/>
    </xf>
    <xf numFmtId="166" fontId="59" fillId="3" borderId="0" xfId="150" applyNumberFormat="1" applyFont="1" applyFill="1" applyBorder="1" applyAlignment="1">
      <alignment horizontal="right"/>
    </xf>
    <xf numFmtId="165" fontId="59" fillId="3" borderId="0" xfId="150" applyFont="1" applyFill="1" applyBorder="1" applyAlignment="1">
      <alignment horizontal="center"/>
    </xf>
    <xf numFmtId="165" fontId="58" fillId="3" borderId="0" xfId="150" applyFont="1" applyFill="1" applyBorder="1"/>
    <xf numFmtId="0" fontId="58" fillId="4" borderId="0" xfId="0" applyFont="1" applyFill="1"/>
    <xf numFmtId="0" fontId="59" fillId="3" borderId="7" xfId="68" applyFont="1" applyFill="1" applyBorder="1" applyAlignment="1">
      <alignment horizontal="left"/>
    </xf>
    <xf numFmtId="167" fontId="59" fillId="3" borderId="7" xfId="0" applyNumberFormat="1" applyFont="1" applyFill="1" applyBorder="1"/>
    <xf numFmtId="167" fontId="59" fillId="3" borderId="0" xfId="0" applyNumberFormat="1" applyFont="1" applyFill="1"/>
    <xf numFmtId="167" fontId="59" fillId="3" borderId="11" xfId="0" applyNumberFormat="1" applyFont="1" applyFill="1" applyBorder="1"/>
    <xf numFmtId="0" fontId="59" fillId="3" borderId="6" xfId="0" applyFont="1" applyFill="1" applyBorder="1"/>
    <xf numFmtId="167" fontId="59" fillId="3" borderId="6" xfId="150" applyNumberFormat="1" applyFont="1" applyFill="1" applyBorder="1"/>
    <xf numFmtId="168" fontId="59" fillId="3" borderId="6" xfId="150" applyNumberFormat="1" applyFont="1" applyFill="1" applyBorder="1"/>
    <xf numFmtId="165" fontId="59" fillId="3" borderId="6" xfId="150" applyFont="1" applyFill="1" applyBorder="1" applyAlignment="1">
      <alignment horizontal="right"/>
    </xf>
    <xf numFmtId="165" fontId="59" fillId="3" borderId="6" xfId="150" applyFont="1" applyFill="1" applyBorder="1"/>
    <xf numFmtId="166" fontId="59" fillId="3" borderId="6" xfId="150" applyNumberFormat="1" applyFont="1" applyFill="1" applyBorder="1" applyAlignment="1"/>
    <xf numFmtId="0" fontId="59" fillId="3" borderId="6" xfId="0" applyFont="1" applyFill="1" applyBorder="1" applyAlignment="1">
      <alignment horizontal="center"/>
    </xf>
    <xf numFmtId="3" fontId="59" fillId="3" borderId="6" xfId="0" applyNumberFormat="1" applyFont="1" applyFill="1" applyBorder="1" applyAlignment="1">
      <alignment horizontal="center"/>
    </xf>
    <xf numFmtId="0" fontId="59" fillId="3" borderId="6" xfId="0" applyFont="1" applyFill="1" applyBorder="1" applyAlignment="1">
      <alignment horizontal="right"/>
    </xf>
    <xf numFmtId="4" fontId="59" fillId="3" borderId="6" xfId="150" applyNumberFormat="1" applyFont="1" applyFill="1" applyBorder="1"/>
    <xf numFmtId="0" fontId="58" fillId="4" borderId="11" xfId="0" applyFont="1" applyFill="1" applyBorder="1"/>
    <xf numFmtId="166" fontId="59" fillId="3" borderId="0" xfId="150" applyNumberFormat="1" applyFont="1" applyFill="1" applyBorder="1"/>
    <xf numFmtId="4" fontId="59" fillId="3" borderId="0" xfId="150" applyNumberFormat="1" applyFont="1" applyFill="1" applyBorder="1"/>
    <xf numFmtId="9" fontId="59" fillId="3" borderId="11" xfId="83" applyFont="1" applyFill="1" applyBorder="1"/>
    <xf numFmtId="165" fontId="59" fillId="3" borderId="11" xfId="0" applyNumberFormat="1" applyFont="1" applyFill="1" applyBorder="1"/>
    <xf numFmtId="0" fontId="59" fillId="3" borderId="11" xfId="0" applyFont="1" applyFill="1" applyBorder="1" applyAlignment="1">
      <alignment horizontal="right"/>
    </xf>
    <xf numFmtId="165" fontId="58" fillId="3" borderId="6" xfId="150" applyFont="1" applyFill="1" applyBorder="1"/>
    <xf numFmtId="166" fontId="59" fillId="3" borderId="6" xfId="150" applyNumberFormat="1" applyFont="1" applyFill="1" applyBorder="1"/>
    <xf numFmtId="165" fontId="58" fillId="5" borderId="13" xfId="0" applyNumberFormat="1" applyFont="1" applyFill="1" applyBorder="1"/>
    <xf numFmtId="3" fontId="59" fillId="3" borderId="6" xfId="150" applyNumberFormat="1" applyFont="1" applyFill="1" applyBorder="1" applyAlignment="1">
      <alignment horizontal="center"/>
    </xf>
    <xf numFmtId="4" fontId="59" fillId="3" borderId="6" xfId="150" applyNumberFormat="1" applyFont="1" applyFill="1" applyBorder="1" applyAlignment="1">
      <alignment horizontal="center"/>
    </xf>
    <xf numFmtId="179" fontId="59" fillId="3" borderId="6" xfId="150" applyNumberFormat="1" applyFont="1" applyFill="1" applyBorder="1" applyAlignment="1">
      <alignment horizontal="center"/>
    </xf>
    <xf numFmtId="4" fontId="59" fillId="3" borderId="7" xfId="150" applyNumberFormat="1" applyFont="1" applyFill="1" applyBorder="1" applyAlignment="1">
      <alignment horizontal="center"/>
    </xf>
    <xf numFmtId="4" fontId="59" fillId="3" borderId="0" xfId="150" applyNumberFormat="1" applyFont="1" applyFill="1" applyBorder="1" applyAlignment="1">
      <alignment horizontal="center"/>
    </xf>
    <xf numFmtId="165" fontId="59" fillId="6" borderId="7" xfId="150" applyFont="1" applyFill="1" applyBorder="1"/>
    <xf numFmtId="10" fontId="59" fillId="3" borderId="7" xfId="83" applyNumberFormat="1" applyFont="1" applyFill="1" applyBorder="1"/>
    <xf numFmtId="165" fontId="59" fillId="7" borderId="0" xfId="150" applyFont="1" applyFill="1" applyBorder="1"/>
    <xf numFmtId="165" fontId="59" fillId="7" borderId="11" xfId="150" applyFont="1" applyFill="1" applyBorder="1"/>
    <xf numFmtId="10" fontId="59" fillId="3" borderId="11" xfId="83" applyNumberFormat="1" applyFont="1" applyFill="1" applyBorder="1"/>
    <xf numFmtId="167" fontId="59" fillId="6" borderId="0" xfId="150" applyNumberFormat="1" applyFont="1" applyFill="1" applyBorder="1"/>
    <xf numFmtId="169" fontId="59" fillId="3" borderId="0" xfId="150" applyNumberFormat="1" applyFont="1" applyFill="1" applyBorder="1"/>
    <xf numFmtId="166" fontId="59" fillId="3" borderId="11" xfId="150" applyNumberFormat="1" applyFont="1" applyFill="1" applyBorder="1"/>
    <xf numFmtId="169" fontId="59" fillId="3" borderId="11" xfId="150" applyNumberFormat="1" applyFont="1" applyFill="1" applyBorder="1"/>
    <xf numFmtId="166" fontId="59" fillId="3" borderId="7" xfId="150" applyNumberFormat="1" applyFont="1" applyFill="1" applyBorder="1"/>
    <xf numFmtId="169" fontId="59" fillId="3" borderId="7" xfId="150" applyNumberFormat="1" applyFont="1" applyFill="1" applyBorder="1"/>
    <xf numFmtId="0" fontId="59" fillId="3" borderId="7" xfId="0" applyFont="1" applyFill="1" applyBorder="1" applyAlignment="1">
      <alignment horizontal="right"/>
    </xf>
    <xf numFmtId="4" fontId="59" fillId="3" borderId="0" xfId="150" applyNumberFormat="1" applyFont="1" applyFill="1" applyBorder="1" applyAlignment="1">
      <alignment horizontal="right"/>
    </xf>
    <xf numFmtId="169" fontId="59" fillId="3" borderId="6" xfId="150" applyNumberFormat="1" applyFont="1" applyFill="1" applyBorder="1"/>
    <xf numFmtId="4" fontId="59" fillId="3" borderId="11" xfId="150" applyNumberFormat="1" applyFont="1" applyFill="1" applyBorder="1" applyAlignment="1">
      <alignment horizontal="center"/>
    </xf>
    <xf numFmtId="0" fontId="58" fillId="3" borderId="7" xfId="0" applyFont="1" applyFill="1" applyBorder="1" applyAlignment="1">
      <alignment horizontal="center"/>
    </xf>
    <xf numFmtId="177" fontId="59" fillId="3" borderId="7" xfId="0" applyNumberFormat="1" applyFont="1" applyFill="1" applyBorder="1" applyAlignment="1">
      <alignment horizontal="right"/>
    </xf>
    <xf numFmtId="177" fontId="59" fillId="3" borderId="0" xfId="0" applyNumberFormat="1" applyFont="1" applyFill="1" applyAlignment="1">
      <alignment horizontal="right"/>
    </xf>
    <xf numFmtId="165" fontId="58" fillId="3" borderId="7" xfId="150" applyFont="1" applyFill="1" applyBorder="1"/>
    <xf numFmtId="10" fontId="59" fillId="3" borderId="7" xfId="0" applyNumberFormat="1" applyFont="1" applyFill="1" applyBorder="1" applyAlignment="1">
      <alignment horizontal="center"/>
    </xf>
    <xf numFmtId="165" fontId="59" fillId="3" borderId="7" xfId="0" applyNumberFormat="1" applyFont="1" applyFill="1" applyBorder="1" applyAlignment="1">
      <alignment horizontal="center"/>
    </xf>
    <xf numFmtId="10" fontId="59" fillId="3" borderId="0" xfId="0" applyNumberFormat="1" applyFont="1" applyFill="1" applyAlignment="1">
      <alignment horizontal="center"/>
    </xf>
    <xf numFmtId="165" fontId="59" fillId="3" borderId="0" xfId="0" applyNumberFormat="1" applyFont="1" applyFill="1" applyAlignment="1">
      <alignment horizontal="center"/>
    </xf>
    <xf numFmtId="10" fontId="59" fillId="3" borderId="11" xfId="0" applyNumberFormat="1" applyFont="1" applyFill="1" applyBorder="1" applyAlignment="1">
      <alignment horizontal="center"/>
    </xf>
    <xf numFmtId="165" fontId="59" fillId="3" borderId="11" xfId="0" applyNumberFormat="1" applyFont="1" applyFill="1" applyBorder="1" applyAlignment="1">
      <alignment horizontal="center"/>
    </xf>
    <xf numFmtId="4" fontId="59" fillId="3" borderId="11" xfId="0" applyNumberFormat="1" applyFont="1" applyFill="1" applyBorder="1" applyAlignment="1">
      <alignment horizontal="right"/>
    </xf>
    <xf numFmtId="165" fontId="58" fillId="3" borderId="11" xfId="0" applyNumberFormat="1" applyFont="1" applyFill="1" applyBorder="1"/>
    <xf numFmtId="0" fontId="59" fillId="3" borderId="7" xfId="0" applyFont="1" applyFill="1" applyBorder="1" applyAlignment="1">
      <alignment horizontal="left"/>
    </xf>
    <xf numFmtId="4" fontId="59" fillId="3" borderId="7" xfId="150" applyNumberFormat="1" applyFont="1" applyFill="1" applyBorder="1" applyAlignment="1">
      <alignment horizontal="right"/>
    </xf>
    <xf numFmtId="2" fontId="59" fillId="3" borderId="0" xfId="0" applyNumberFormat="1" applyFont="1" applyFill="1" applyAlignment="1">
      <alignment horizontal="center"/>
    </xf>
    <xf numFmtId="168" fontId="59" fillId="3" borderId="0" xfId="150" applyNumberFormat="1" applyFont="1" applyFill="1" applyBorder="1"/>
    <xf numFmtId="0" fontId="59" fillId="2" borderId="3" xfId="77" applyFont="1" applyFill="1" applyBorder="1" applyAlignment="1">
      <alignment horizontal="center" vertical="center"/>
    </xf>
    <xf numFmtId="0" fontId="59" fillId="2" borderId="3" xfId="77" applyFont="1" applyFill="1" applyBorder="1" applyAlignment="1">
      <alignment vertical="center"/>
    </xf>
    <xf numFmtId="10" fontId="59" fillId="2" borderId="3" xfId="77" applyNumberFormat="1" applyFont="1" applyFill="1" applyBorder="1" applyAlignment="1">
      <alignment horizontal="center" vertical="center"/>
    </xf>
    <xf numFmtId="10" fontId="58" fillId="2" borderId="3" xfId="77" applyNumberFormat="1" applyFont="1" applyFill="1" applyBorder="1" applyAlignment="1">
      <alignment horizontal="center" vertical="center"/>
    </xf>
    <xf numFmtId="10" fontId="59" fillId="2" borderId="3" xfId="83" applyNumberFormat="1" applyFont="1" applyFill="1" applyBorder="1" applyAlignment="1">
      <alignment horizontal="center" vertical="center"/>
    </xf>
    <xf numFmtId="0" fontId="58" fillId="2" borderId="3" xfId="77" applyFont="1" applyFill="1" applyBorder="1" applyAlignment="1">
      <alignment vertical="center" wrapText="1"/>
    </xf>
    <xf numFmtId="0" fontId="59" fillId="2" borderId="3" xfId="0" applyFont="1" applyFill="1" applyBorder="1" applyAlignment="1">
      <alignment vertical="center"/>
    </xf>
    <xf numFmtId="0" fontId="58" fillId="2" borderId="3" xfId="77" applyFont="1" applyFill="1" applyBorder="1" applyAlignment="1">
      <alignment horizontal="center" vertical="center"/>
    </xf>
    <xf numFmtId="0" fontId="58" fillId="2" borderId="3" xfId="77" applyFont="1" applyFill="1" applyBorder="1" applyAlignment="1">
      <alignment horizontal="right" vertical="center"/>
    </xf>
    <xf numFmtId="10" fontId="58" fillId="2" borderId="3" xfId="77" applyNumberFormat="1" applyFont="1" applyFill="1" applyBorder="1" applyAlignment="1">
      <alignment vertical="center"/>
    </xf>
    <xf numFmtId="10" fontId="58" fillId="3" borderId="3" xfId="77" applyNumberFormat="1" applyFont="1" applyFill="1" applyBorder="1" applyAlignment="1">
      <alignment horizontal="center" vertical="center"/>
    </xf>
    <xf numFmtId="0" fontId="46" fillId="3" borderId="0" xfId="153" applyFont="1" applyFill="1" applyAlignment="1">
      <alignment horizontal="center" vertical="center" wrapText="1"/>
    </xf>
    <xf numFmtId="0" fontId="48" fillId="3" borderId="0" xfId="153" applyFont="1" applyFill="1" applyAlignment="1">
      <alignment horizontal="center" vertical="center" wrapText="1"/>
    </xf>
    <xf numFmtId="4" fontId="48" fillId="3" borderId="0" xfId="153" applyNumberFormat="1" applyFont="1" applyFill="1" applyAlignment="1">
      <alignment horizontal="right" vertical="center" wrapText="1"/>
    </xf>
    <xf numFmtId="4" fontId="47" fillId="3" borderId="0" xfId="153" applyNumberFormat="1" applyFont="1" applyFill="1" applyAlignment="1">
      <alignment horizontal="right" vertical="center" wrapText="1"/>
    </xf>
    <xf numFmtId="4" fontId="52" fillId="3" borderId="0" xfId="153" applyNumberFormat="1" applyFont="1" applyFill="1" applyAlignment="1">
      <alignment horizontal="right" vertical="center" wrapText="1"/>
    </xf>
    <xf numFmtId="0" fontId="59" fillId="3" borderId="9" xfId="0" applyFont="1" applyFill="1" applyBorder="1"/>
    <xf numFmtId="1" fontId="59" fillId="3" borderId="0" xfId="0" applyNumberFormat="1" applyFont="1" applyFill="1" applyAlignment="1">
      <alignment horizontal="center"/>
    </xf>
    <xf numFmtId="0" fontId="59" fillId="3" borderId="28" xfId="0" applyFont="1" applyFill="1" applyBorder="1"/>
    <xf numFmtId="0" fontId="59" fillId="3" borderId="28" xfId="0" applyFont="1" applyFill="1" applyBorder="1" applyAlignment="1">
      <alignment horizontal="center"/>
    </xf>
    <xf numFmtId="3" fontId="59" fillId="3" borderId="7" xfId="150" applyNumberFormat="1" applyFont="1" applyFill="1" applyBorder="1" applyAlignment="1">
      <alignment horizontal="center"/>
    </xf>
    <xf numFmtId="3" fontId="59" fillId="3" borderId="11" xfId="150" applyNumberFormat="1" applyFont="1" applyFill="1" applyBorder="1" applyAlignment="1">
      <alignment horizontal="center"/>
    </xf>
    <xf numFmtId="2" fontId="59" fillId="3" borderId="0" xfId="150" applyNumberFormat="1" applyFont="1" applyFill="1" applyBorder="1" applyAlignment="1">
      <alignment horizontal="center"/>
    </xf>
    <xf numFmtId="2" fontId="59" fillId="3" borderId="0" xfId="83" applyNumberFormat="1" applyFont="1" applyFill="1" applyBorder="1" applyAlignment="1">
      <alignment horizontal="center"/>
    </xf>
    <xf numFmtId="2" fontId="59" fillId="3" borderId="11" xfId="83" applyNumberFormat="1" applyFont="1" applyFill="1" applyBorder="1" applyAlignment="1">
      <alignment horizontal="center"/>
    </xf>
    <xf numFmtId="4" fontId="59" fillId="3" borderId="11" xfId="150" applyNumberFormat="1" applyFont="1" applyFill="1" applyBorder="1" applyAlignment="1">
      <alignment horizontal="right"/>
    </xf>
    <xf numFmtId="165" fontId="67" fillId="3" borderId="0" xfId="0" applyNumberFormat="1" applyFont="1" applyFill="1"/>
    <xf numFmtId="4" fontId="68" fillId="3" borderId="0" xfId="0" applyNumberFormat="1" applyFont="1" applyFill="1" applyAlignment="1">
      <alignment horizontal="left" vertical="center"/>
    </xf>
    <xf numFmtId="0" fontId="69" fillId="3" borderId="0" xfId="0" applyFont="1" applyFill="1" applyAlignment="1">
      <alignment vertical="center"/>
    </xf>
    <xf numFmtId="0" fontId="22" fillId="3" borderId="0" xfId="0" applyFont="1" applyFill="1" applyAlignment="1">
      <alignment vertical="center"/>
    </xf>
    <xf numFmtId="10" fontId="69" fillId="3" borderId="0" xfId="0" applyNumberFormat="1" applyFont="1" applyFill="1" applyAlignment="1">
      <alignment vertical="center"/>
    </xf>
    <xf numFmtId="167" fontId="69" fillId="3" borderId="0" xfId="0" applyNumberFormat="1" applyFont="1" applyFill="1" applyAlignment="1">
      <alignment vertical="center"/>
    </xf>
    <xf numFmtId="172" fontId="69" fillId="3" borderId="0" xfId="0" applyNumberFormat="1" applyFont="1" applyFill="1" applyAlignment="1">
      <alignment vertical="center"/>
    </xf>
    <xf numFmtId="179" fontId="59" fillId="3" borderId="28" xfId="150" applyNumberFormat="1" applyFont="1" applyFill="1" applyBorder="1" applyAlignment="1">
      <alignment horizontal="center"/>
    </xf>
    <xf numFmtId="4" fontId="59" fillId="3" borderId="28" xfId="150" applyNumberFormat="1" applyFont="1" applyFill="1" applyBorder="1" applyAlignment="1">
      <alignment horizontal="center"/>
    </xf>
    <xf numFmtId="0" fontId="59" fillId="3" borderId="28" xfId="0" applyFont="1" applyFill="1" applyBorder="1" applyAlignment="1">
      <alignment horizontal="right"/>
    </xf>
    <xf numFmtId="169" fontId="59" fillId="3" borderId="28" xfId="150" applyNumberFormat="1" applyFont="1" applyFill="1" applyBorder="1"/>
    <xf numFmtId="1" fontId="59" fillId="3" borderId="0" xfId="150" applyNumberFormat="1" applyFont="1" applyFill="1" applyBorder="1" applyAlignment="1">
      <alignment horizontal="center"/>
    </xf>
    <xf numFmtId="165" fontId="52" fillId="3" borderId="0" xfId="0" applyNumberFormat="1" applyFont="1" applyFill="1"/>
    <xf numFmtId="181" fontId="59" fillId="3" borderId="11" xfId="150" applyNumberFormat="1" applyFont="1" applyFill="1" applyBorder="1" applyAlignment="1">
      <alignment horizontal="center"/>
    </xf>
    <xf numFmtId="4" fontId="59" fillId="3" borderId="0" xfId="0" applyNumberFormat="1" applyFont="1" applyFill="1" applyAlignment="1">
      <alignment horizontal="right"/>
    </xf>
    <xf numFmtId="180" fontId="22" fillId="3" borderId="0" xfId="0" applyNumberFormat="1" applyFont="1" applyFill="1" applyAlignment="1">
      <alignment horizontal="center" vertical="center" wrapText="1"/>
    </xf>
    <xf numFmtId="4" fontId="22" fillId="3" borderId="0" xfId="0" applyNumberFormat="1" applyFont="1" applyFill="1" applyAlignment="1">
      <alignment horizontal="left" vertical="center" wrapText="1"/>
    </xf>
    <xf numFmtId="0" fontId="57" fillId="3" borderId="30" xfId="153" applyFont="1" applyFill="1" applyBorder="1" applyAlignment="1">
      <alignment horizontal="center" vertical="center" wrapText="1"/>
    </xf>
    <xf numFmtId="43" fontId="67" fillId="3" borderId="0" xfId="0" applyNumberFormat="1" applyFont="1" applyFill="1"/>
    <xf numFmtId="182" fontId="52" fillId="3" borderId="0" xfId="153" applyNumberFormat="1" applyFont="1" applyFill="1" applyAlignment="1">
      <alignment horizontal="right" vertical="center" wrapText="1"/>
    </xf>
    <xf numFmtId="0" fontId="67" fillId="0" borderId="0" xfId="77" applyFont="1"/>
    <xf numFmtId="0" fontId="57" fillId="3" borderId="0" xfId="153" applyFont="1" applyFill="1" applyAlignment="1">
      <alignment horizontal="center" vertical="center" wrapText="1"/>
    </xf>
    <xf numFmtId="4" fontId="52" fillId="3" borderId="0" xfId="153" applyNumberFormat="1" applyFont="1" applyFill="1" applyAlignment="1">
      <alignment horizontal="center" vertical="center" wrapText="1"/>
    </xf>
    <xf numFmtId="4" fontId="54" fillId="3" borderId="0" xfId="153" applyNumberFormat="1" applyFont="1" applyFill="1" applyAlignment="1">
      <alignment horizontal="center" vertical="center" wrapText="1"/>
    </xf>
    <xf numFmtId="4" fontId="55" fillId="3" borderId="0" xfId="153" applyNumberFormat="1" applyFont="1" applyFill="1" applyAlignment="1">
      <alignment horizontal="right" vertical="center" wrapText="1"/>
    </xf>
    <xf numFmtId="10" fontId="52" fillId="3" borderId="0" xfId="153" applyNumberFormat="1" applyFont="1" applyFill="1" applyAlignment="1">
      <alignment horizontal="right" vertical="center" wrapText="1"/>
    </xf>
    <xf numFmtId="4" fontId="54" fillId="3" borderId="0" xfId="153" applyNumberFormat="1" applyFont="1" applyFill="1" applyAlignment="1">
      <alignment horizontal="right" vertical="center" wrapText="1"/>
    </xf>
    <xf numFmtId="0" fontId="8" fillId="0" borderId="0" xfId="153" applyAlignment="1">
      <alignment vertical="center"/>
    </xf>
    <xf numFmtId="4" fontId="57" fillId="3" borderId="0" xfId="0" applyNumberFormat="1" applyFont="1" applyFill="1" applyAlignment="1">
      <alignment horizontal="center" vertical="center" wrapText="1"/>
    </xf>
    <xf numFmtId="4" fontId="57" fillId="3" borderId="0" xfId="0" applyNumberFormat="1" applyFont="1" applyFill="1" applyAlignment="1">
      <alignment horizontal="right" vertical="center" wrapText="1" indent="1"/>
    </xf>
    <xf numFmtId="165" fontId="52" fillId="3" borderId="0" xfId="150" applyFont="1" applyFill="1" applyBorder="1"/>
    <xf numFmtId="180" fontId="57" fillId="3" borderId="0" xfId="0" applyNumberFormat="1" applyFont="1" applyFill="1" applyAlignment="1">
      <alignment horizontal="right" vertical="center" wrapText="1"/>
    </xf>
    <xf numFmtId="4" fontId="60" fillId="3" borderId="0" xfId="0" applyNumberFormat="1" applyFont="1" applyFill="1" applyAlignment="1">
      <alignment vertical="center" wrapText="1"/>
    </xf>
    <xf numFmtId="180" fontId="59" fillId="3" borderId="3" xfId="0" applyNumberFormat="1" applyFont="1" applyFill="1" applyBorder="1" applyAlignment="1">
      <alignment horizontal="center" vertical="center" wrapText="1"/>
    </xf>
    <xf numFmtId="4" fontId="59" fillId="3" borderId="3" xfId="0" applyNumberFormat="1" applyFont="1" applyFill="1" applyBorder="1" applyAlignment="1">
      <alignment horizontal="left" vertical="center" wrapText="1"/>
    </xf>
    <xf numFmtId="4" fontId="59" fillId="3" borderId="3" xfId="0" applyNumberFormat="1" applyFont="1" applyFill="1" applyBorder="1" applyAlignment="1">
      <alignment horizontal="center" vertical="center" wrapText="1"/>
    </xf>
    <xf numFmtId="4" fontId="59" fillId="3" borderId="3" xfId="0" applyNumberFormat="1" applyFont="1" applyFill="1" applyBorder="1" applyAlignment="1">
      <alignment vertical="center" wrapText="1"/>
    </xf>
    <xf numFmtId="1" fontId="58" fillId="3" borderId="3" xfId="0" applyNumberFormat="1" applyFont="1" applyFill="1" applyBorder="1" applyAlignment="1">
      <alignment horizontal="center" vertical="center" wrapText="1"/>
    </xf>
    <xf numFmtId="4" fontId="58" fillId="3" borderId="3" xfId="0" applyNumberFormat="1" applyFont="1" applyFill="1" applyBorder="1" applyAlignment="1">
      <alignment vertical="center" wrapText="1"/>
    </xf>
    <xf numFmtId="43" fontId="52" fillId="3" borderId="0" xfId="204" applyFont="1" applyFill="1" applyBorder="1" applyAlignment="1">
      <alignment vertical="center"/>
    </xf>
    <xf numFmtId="183" fontId="52" fillId="3" borderId="0" xfId="204" applyNumberFormat="1" applyFont="1" applyFill="1" applyBorder="1" applyAlignment="1">
      <alignment horizontal="right" vertical="center"/>
    </xf>
    <xf numFmtId="0" fontId="57" fillId="3" borderId="3" xfId="153" applyFont="1" applyFill="1" applyBorder="1" applyAlignment="1">
      <alignment horizontal="center" vertical="center" wrapText="1"/>
    </xf>
    <xf numFmtId="10" fontId="59" fillId="3" borderId="0" xfId="150" applyNumberFormat="1" applyFont="1" applyFill="1" applyBorder="1" applyAlignment="1">
      <alignment horizontal="center"/>
    </xf>
    <xf numFmtId="10" fontId="58" fillId="2" borderId="4" xfId="77" applyNumberFormat="1" applyFont="1" applyFill="1" applyBorder="1" applyAlignment="1">
      <alignment horizontal="center" vertical="center"/>
    </xf>
    <xf numFmtId="0" fontId="58" fillId="2" borderId="0" xfId="77" applyFont="1" applyFill="1" applyAlignment="1">
      <alignment horizontal="right" vertical="center"/>
    </xf>
    <xf numFmtId="10" fontId="58" fillId="2" borderId="0" xfId="77" applyNumberFormat="1" applyFont="1" applyFill="1" applyAlignment="1">
      <alignment horizontal="center" vertical="center"/>
    </xf>
    <xf numFmtId="0" fontId="58" fillId="2" borderId="11" xfId="77" applyFont="1" applyFill="1" applyBorder="1" applyAlignment="1">
      <alignment horizontal="right" vertical="center"/>
    </xf>
    <xf numFmtId="10" fontId="58" fillId="2" borderId="11" xfId="77" applyNumberFormat="1" applyFont="1" applyFill="1" applyBorder="1" applyAlignment="1">
      <alignment horizontal="center" vertical="center"/>
    </xf>
    <xf numFmtId="10" fontId="74" fillId="2" borderId="3" xfId="85" applyNumberFormat="1" applyFont="1" applyFill="1" applyBorder="1" applyAlignment="1">
      <alignment horizontal="center" vertical="center"/>
    </xf>
    <xf numFmtId="0" fontId="58" fillId="2" borderId="0" xfId="77" applyFont="1" applyFill="1" applyAlignment="1">
      <alignment horizontal="left" vertical="center"/>
    </xf>
    <xf numFmtId="10" fontId="58" fillId="3" borderId="0" xfId="0" applyNumberFormat="1" applyFont="1" applyFill="1" applyAlignment="1">
      <alignment horizontal="center"/>
    </xf>
    <xf numFmtId="49" fontId="59" fillId="3" borderId="3" xfId="0" applyNumberFormat="1" applyFont="1" applyFill="1" applyBorder="1" applyAlignment="1">
      <alignment horizontal="left" vertical="center"/>
    </xf>
    <xf numFmtId="4" fontId="59" fillId="3" borderId="5" xfId="0" applyNumberFormat="1" applyFont="1" applyFill="1" applyBorder="1" applyAlignment="1">
      <alignment horizontal="center" vertical="center" wrapText="1"/>
    </xf>
    <xf numFmtId="165" fontId="58" fillId="3" borderId="0" xfId="150" applyFont="1" applyFill="1" applyBorder="1" applyAlignment="1">
      <alignment horizontal="center"/>
    </xf>
    <xf numFmtId="4" fontId="59" fillId="0" borderId="9" xfId="0" applyNumberFormat="1" applyFont="1" applyBorder="1" applyAlignment="1">
      <alignment horizontal="left" vertical="center"/>
    </xf>
    <xf numFmtId="4" fontId="59" fillId="0" borderId="33" xfId="0" applyNumberFormat="1" applyFont="1" applyBorder="1" applyAlignment="1">
      <alignment horizontal="left" vertical="center"/>
    </xf>
    <xf numFmtId="180" fontId="58" fillId="3" borderId="3" xfId="0" applyNumberFormat="1" applyFont="1" applyFill="1" applyBorder="1" applyAlignment="1">
      <alignment horizontal="center" vertical="center" wrapText="1"/>
    </xf>
    <xf numFmtId="4" fontId="59" fillId="3" borderId="11" xfId="0" applyNumberFormat="1" applyFont="1" applyFill="1" applyBorder="1" applyAlignment="1">
      <alignment vertical="center" wrapText="1"/>
    </xf>
    <xf numFmtId="4" fontId="59" fillId="0" borderId="24" xfId="0" applyNumberFormat="1" applyFont="1" applyBorder="1" applyAlignment="1">
      <alignment horizontal="left" vertical="center"/>
    </xf>
    <xf numFmtId="4" fontId="59" fillId="3" borderId="25" xfId="0" applyNumberFormat="1" applyFont="1" applyFill="1" applyBorder="1" applyAlignment="1">
      <alignment vertical="center" wrapText="1"/>
    </xf>
    <xf numFmtId="180" fontId="59" fillId="0" borderId="3" xfId="0" applyNumberFormat="1" applyFont="1" applyBorder="1" applyAlignment="1">
      <alignment horizontal="center" vertical="center" wrapText="1"/>
    </xf>
    <xf numFmtId="180" fontId="59" fillId="0" borderId="35" xfId="0" applyNumberFormat="1" applyFont="1" applyBorder="1" applyAlignment="1">
      <alignment horizontal="center" vertical="center" wrapText="1"/>
    </xf>
    <xf numFmtId="180" fontId="59" fillId="0" borderId="34" xfId="0" applyNumberFormat="1" applyFont="1" applyBorder="1" applyAlignment="1">
      <alignment horizontal="center" vertical="center" wrapText="1"/>
    </xf>
    <xf numFmtId="4" fontId="59" fillId="0" borderId="3" xfId="0" applyNumberFormat="1" applyFont="1" applyBorder="1" applyAlignment="1">
      <alignment horizontal="left" vertical="center"/>
    </xf>
    <xf numFmtId="4" fontId="58" fillId="0" borderId="24" xfId="0" applyNumberFormat="1" applyFont="1" applyBorder="1" applyAlignment="1">
      <alignment horizontal="left" vertical="center"/>
    </xf>
    <xf numFmtId="180" fontId="58" fillId="0" borderId="3" xfId="0" applyNumberFormat="1" applyFont="1" applyBorder="1" applyAlignment="1">
      <alignment horizontal="center" vertical="center" wrapText="1"/>
    </xf>
    <xf numFmtId="4" fontId="59" fillId="0" borderId="3" xfId="0" applyNumberFormat="1" applyFont="1" applyBorder="1" applyAlignment="1">
      <alignment horizontal="center" vertical="center" wrapText="1"/>
    </xf>
    <xf numFmtId="4" fontId="58" fillId="3" borderId="5" xfId="0" applyNumberFormat="1" applyFont="1" applyFill="1" applyBorder="1" applyAlignment="1">
      <alignment horizontal="center" vertical="center" wrapText="1"/>
    </xf>
    <xf numFmtId="4" fontId="58" fillId="3" borderId="3" xfId="0" applyNumberFormat="1" applyFont="1" applyFill="1" applyBorder="1" applyAlignment="1">
      <alignment horizontal="left" vertical="center" wrapText="1"/>
    </xf>
    <xf numFmtId="4" fontId="65" fillId="5" borderId="0" xfId="0" applyNumberFormat="1" applyFont="1" applyFill="1" applyAlignment="1">
      <alignment horizontal="right"/>
    </xf>
    <xf numFmtId="10" fontId="65" fillId="5" borderId="0" xfId="0" applyNumberFormat="1" applyFont="1" applyFill="1" applyAlignment="1">
      <alignment horizontal="right"/>
    </xf>
    <xf numFmtId="3" fontId="65" fillId="5" borderId="0" xfId="0" applyNumberFormat="1" applyFont="1" applyFill="1" applyAlignment="1">
      <alignment horizontal="right"/>
    </xf>
    <xf numFmtId="4" fontId="58" fillId="3" borderId="27" xfId="0" applyNumberFormat="1" applyFont="1" applyFill="1" applyBorder="1" applyAlignment="1">
      <alignment vertical="center"/>
    </xf>
    <xf numFmtId="4" fontId="58" fillId="3" borderId="26" xfId="0" applyNumberFormat="1" applyFont="1" applyFill="1" applyBorder="1" applyAlignment="1">
      <alignment vertical="center"/>
    </xf>
    <xf numFmtId="4" fontId="58" fillId="0" borderId="10" xfId="0" applyNumberFormat="1" applyFont="1" applyBorder="1" applyAlignment="1">
      <alignment vertical="center"/>
    </xf>
    <xf numFmtId="4" fontId="58" fillId="0" borderId="11" xfId="0" applyNumberFormat="1" applyFont="1" applyBorder="1" applyAlignment="1">
      <alignment vertical="center"/>
    </xf>
    <xf numFmtId="4" fontId="58" fillId="0" borderId="12" xfId="0" applyNumberFormat="1" applyFont="1" applyBorder="1" applyAlignment="1">
      <alignment vertical="center"/>
    </xf>
    <xf numFmtId="165" fontId="65" fillId="3" borderId="0" xfId="150" applyFont="1" applyFill="1" applyBorder="1"/>
    <xf numFmtId="181" fontId="59" fillId="3" borderId="0" xfId="0" applyNumberFormat="1" applyFont="1" applyFill="1" applyAlignment="1">
      <alignment horizontal="center"/>
    </xf>
    <xf numFmtId="171" fontId="58" fillId="3" borderId="11" xfId="150" applyNumberFormat="1" applyFont="1" applyFill="1" applyBorder="1" applyAlignment="1">
      <alignment horizontal="center"/>
    </xf>
    <xf numFmtId="171" fontId="59" fillId="3" borderId="0" xfId="0" applyNumberFormat="1" applyFont="1" applyFill="1" applyAlignment="1">
      <alignment horizontal="center"/>
    </xf>
    <xf numFmtId="171" fontId="59" fillId="3" borderId="1" xfId="150" applyNumberFormat="1" applyFont="1" applyFill="1" applyBorder="1" applyAlignment="1">
      <alignment horizontal="center"/>
    </xf>
    <xf numFmtId="171" fontId="58" fillId="3" borderId="12" xfId="150" applyNumberFormat="1" applyFont="1" applyFill="1" applyBorder="1" applyAlignment="1">
      <alignment horizontal="center"/>
    </xf>
    <xf numFmtId="0" fontId="59" fillId="5" borderId="0" xfId="0" applyFont="1" applyFill="1" applyAlignment="1">
      <alignment horizontal="center"/>
    </xf>
    <xf numFmtId="0" fontId="59" fillId="5" borderId="0" xfId="0" applyFont="1" applyFill="1"/>
    <xf numFmtId="165" fontId="59" fillId="5" borderId="0" xfId="150" applyFont="1" applyFill="1" applyBorder="1"/>
    <xf numFmtId="43" fontId="9" fillId="3" borderId="0" xfId="0" applyNumberFormat="1" applyFont="1" applyFill="1"/>
    <xf numFmtId="10" fontId="59" fillId="5" borderId="0" xfId="83" applyNumberFormat="1" applyFont="1" applyFill="1" applyBorder="1"/>
    <xf numFmtId="171" fontId="59" fillId="5" borderId="0" xfId="150" applyNumberFormat="1" applyFont="1" applyFill="1" applyBorder="1" applyAlignment="1">
      <alignment horizontal="center"/>
    </xf>
    <xf numFmtId="0" fontId="59" fillId="5" borderId="0" xfId="0" applyFont="1" applyFill="1" applyAlignment="1">
      <alignment horizontal="right" indent="1"/>
    </xf>
    <xf numFmtId="4" fontId="58" fillId="3" borderId="0" xfId="0" applyNumberFormat="1" applyFont="1" applyFill="1" applyAlignment="1">
      <alignment horizontal="center"/>
    </xf>
    <xf numFmtId="4" fontId="59" fillId="3" borderId="0" xfId="0" applyNumberFormat="1" applyFont="1" applyFill="1"/>
    <xf numFmtId="0" fontId="59" fillId="5" borderId="36" xfId="0" applyFont="1" applyFill="1" applyBorder="1"/>
    <xf numFmtId="165" fontId="59" fillId="5" borderId="36" xfId="150" applyFont="1" applyFill="1" applyBorder="1"/>
    <xf numFmtId="4" fontId="9" fillId="3" borderId="0" xfId="0" applyNumberFormat="1" applyFont="1" applyFill="1" applyAlignment="1">
      <alignment horizontal="center"/>
    </xf>
    <xf numFmtId="167" fontId="59" fillId="5" borderId="36" xfId="150" applyNumberFormat="1" applyFont="1" applyFill="1" applyBorder="1"/>
    <xf numFmtId="165" fontId="59" fillId="5" borderId="36" xfId="150" applyFont="1" applyFill="1" applyBorder="1" applyAlignment="1">
      <alignment horizontal="right"/>
    </xf>
    <xf numFmtId="165" fontId="59" fillId="3" borderId="28" xfId="150" applyFont="1" applyFill="1" applyBorder="1" applyAlignment="1">
      <alignment horizontal="right"/>
    </xf>
    <xf numFmtId="165" fontId="59" fillId="3" borderId="37" xfId="150" applyFont="1" applyFill="1" applyBorder="1"/>
    <xf numFmtId="3" fontId="59" fillId="3" borderId="37" xfId="150" applyNumberFormat="1" applyFont="1" applyFill="1" applyBorder="1" applyAlignment="1">
      <alignment horizontal="center"/>
    </xf>
    <xf numFmtId="10" fontId="59" fillId="3" borderId="3" xfId="77" applyNumberFormat="1" applyFont="1" applyFill="1" applyBorder="1" applyAlignment="1">
      <alignment horizontal="center" vertical="center"/>
    </xf>
    <xf numFmtId="0" fontId="59" fillId="3" borderId="37" xfId="68" applyFont="1" applyFill="1" applyBorder="1" applyAlignment="1">
      <alignment horizontal="left"/>
    </xf>
    <xf numFmtId="0" fontId="59" fillId="3" borderId="37" xfId="0" applyFont="1" applyFill="1" applyBorder="1"/>
    <xf numFmtId="167" fontId="59" fillId="3" borderId="37" xfId="0" applyNumberFormat="1" applyFont="1" applyFill="1" applyBorder="1"/>
    <xf numFmtId="0" fontId="59" fillId="3" borderId="37" xfId="0" applyFont="1" applyFill="1" applyBorder="1" applyAlignment="1">
      <alignment horizontal="center"/>
    </xf>
    <xf numFmtId="4" fontId="59" fillId="3" borderId="6" xfId="0" applyNumberFormat="1" applyFont="1" applyFill="1" applyBorder="1" applyAlignment="1">
      <alignment horizontal="center"/>
    </xf>
    <xf numFmtId="4" fontId="59" fillId="3" borderId="37" xfId="150" applyNumberFormat="1" applyFont="1" applyFill="1" applyBorder="1" applyAlignment="1">
      <alignment horizontal="right"/>
    </xf>
    <xf numFmtId="10" fontId="59" fillId="3" borderId="37" xfId="83" applyNumberFormat="1" applyFont="1" applyFill="1" applyBorder="1"/>
    <xf numFmtId="4" fontId="75" fillId="3" borderId="0" xfId="0" applyNumberFormat="1" applyFont="1" applyFill="1" applyAlignment="1">
      <alignment horizontal="left" vertical="center"/>
    </xf>
    <xf numFmtId="4" fontId="75" fillId="3" borderId="0" xfId="0" applyNumberFormat="1" applyFont="1" applyFill="1" applyAlignment="1">
      <alignment horizontal="right" vertical="center"/>
    </xf>
    <xf numFmtId="165" fontId="76" fillId="3" borderId="0" xfId="0" applyNumberFormat="1" applyFont="1" applyFill="1"/>
    <xf numFmtId="4" fontId="59" fillId="3" borderId="11" xfId="150" applyNumberFormat="1" applyFont="1" applyFill="1" applyBorder="1"/>
    <xf numFmtId="165" fontId="69" fillId="3" borderId="0" xfId="0" applyNumberFormat="1" applyFont="1" applyFill="1"/>
    <xf numFmtId="43" fontId="64" fillId="3" borderId="0" xfId="0" applyNumberFormat="1" applyFont="1" applyFill="1"/>
    <xf numFmtId="4" fontId="69" fillId="3" borderId="0" xfId="0" applyNumberFormat="1" applyFont="1" applyFill="1"/>
    <xf numFmtId="0" fontId="64" fillId="3" borderId="0" xfId="0" applyFont="1" applyFill="1"/>
    <xf numFmtId="3" fontId="59" fillId="3" borderId="36" xfId="150" applyNumberFormat="1" applyFont="1" applyFill="1" applyBorder="1" applyAlignment="1">
      <alignment horizontal="center"/>
    </xf>
    <xf numFmtId="3" fontId="59" fillId="3" borderId="1" xfId="150" applyNumberFormat="1" applyFont="1" applyFill="1" applyBorder="1" applyAlignment="1">
      <alignment horizontal="center"/>
    </xf>
    <xf numFmtId="3" fontId="59" fillId="3" borderId="38" xfId="150" applyNumberFormat="1" applyFont="1" applyFill="1" applyBorder="1" applyAlignment="1">
      <alignment horizontal="center"/>
    </xf>
    <xf numFmtId="43" fontId="65" fillId="5" borderId="0" xfId="204" applyFont="1" applyFill="1" applyBorder="1" applyAlignment="1" applyProtection="1">
      <alignment vertical="center"/>
    </xf>
    <xf numFmtId="183" fontId="65" fillId="5" borderId="0" xfId="205" applyNumberFormat="1" applyFont="1" applyFill="1" applyBorder="1" applyAlignment="1">
      <alignment horizontal="left" vertical="center"/>
    </xf>
    <xf numFmtId="0" fontId="9" fillId="0" borderId="0" xfId="0" applyFont="1"/>
    <xf numFmtId="0" fontId="0" fillId="0" borderId="0" xfId="0" applyAlignment="1">
      <alignment horizontal="center"/>
    </xf>
    <xf numFmtId="0" fontId="67" fillId="0" borderId="0" xfId="0" applyFont="1"/>
    <xf numFmtId="0" fontId="65" fillId="5" borderId="0" xfId="205" applyNumberFormat="1" applyFont="1" applyFill="1" applyBorder="1" applyAlignment="1">
      <alignment horizontal="left" vertical="center"/>
    </xf>
    <xf numFmtId="0" fontId="65" fillId="5" borderId="0" xfId="206" applyFont="1" applyFill="1" applyAlignment="1">
      <alignment vertical="center"/>
    </xf>
    <xf numFmtId="43" fontId="65" fillId="5" borderId="0" xfId="204" applyFont="1" applyFill="1" applyBorder="1" applyAlignment="1">
      <alignment vertical="center"/>
    </xf>
    <xf numFmtId="49" fontId="65" fillId="5" borderId="0" xfId="204" applyNumberFormat="1" applyFont="1" applyFill="1" applyBorder="1" applyAlignment="1">
      <alignment horizontal="left" vertical="center"/>
    </xf>
    <xf numFmtId="44" fontId="0" fillId="0" borderId="0" xfId="0" applyNumberFormat="1"/>
    <xf numFmtId="0" fontId="9" fillId="0" borderId="0" xfId="0" applyFont="1" applyAlignment="1">
      <alignment horizontal="center"/>
    </xf>
    <xf numFmtId="0" fontId="52" fillId="0" borderId="0" xfId="0" applyFont="1" applyAlignment="1">
      <alignment horizontal="center"/>
    </xf>
    <xf numFmtId="0" fontId="52" fillId="0" borderId="0" xfId="0" applyFont="1"/>
    <xf numFmtId="0" fontId="59" fillId="0" borderId="0" xfId="0" applyFont="1"/>
    <xf numFmtId="0" fontId="58" fillId="3" borderId="3" xfId="0" applyFont="1" applyFill="1" applyBorder="1" applyAlignment="1">
      <alignment horizontal="center"/>
    </xf>
    <xf numFmtId="0" fontId="58" fillId="3" borderId="3" xfId="0" applyFont="1" applyFill="1" applyBorder="1"/>
    <xf numFmtId="0" fontId="59" fillId="3" borderId="3" xfId="0" applyFont="1" applyFill="1" applyBorder="1" applyAlignment="1">
      <alignment horizontal="center"/>
    </xf>
    <xf numFmtId="0" fontId="59" fillId="3" borderId="3" xfId="0" applyFont="1" applyFill="1" applyBorder="1"/>
    <xf numFmtId="4" fontId="59" fillId="3" borderId="3" xfId="206" applyNumberFormat="1" applyFont="1" applyFill="1" applyBorder="1" applyAlignment="1">
      <alignment vertical="center"/>
    </xf>
    <xf numFmtId="0" fontId="59" fillId="3" borderId="3" xfId="206" applyFont="1" applyFill="1" applyBorder="1" applyAlignment="1">
      <alignment vertical="center"/>
    </xf>
    <xf numFmtId="43" fontId="59" fillId="3" borderId="3" xfId="204" applyFont="1" applyFill="1" applyBorder="1" applyAlignment="1">
      <alignment vertical="center"/>
    </xf>
    <xf numFmtId="43" fontId="59" fillId="3" borderId="3" xfId="204" applyFont="1" applyFill="1" applyBorder="1" applyAlignment="1">
      <alignment horizontal="center" vertical="center"/>
    </xf>
    <xf numFmtId="49" fontId="59" fillId="3" borderId="3" xfId="204" applyNumberFormat="1" applyFont="1" applyFill="1" applyBorder="1" applyAlignment="1">
      <alignment horizontal="left" vertical="center"/>
    </xf>
    <xf numFmtId="0" fontId="59" fillId="3" borderId="3" xfId="0" applyFont="1" applyFill="1" applyBorder="1" applyAlignment="1">
      <alignment horizontal="left"/>
    </xf>
    <xf numFmtId="0" fontId="59" fillId="0" borderId="3" xfId="0" applyFont="1" applyBorder="1"/>
    <xf numFmtId="0" fontId="59" fillId="0" borderId="3" xfId="0" applyFont="1" applyBorder="1" applyAlignment="1">
      <alignment horizontal="center"/>
    </xf>
    <xf numFmtId="183" fontId="59" fillId="3" borderId="3" xfId="204" applyNumberFormat="1" applyFont="1" applyFill="1" applyBorder="1" applyAlignment="1">
      <alignment horizontal="left" vertical="center"/>
    </xf>
    <xf numFmtId="0" fontId="59" fillId="0" borderId="3" xfId="206" applyFont="1" applyBorder="1" applyAlignment="1">
      <alignment vertical="center"/>
    </xf>
    <xf numFmtId="43" fontId="59" fillId="0" borderId="3" xfId="204" applyFont="1" applyFill="1" applyBorder="1" applyAlignment="1">
      <alignment horizontal="center" vertical="center"/>
    </xf>
    <xf numFmtId="0" fontId="59" fillId="0" borderId="0" xfId="206" applyFont="1" applyAlignment="1">
      <alignment vertical="center"/>
    </xf>
    <xf numFmtId="43" fontId="59" fillId="0" borderId="0" xfId="204" applyFont="1" applyFill="1" applyBorder="1" applyAlignment="1">
      <alignment horizontal="center" vertical="center"/>
    </xf>
    <xf numFmtId="43" fontId="59" fillId="3" borderId="0" xfId="204" applyFont="1" applyFill="1" applyBorder="1" applyAlignment="1">
      <alignment vertical="center"/>
    </xf>
    <xf numFmtId="0" fontId="59" fillId="3" borderId="39" xfId="0" applyFont="1" applyFill="1" applyBorder="1" applyAlignment="1">
      <alignment horizontal="center"/>
    </xf>
    <xf numFmtId="0" fontId="59" fillId="3" borderId="39" xfId="0" applyFont="1" applyFill="1" applyBorder="1"/>
    <xf numFmtId="43" fontId="59" fillId="3" borderId="39" xfId="204" applyFont="1" applyFill="1" applyBorder="1" applyAlignment="1" applyProtection="1">
      <alignment vertical="center"/>
    </xf>
    <xf numFmtId="0" fontId="59" fillId="3" borderId="39" xfId="206" applyFont="1" applyFill="1" applyBorder="1" applyAlignment="1">
      <alignment vertical="center"/>
    </xf>
    <xf numFmtId="4" fontId="59" fillId="3" borderId="39" xfId="0" applyNumberFormat="1" applyFont="1" applyFill="1" applyBorder="1" applyAlignment="1">
      <alignment horizontal="right"/>
    </xf>
    <xf numFmtId="0" fontId="59" fillId="3" borderId="39" xfId="0" applyFont="1" applyFill="1" applyBorder="1" applyAlignment="1">
      <alignment horizontal="left"/>
    </xf>
    <xf numFmtId="183" fontId="59" fillId="3" borderId="0" xfId="204" applyNumberFormat="1" applyFont="1" applyFill="1" applyBorder="1" applyAlignment="1">
      <alignment horizontal="left" vertical="center"/>
    </xf>
    <xf numFmtId="1" fontId="59" fillId="3" borderId="7" xfId="150" applyNumberFormat="1" applyFont="1" applyFill="1" applyBorder="1" applyAlignment="1">
      <alignment horizontal="center"/>
    </xf>
    <xf numFmtId="1" fontId="59" fillId="3" borderId="11" xfId="150" applyNumberFormat="1" applyFont="1" applyFill="1" applyBorder="1" applyAlignment="1">
      <alignment horizontal="center"/>
    </xf>
    <xf numFmtId="4" fontId="59" fillId="3" borderId="0" xfId="0" applyNumberFormat="1" applyFont="1" applyFill="1" applyAlignment="1">
      <alignment horizontal="left"/>
    </xf>
    <xf numFmtId="182" fontId="59" fillId="3" borderId="6" xfId="150" applyNumberFormat="1" applyFont="1" applyFill="1" applyBorder="1"/>
    <xf numFmtId="0" fontId="3" fillId="0" borderId="0" xfId="216"/>
    <xf numFmtId="0" fontId="77" fillId="3" borderId="39" xfId="216" applyFont="1" applyFill="1" applyBorder="1" applyAlignment="1">
      <alignment horizontal="center" vertical="center"/>
    </xf>
    <xf numFmtId="0" fontId="77" fillId="3" borderId="39" xfId="216" applyFont="1" applyFill="1" applyBorder="1" applyAlignment="1">
      <alignment horizontal="left" vertical="center"/>
    </xf>
    <xf numFmtId="0" fontId="77" fillId="3" borderId="39" xfId="216" applyFont="1" applyFill="1" applyBorder="1" applyAlignment="1">
      <alignment horizontal="center" vertical="center" wrapText="1"/>
    </xf>
    <xf numFmtId="0" fontId="78" fillId="0" borderId="5" xfId="216" applyFont="1" applyBorder="1" applyAlignment="1">
      <alignment horizontal="center" vertical="center"/>
    </xf>
    <xf numFmtId="0" fontId="78" fillId="0" borderId="5" xfId="216" applyFont="1" applyBorder="1" applyAlignment="1">
      <alignment horizontal="justify" vertical="center" wrapText="1"/>
    </xf>
    <xf numFmtId="44" fontId="78" fillId="0" borderId="5" xfId="216" applyNumberFormat="1" applyFont="1" applyBorder="1" applyAlignment="1">
      <alignment horizontal="center" vertical="center"/>
    </xf>
    <xf numFmtId="183" fontId="78" fillId="0" borderId="5" xfId="216" applyNumberFormat="1" applyFont="1" applyBorder="1" applyAlignment="1">
      <alignment horizontal="right" vertical="center"/>
    </xf>
    <xf numFmtId="44" fontId="78" fillId="0" borderId="5" xfId="216" applyNumberFormat="1" applyFont="1" applyBorder="1" applyAlignment="1">
      <alignment vertical="center"/>
    </xf>
    <xf numFmtId="0" fontId="78" fillId="0" borderId="39" xfId="216" applyFont="1" applyBorder="1" applyAlignment="1">
      <alignment horizontal="center" vertical="center"/>
    </xf>
    <xf numFmtId="0" fontId="78" fillId="0" borderId="39" xfId="216" applyFont="1" applyBorder="1" applyAlignment="1">
      <alignment horizontal="justify" vertical="center" wrapText="1"/>
    </xf>
    <xf numFmtId="0" fontId="78" fillId="3" borderId="5" xfId="216" applyFont="1" applyFill="1" applyBorder="1" applyAlignment="1">
      <alignment horizontal="center" vertical="center"/>
    </xf>
    <xf numFmtId="0" fontId="78" fillId="3" borderId="5" xfId="216" applyFont="1" applyFill="1" applyBorder="1" applyAlignment="1">
      <alignment horizontal="left" vertical="center" wrapText="1"/>
    </xf>
    <xf numFmtId="44" fontId="78" fillId="3" borderId="5" xfId="216" applyNumberFormat="1" applyFont="1" applyFill="1" applyBorder="1" applyAlignment="1">
      <alignment horizontal="center" vertical="center"/>
    </xf>
    <xf numFmtId="183" fontId="78" fillId="3" borderId="5" xfId="216" applyNumberFormat="1" applyFont="1" applyFill="1" applyBorder="1" applyAlignment="1">
      <alignment horizontal="right" vertical="center"/>
    </xf>
    <xf numFmtId="44" fontId="77" fillId="0" borderId="5" xfId="216" applyNumberFormat="1" applyFont="1" applyBorder="1" applyAlignment="1">
      <alignment vertical="center"/>
    </xf>
    <xf numFmtId="44" fontId="3" fillId="0" borderId="0" xfId="216" applyNumberFormat="1"/>
    <xf numFmtId="0" fontId="59" fillId="3" borderId="40" xfId="0" applyFont="1" applyFill="1" applyBorder="1"/>
    <xf numFmtId="179" fontId="59" fillId="3" borderId="40" xfId="150" applyNumberFormat="1" applyFont="1" applyFill="1" applyBorder="1" applyAlignment="1">
      <alignment horizontal="center"/>
    </xf>
    <xf numFmtId="165" fontId="59" fillId="3" borderId="40" xfId="150" applyFont="1" applyFill="1" applyBorder="1" applyAlignment="1">
      <alignment horizontal="right"/>
    </xf>
    <xf numFmtId="0" fontId="59" fillId="3" borderId="40" xfId="0" applyFont="1" applyFill="1" applyBorder="1" applyAlignment="1">
      <alignment horizontal="center"/>
    </xf>
    <xf numFmtId="169" fontId="59" fillId="3" borderId="40" xfId="150" applyNumberFormat="1" applyFont="1" applyFill="1" applyBorder="1"/>
    <xf numFmtId="0" fontId="59" fillId="3" borderId="40" xfId="0" applyFont="1" applyFill="1" applyBorder="1" applyAlignment="1">
      <alignment horizontal="right"/>
    </xf>
    <xf numFmtId="165" fontId="59" fillId="3" borderId="40" xfId="150" applyFont="1" applyFill="1" applyBorder="1"/>
    <xf numFmtId="183" fontId="59" fillId="3" borderId="39" xfId="205" applyNumberFormat="1" applyFont="1" applyFill="1" applyBorder="1" applyAlignment="1">
      <alignment horizontal="left" vertical="center"/>
    </xf>
    <xf numFmtId="4" fontId="59" fillId="3" borderId="39" xfId="206" applyNumberFormat="1" applyFont="1" applyFill="1" applyBorder="1" applyAlignment="1">
      <alignment vertical="center"/>
    </xf>
    <xf numFmtId="0" fontId="59" fillId="3" borderId="39" xfId="205" applyNumberFormat="1" applyFont="1" applyFill="1" applyBorder="1" applyAlignment="1">
      <alignment horizontal="left" vertical="center"/>
    </xf>
    <xf numFmtId="49" fontId="59" fillId="3" borderId="39" xfId="204" applyNumberFormat="1" applyFont="1" applyFill="1" applyBorder="1" applyAlignment="1">
      <alignment horizontal="left" vertical="center"/>
    </xf>
    <xf numFmtId="49" fontId="59" fillId="3" borderId="39" xfId="205" applyNumberFormat="1" applyFont="1" applyFill="1" applyBorder="1" applyAlignment="1">
      <alignment horizontal="left" vertical="center"/>
    </xf>
    <xf numFmtId="4" fontId="22" fillId="3" borderId="39" xfId="206" applyNumberFormat="1" applyFont="1" applyFill="1" applyBorder="1" applyAlignment="1">
      <alignment horizontal="left" vertical="center"/>
    </xf>
    <xf numFmtId="10" fontId="59" fillId="3" borderId="3" xfId="204" applyNumberFormat="1" applyFont="1" applyFill="1" applyBorder="1" applyAlignment="1">
      <alignment vertical="center"/>
    </xf>
    <xf numFmtId="0" fontId="59" fillId="3" borderId="6" xfId="150" applyNumberFormat="1" applyFont="1" applyFill="1" applyBorder="1" applyAlignment="1">
      <alignment horizontal="center"/>
    </xf>
    <xf numFmtId="10" fontId="59" fillId="2" borderId="39" xfId="77" applyNumberFormat="1" applyFont="1" applyFill="1" applyBorder="1" applyAlignment="1">
      <alignment horizontal="center" vertical="center"/>
    </xf>
    <xf numFmtId="182" fontId="59" fillId="3" borderId="0" xfId="150" applyNumberFormat="1" applyFont="1" applyFill="1" applyBorder="1"/>
    <xf numFmtId="182" fontId="59" fillId="3" borderId="28" xfId="150" applyNumberFormat="1" applyFont="1" applyFill="1" applyBorder="1"/>
    <xf numFmtId="182" fontId="59" fillId="3" borderId="11" xfId="150" applyNumberFormat="1" applyFont="1" applyFill="1" applyBorder="1"/>
    <xf numFmtId="183" fontId="59" fillId="3" borderId="39" xfId="204" applyNumberFormat="1" applyFont="1" applyFill="1" applyBorder="1" applyAlignment="1">
      <alignment horizontal="left" vertical="center"/>
    </xf>
    <xf numFmtId="0" fontId="2" fillId="0" borderId="0" xfId="217"/>
    <xf numFmtId="0" fontId="2" fillId="0" borderId="0" xfId="217" applyAlignment="1">
      <alignment horizontal="left" vertical="center"/>
    </xf>
    <xf numFmtId="0" fontId="46" fillId="3" borderId="0" xfId="217" applyFont="1" applyFill="1" applyAlignment="1">
      <alignment horizontal="center" vertical="center" wrapText="1"/>
    </xf>
    <xf numFmtId="0" fontId="48" fillId="3" borderId="0" xfId="217" applyFont="1" applyFill="1" applyAlignment="1">
      <alignment horizontal="center" vertical="center" wrapText="1"/>
    </xf>
    <xf numFmtId="0" fontId="57" fillId="3" borderId="39" xfId="217" applyFont="1" applyFill="1" applyBorder="1" applyAlignment="1">
      <alignment horizontal="center" vertical="center" wrapText="1"/>
    </xf>
    <xf numFmtId="4" fontId="58" fillId="3" borderId="39" xfId="0" applyNumberFormat="1" applyFont="1" applyFill="1" applyBorder="1" applyAlignment="1">
      <alignment horizontal="right" vertical="center" wrapText="1"/>
    </xf>
    <xf numFmtId="10" fontId="58" fillId="3" borderId="39" xfId="0" applyNumberFormat="1" applyFont="1" applyFill="1" applyBorder="1" applyAlignment="1">
      <alignment vertical="center" wrapText="1"/>
    </xf>
    <xf numFmtId="180" fontId="59" fillId="3" borderId="39" xfId="0" applyNumberFormat="1" applyFont="1" applyFill="1" applyBorder="1" applyAlignment="1">
      <alignment horizontal="center" vertical="center" wrapText="1"/>
    </xf>
    <xf numFmtId="4" fontId="59" fillId="3" borderId="39" xfId="0" applyNumberFormat="1" applyFont="1" applyFill="1" applyBorder="1" applyAlignment="1">
      <alignment horizontal="right" vertical="center" wrapText="1"/>
    </xf>
    <xf numFmtId="10" fontId="59" fillId="3" borderId="39" xfId="0" applyNumberFormat="1" applyFont="1" applyFill="1" applyBorder="1" applyAlignment="1">
      <alignment vertical="center" wrapText="1"/>
    </xf>
    <xf numFmtId="4" fontId="47" fillId="3" borderId="0" xfId="217" applyNumberFormat="1" applyFont="1" applyFill="1" applyAlignment="1">
      <alignment horizontal="right" vertical="center" wrapText="1"/>
    </xf>
    <xf numFmtId="4" fontId="65" fillId="3" borderId="0" xfId="0" applyNumberFormat="1" applyFont="1" applyFill="1" applyAlignment="1">
      <alignment vertical="center" wrapText="1"/>
    </xf>
    <xf numFmtId="180" fontId="59" fillId="3" borderId="5" xfId="0" applyNumberFormat="1" applyFont="1" applyFill="1" applyBorder="1" applyAlignment="1">
      <alignment horizontal="center" vertical="center" wrapText="1"/>
    </xf>
    <xf numFmtId="180" fontId="58" fillId="3" borderId="39" xfId="0" applyNumberFormat="1" applyFont="1" applyFill="1" applyBorder="1" applyAlignment="1">
      <alignment horizontal="center" vertical="center" wrapText="1"/>
    </xf>
    <xf numFmtId="0" fontId="65" fillId="0" borderId="0" xfId="217" applyFont="1" applyAlignment="1">
      <alignment horizontal="right" vertical="center"/>
    </xf>
    <xf numFmtId="180" fontId="59" fillId="0" borderId="39" xfId="0" applyNumberFormat="1" applyFont="1" applyBorder="1" applyAlignment="1">
      <alignment horizontal="center" vertical="center" wrapText="1"/>
    </xf>
    <xf numFmtId="10" fontId="58" fillId="3" borderId="39" xfId="0" applyNumberFormat="1" applyFont="1" applyFill="1" applyBorder="1" applyAlignment="1">
      <alignment horizontal="right" vertical="center" wrapText="1"/>
    </xf>
    <xf numFmtId="0" fontId="2" fillId="3" borderId="0" xfId="217" applyFill="1"/>
    <xf numFmtId="0" fontId="2" fillId="3" borderId="0" xfId="217" applyFill="1" applyAlignment="1">
      <alignment horizontal="left" vertical="center"/>
    </xf>
    <xf numFmtId="4" fontId="59" fillId="3" borderId="39" xfId="0" applyNumberFormat="1" applyFont="1" applyFill="1" applyBorder="1" applyAlignment="1">
      <alignment vertical="center" wrapText="1"/>
    </xf>
    <xf numFmtId="183" fontId="65" fillId="3" borderId="42" xfId="0" applyNumberFormat="1" applyFont="1" applyFill="1" applyBorder="1" applyAlignment="1">
      <alignment vertical="center"/>
    </xf>
    <xf numFmtId="4" fontId="65" fillId="0" borderId="42" xfId="0" applyNumberFormat="1" applyFont="1" applyBorder="1" applyAlignment="1">
      <alignment horizontal="right"/>
    </xf>
    <xf numFmtId="4" fontId="65" fillId="3" borderId="42" xfId="0" applyNumberFormat="1" applyFont="1" applyFill="1" applyBorder="1" applyAlignment="1">
      <alignment horizontal="right"/>
    </xf>
    <xf numFmtId="0" fontId="59" fillId="3" borderId="42" xfId="0" applyFont="1" applyFill="1" applyBorder="1" applyAlignment="1">
      <alignment horizontal="center"/>
    </xf>
    <xf numFmtId="0" fontId="59" fillId="3" borderId="42" xfId="0" applyFont="1" applyFill="1" applyBorder="1"/>
    <xf numFmtId="43" fontId="65" fillId="3" borderId="42" xfId="204" applyFont="1" applyFill="1" applyBorder="1" applyAlignment="1" applyProtection="1">
      <alignment vertical="center"/>
    </xf>
    <xf numFmtId="43" fontId="65" fillId="3" borderId="42" xfId="204" applyFont="1" applyFill="1" applyBorder="1" applyAlignment="1">
      <alignment vertical="center"/>
    </xf>
    <xf numFmtId="4" fontId="65" fillId="3" borderId="42" xfId="204" applyNumberFormat="1" applyFont="1" applyFill="1" applyBorder="1" applyAlignment="1">
      <alignment vertical="center"/>
    </xf>
    <xf numFmtId="43" fontId="65" fillId="0" borderId="42" xfId="204" applyFont="1" applyFill="1" applyBorder="1" applyAlignment="1">
      <alignment vertical="center"/>
    </xf>
    <xf numFmtId="4" fontId="59" fillId="3" borderId="42" xfId="206" applyNumberFormat="1" applyFont="1" applyFill="1" applyBorder="1" applyAlignment="1">
      <alignment vertical="center"/>
    </xf>
    <xf numFmtId="0" fontId="59" fillId="3" borderId="42" xfId="0" applyFont="1" applyFill="1" applyBorder="1" applyAlignment="1">
      <alignment horizontal="left"/>
    </xf>
    <xf numFmtId="4" fontId="59" fillId="0" borderId="42" xfId="206" applyNumberFormat="1" applyFont="1" applyBorder="1" applyAlignment="1">
      <alignment vertical="center"/>
    </xf>
    <xf numFmtId="4" fontId="22" fillId="3" borderId="42" xfId="206" applyNumberFormat="1" applyFont="1" applyFill="1" applyBorder="1" applyAlignment="1">
      <alignment horizontal="left" vertical="center"/>
    </xf>
    <xf numFmtId="0" fontId="3" fillId="0" borderId="11" xfId="216" applyBorder="1"/>
    <xf numFmtId="0" fontId="9" fillId="3" borderId="11" xfId="0" applyFont="1" applyFill="1" applyBorder="1"/>
    <xf numFmtId="0" fontId="25" fillId="0" borderId="11" xfId="77" applyFont="1" applyBorder="1"/>
    <xf numFmtId="0" fontId="59" fillId="2" borderId="0" xfId="77" applyFont="1" applyFill="1" applyAlignment="1">
      <alignment horizontal="center" vertical="center"/>
    </xf>
    <xf numFmtId="10" fontId="58" fillId="2" borderId="0" xfId="77" applyNumberFormat="1" applyFont="1" applyFill="1" applyAlignment="1">
      <alignment vertical="center"/>
    </xf>
    <xf numFmtId="10" fontId="58" fillId="3" borderId="0" xfId="77" applyNumberFormat="1" applyFont="1" applyFill="1" applyAlignment="1">
      <alignment horizontal="center" vertical="center"/>
    </xf>
    <xf numFmtId="0" fontId="58" fillId="3" borderId="42" xfId="0" applyFont="1" applyFill="1" applyBorder="1" applyAlignment="1">
      <alignment horizontal="center"/>
    </xf>
    <xf numFmtId="4" fontId="59" fillId="3" borderId="42" xfId="206" applyNumberFormat="1" applyFont="1" applyFill="1" applyBorder="1" applyAlignment="1">
      <alignment horizontal="left" vertical="center"/>
    </xf>
    <xf numFmtId="0" fontId="58" fillId="0" borderId="0" xfId="0" applyFont="1" applyAlignment="1">
      <alignment horizontal="center"/>
    </xf>
    <xf numFmtId="0" fontId="82" fillId="0" borderId="0" xfId="0" applyFont="1" applyAlignment="1">
      <alignment horizontal="center" vertical="center"/>
    </xf>
    <xf numFmtId="49" fontId="59" fillId="3" borderId="24" xfId="0" applyNumberFormat="1" applyFont="1" applyFill="1" applyBorder="1" applyAlignment="1">
      <alignment horizontal="left" vertical="center" wrapText="1"/>
    </xf>
    <xf numFmtId="49" fontId="59" fillId="3" borderId="6" xfId="0" applyNumberFormat="1" applyFont="1" applyFill="1" applyBorder="1" applyAlignment="1">
      <alignment horizontal="left" vertical="center" wrapText="1"/>
    </xf>
    <xf numFmtId="49" fontId="59" fillId="3" borderId="25" xfId="0" applyNumberFormat="1" applyFont="1" applyFill="1" applyBorder="1" applyAlignment="1">
      <alignment horizontal="left" vertical="center" wrapText="1"/>
    </xf>
    <xf numFmtId="180" fontId="58" fillId="3" borderId="24" xfId="0" applyNumberFormat="1" applyFont="1" applyFill="1" applyBorder="1" applyAlignment="1">
      <alignment horizontal="right" vertical="center" wrapText="1"/>
    </xf>
    <xf numFmtId="180" fontId="58" fillId="3" borderId="6" xfId="0" applyNumberFormat="1" applyFont="1" applyFill="1" applyBorder="1" applyAlignment="1">
      <alignment horizontal="right" vertical="center" wrapText="1"/>
    </xf>
    <xf numFmtId="180" fontId="58" fillId="3" borderId="25" xfId="0" applyNumberFormat="1" applyFont="1" applyFill="1" applyBorder="1" applyAlignment="1">
      <alignment horizontal="right" vertical="center" wrapText="1"/>
    </xf>
    <xf numFmtId="4" fontId="59" fillId="3" borderId="24" xfId="0" applyNumberFormat="1" applyFont="1" applyFill="1" applyBorder="1" applyAlignment="1">
      <alignment horizontal="left" vertical="center" wrapText="1"/>
    </xf>
    <xf numFmtId="4" fontId="59" fillId="3" borderId="6" xfId="0" applyNumberFormat="1" applyFont="1" applyFill="1" applyBorder="1" applyAlignment="1">
      <alignment horizontal="left" vertical="center" wrapText="1"/>
    </xf>
    <xf numFmtId="4" fontId="59" fillId="3" borderId="25" xfId="0" applyNumberFormat="1" applyFont="1" applyFill="1" applyBorder="1" applyAlignment="1">
      <alignment horizontal="left" vertical="center" wrapText="1"/>
    </xf>
    <xf numFmtId="0" fontId="56" fillId="30" borderId="24" xfId="153" applyFont="1" applyFill="1" applyBorder="1" applyAlignment="1">
      <alignment horizontal="left" vertical="center" wrapText="1"/>
    </xf>
    <xf numFmtId="0" fontId="56" fillId="30" borderId="6" xfId="153" applyFont="1" applyFill="1" applyBorder="1" applyAlignment="1">
      <alignment horizontal="left" vertical="center" wrapText="1"/>
    </xf>
    <xf numFmtId="0" fontId="56" fillId="30" borderId="25" xfId="153" applyFont="1" applyFill="1" applyBorder="1" applyAlignment="1">
      <alignment horizontal="left" vertical="center" wrapText="1"/>
    </xf>
    <xf numFmtId="0" fontId="57" fillId="3" borderId="31" xfId="153" applyFont="1" applyFill="1" applyBorder="1" applyAlignment="1">
      <alignment horizontal="center" vertical="center" wrapText="1"/>
    </xf>
    <xf numFmtId="0" fontId="57" fillId="3" borderId="6" xfId="153" applyFont="1" applyFill="1" applyBorder="1" applyAlignment="1">
      <alignment horizontal="center" vertical="center" wrapText="1"/>
    </xf>
    <xf numFmtId="0" fontId="57" fillId="3" borderId="32" xfId="153" applyFont="1" applyFill="1" applyBorder="1" applyAlignment="1">
      <alignment horizontal="center" vertical="center" wrapText="1"/>
    </xf>
    <xf numFmtId="0" fontId="77" fillId="3" borderId="24" xfId="216" applyFont="1" applyFill="1" applyBorder="1" applyAlignment="1">
      <alignment horizontal="center" vertical="center"/>
    </xf>
    <xf numFmtId="0" fontId="77" fillId="3" borderId="40" xfId="216" applyFont="1" applyFill="1" applyBorder="1" applyAlignment="1">
      <alignment horizontal="center" vertical="center"/>
    </xf>
    <xf numFmtId="0" fontId="77" fillId="3" borderId="25" xfId="216" applyFont="1" applyFill="1" applyBorder="1" applyAlignment="1">
      <alignment horizontal="center" vertical="center"/>
    </xf>
    <xf numFmtId="0" fontId="77" fillId="0" borderId="24" xfId="216" applyFont="1" applyBorder="1" applyAlignment="1">
      <alignment horizontal="center" vertical="center"/>
    </xf>
    <xf numFmtId="0" fontId="77" fillId="0" borderId="40" xfId="216" applyFont="1" applyBorder="1" applyAlignment="1">
      <alignment horizontal="center" vertical="center"/>
    </xf>
    <xf numFmtId="0" fontId="77" fillId="0" borderId="25" xfId="216" applyFont="1" applyBorder="1" applyAlignment="1">
      <alignment horizontal="center" vertical="center"/>
    </xf>
    <xf numFmtId="0" fontId="3" fillId="0" borderId="0" xfId="216" applyAlignment="1">
      <alignment horizontal="center"/>
    </xf>
    <xf numFmtId="0" fontId="79" fillId="0" borderId="0" xfId="216" applyFont="1" applyAlignment="1">
      <alignment horizontal="center" vertical="center"/>
    </xf>
    <xf numFmtId="0" fontId="1" fillId="0" borderId="28" xfId="216" applyFont="1" applyBorder="1" applyAlignment="1">
      <alignment horizontal="center"/>
    </xf>
    <xf numFmtId="0" fontId="3" fillId="0" borderId="28" xfId="216" applyBorder="1" applyAlignment="1">
      <alignment horizontal="center"/>
    </xf>
    <xf numFmtId="0" fontId="80" fillId="3" borderId="0" xfId="0" applyFont="1" applyFill="1" applyAlignment="1">
      <alignment horizontal="center" vertical="center"/>
    </xf>
    <xf numFmtId="0" fontId="58" fillId="3" borderId="0" xfId="0" applyFont="1" applyFill="1" applyAlignment="1">
      <alignment horizontal="center" vertical="center"/>
    </xf>
    <xf numFmtId="0" fontId="56" fillId="3" borderId="0" xfId="0" applyFont="1" applyFill="1" applyAlignment="1">
      <alignment horizontal="center"/>
    </xf>
    <xf numFmtId="0" fontId="58" fillId="3" borderId="29" xfId="0" applyFont="1" applyFill="1" applyBorder="1" applyAlignment="1">
      <alignment horizontal="left" vertical="center"/>
    </xf>
    <xf numFmtId="0" fontId="58" fillId="3" borderId="28" xfId="0" applyFont="1" applyFill="1" applyBorder="1" applyAlignment="1">
      <alignment horizontal="left" vertical="center"/>
    </xf>
    <xf numFmtId="0" fontId="58" fillId="3" borderId="15" xfId="0" applyFont="1" applyFill="1" applyBorder="1" applyAlignment="1">
      <alignment horizontal="left" vertical="center" wrapText="1"/>
    </xf>
    <xf numFmtId="0" fontId="59" fillId="3" borderId="7" xfId="0" applyFont="1" applyFill="1" applyBorder="1" applyAlignment="1">
      <alignment horizontal="left" vertical="center" wrapText="1"/>
    </xf>
    <xf numFmtId="0" fontId="59" fillId="3" borderId="9" xfId="0" applyFont="1" applyFill="1" applyBorder="1" applyAlignment="1">
      <alignment horizontal="left" vertical="center" wrapText="1"/>
    </xf>
    <xf numFmtId="0" fontId="59" fillId="3" borderId="0" xfId="0" applyFont="1" applyFill="1" applyAlignment="1">
      <alignment horizontal="left" vertical="center" wrapText="1"/>
    </xf>
    <xf numFmtId="165" fontId="62" fillId="3" borderId="7" xfId="150" applyFont="1" applyFill="1" applyBorder="1" applyAlignment="1">
      <alignment horizontal="center"/>
    </xf>
    <xf numFmtId="165" fontId="62" fillId="3" borderId="8" xfId="150" applyFont="1" applyFill="1" applyBorder="1" applyAlignment="1">
      <alignment horizontal="center"/>
    </xf>
    <xf numFmtId="0" fontId="58" fillId="3" borderId="0" xfId="0" applyFont="1" applyFill="1" applyAlignment="1">
      <alignment horizontal="center"/>
    </xf>
    <xf numFmtId="0" fontId="56" fillId="3" borderId="0" xfId="0" applyFont="1" applyFill="1" applyAlignment="1">
      <alignment horizontal="center" vertical="center" wrapText="1"/>
    </xf>
    <xf numFmtId="0" fontId="81" fillId="0" borderId="11" xfId="77" applyFont="1" applyBorder="1" applyAlignment="1">
      <alignment horizontal="center" vertical="center"/>
    </xf>
    <xf numFmtId="0" fontId="58" fillId="2" borderId="3" xfId="77" applyFont="1" applyFill="1" applyBorder="1" applyAlignment="1">
      <alignment horizontal="right" vertical="center"/>
    </xf>
    <xf numFmtId="0" fontId="58" fillId="2" borderId="3" xfId="77" applyFont="1" applyFill="1" applyBorder="1" applyAlignment="1">
      <alignment horizontal="center" vertical="center"/>
    </xf>
    <xf numFmtId="0" fontId="59" fillId="2" borderId="3" xfId="77" applyFont="1" applyFill="1" applyBorder="1" applyAlignment="1">
      <alignment horizontal="center" vertical="center"/>
    </xf>
    <xf numFmtId="0" fontId="58" fillId="2" borderId="3" xfId="77" applyFont="1" applyFill="1" applyBorder="1" applyAlignment="1">
      <alignment horizontal="center" vertical="center" wrapText="1"/>
    </xf>
    <xf numFmtId="0" fontId="59" fillId="2" borderId="3" xfId="77" applyFont="1" applyFill="1" applyBorder="1" applyAlignment="1">
      <alignment vertical="center" wrapText="1"/>
    </xf>
    <xf numFmtId="0" fontId="59" fillId="2" borderId="3" xfId="77" applyFont="1" applyFill="1" applyBorder="1" applyAlignment="1">
      <alignment vertical="center"/>
    </xf>
    <xf numFmtId="0" fontId="58" fillId="3" borderId="3" xfId="77" applyFont="1" applyFill="1" applyBorder="1" applyAlignment="1">
      <alignment horizontal="center" vertical="center"/>
    </xf>
    <xf numFmtId="0" fontId="58" fillId="2" borderId="4" xfId="77" applyFont="1" applyFill="1" applyBorder="1" applyAlignment="1">
      <alignment horizontal="center" vertical="center"/>
    </xf>
    <xf numFmtId="0" fontId="58" fillId="2" borderId="5" xfId="77" applyFont="1" applyFill="1" applyBorder="1" applyAlignment="1">
      <alignment horizontal="center" vertical="center"/>
    </xf>
    <xf numFmtId="0" fontId="58" fillId="2" borderId="5" xfId="77" applyFont="1" applyFill="1" applyBorder="1" applyAlignment="1">
      <alignment horizontal="center" vertical="center" wrapText="1"/>
    </xf>
    <xf numFmtId="0" fontId="58" fillId="2" borderId="24" xfId="77" applyFont="1" applyFill="1" applyBorder="1" applyAlignment="1">
      <alignment horizontal="right" vertical="center"/>
    </xf>
    <xf numFmtId="0" fontId="59" fillId="2" borderId="0" xfId="77" applyFont="1" applyFill="1" applyAlignment="1">
      <alignment horizontal="left" vertical="center"/>
    </xf>
    <xf numFmtId="0" fontId="58" fillId="2" borderId="4" xfId="77" applyFont="1" applyFill="1" applyBorder="1" applyAlignment="1">
      <alignment horizontal="center" vertical="center" wrapText="1"/>
    </xf>
    <xf numFmtId="0" fontId="58" fillId="3" borderId="24" xfId="217" applyFont="1" applyFill="1" applyBorder="1" applyAlignment="1">
      <alignment horizontal="center" vertical="center" wrapText="1"/>
    </xf>
    <xf numFmtId="0" fontId="58" fillId="3" borderId="40" xfId="217" applyFont="1" applyFill="1" applyBorder="1" applyAlignment="1">
      <alignment horizontal="center" vertical="center" wrapText="1"/>
    </xf>
    <xf numFmtId="0" fontId="56" fillId="3" borderId="24" xfId="217" applyFont="1" applyFill="1" applyBorder="1" applyAlignment="1">
      <alignment horizontal="center" vertical="center" wrapText="1"/>
    </xf>
    <xf numFmtId="0" fontId="56" fillId="3" borderId="40" xfId="217" applyFont="1" applyFill="1" applyBorder="1" applyAlignment="1">
      <alignment horizontal="center" vertical="center" wrapText="1"/>
    </xf>
    <xf numFmtId="0" fontId="58" fillId="3" borderId="39" xfId="217" applyFont="1" applyFill="1" applyBorder="1" applyAlignment="1">
      <alignment horizontal="center" vertical="center" wrapText="1"/>
    </xf>
    <xf numFmtId="0" fontId="22" fillId="3" borderId="4" xfId="217" applyFont="1" applyFill="1" applyBorder="1" applyAlignment="1">
      <alignment horizontal="center" vertical="center" wrapText="1"/>
    </xf>
    <xf numFmtId="0" fontId="22" fillId="3" borderId="5" xfId="217" applyFont="1" applyFill="1" applyBorder="1" applyAlignment="1">
      <alignment horizontal="center" vertical="center" wrapText="1"/>
    </xf>
    <xf numFmtId="0" fontId="22" fillId="3" borderId="41" xfId="217" applyFont="1" applyFill="1" applyBorder="1" applyAlignment="1">
      <alignment horizontal="center" vertical="center" wrapText="1"/>
    </xf>
    <xf numFmtId="4" fontId="58" fillId="3" borderId="24" xfId="0" applyNumberFormat="1" applyFont="1" applyFill="1" applyBorder="1" applyAlignment="1">
      <alignment horizontal="right" vertical="center" wrapText="1"/>
    </xf>
    <xf numFmtId="4" fontId="58" fillId="3" borderId="25" xfId="0" applyNumberFormat="1" applyFont="1" applyFill="1" applyBorder="1" applyAlignment="1">
      <alignment horizontal="right" vertical="center" wrapText="1"/>
    </xf>
    <xf numFmtId="4" fontId="58" fillId="3" borderId="40" xfId="0" applyNumberFormat="1" applyFont="1" applyFill="1" applyBorder="1" applyAlignment="1">
      <alignment horizontal="right" vertical="center" wrapText="1"/>
    </xf>
    <xf numFmtId="10" fontId="58" fillId="3" borderId="24" xfId="0" applyNumberFormat="1" applyFont="1" applyFill="1" applyBorder="1" applyAlignment="1">
      <alignment horizontal="center" vertical="center" wrapText="1"/>
    </xf>
    <xf numFmtId="10" fontId="58" fillId="3" borderId="40" xfId="0" applyNumberFormat="1" applyFont="1" applyFill="1" applyBorder="1" applyAlignment="1">
      <alignment horizontal="center" vertical="center" wrapText="1"/>
    </xf>
    <xf numFmtId="10" fontId="58" fillId="3" borderId="39" xfId="0" applyNumberFormat="1" applyFont="1" applyFill="1" applyBorder="1" applyAlignment="1">
      <alignment horizontal="center" vertical="center" wrapText="1"/>
    </xf>
    <xf numFmtId="4" fontId="58" fillId="3" borderId="39" xfId="0" applyNumberFormat="1" applyFont="1" applyFill="1" applyBorder="1" applyAlignment="1">
      <alignment horizontal="center" vertical="center" wrapText="1"/>
    </xf>
    <xf numFmtId="4" fontId="58" fillId="3" borderId="24" xfId="0" applyNumberFormat="1" applyFont="1" applyFill="1" applyBorder="1" applyAlignment="1">
      <alignment horizontal="center" vertical="center" wrapText="1"/>
    </xf>
    <xf numFmtId="4" fontId="58" fillId="3" borderId="40" xfId="0" applyNumberFormat="1" applyFont="1" applyFill="1" applyBorder="1" applyAlignment="1">
      <alignment horizontal="center" vertical="center" wrapText="1"/>
    </xf>
  </cellXfs>
  <cellStyles count="218">
    <cellStyle name="20% - Accent1" xfId="156" xr:uid="{00000000-0005-0000-0000-000000000000}"/>
    <cellStyle name="20% - Accent2" xfId="157" xr:uid="{00000000-0005-0000-0000-000001000000}"/>
    <cellStyle name="20% - Accent3" xfId="158" xr:uid="{00000000-0005-0000-0000-000002000000}"/>
    <cellStyle name="20% - Accent4" xfId="159" xr:uid="{00000000-0005-0000-0000-000003000000}"/>
    <cellStyle name="20% - Accent5" xfId="160" xr:uid="{00000000-0005-0000-0000-000004000000}"/>
    <cellStyle name="20% - Accent6" xfId="161" xr:uid="{00000000-0005-0000-0000-000005000000}"/>
    <cellStyle name="40% - Accent1" xfId="162" xr:uid="{00000000-0005-0000-0000-000006000000}"/>
    <cellStyle name="40% - Accent2" xfId="163" xr:uid="{00000000-0005-0000-0000-000007000000}"/>
    <cellStyle name="40% - Accent3" xfId="164" xr:uid="{00000000-0005-0000-0000-000008000000}"/>
    <cellStyle name="40% - Accent4" xfId="165" xr:uid="{00000000-0005-0000-0000-000009000000}"/>
    <cellStyle name="40% - Accent5" xfId="166" xr:uid="{00000000-0005-0000-0000-00000A000000}"/>
    <cellStyle name="40% - Accent6" xfId="167" xr:uid="{00000000-0005-0000-0000-00000B000000}"/>
    <cellStyle name="60% - Accent1" xfId="168" xr:uid="{00000000-0005-0000-0000-00000C000000}"/>
    <cellStyle name="60% - Accent2" xfId="169" xr:uid="{00000000-0005-0000-0000-00000D000000}"/>
    <cellStyle name="60% - Accent3" xfId="170" xr:uid="{00000000-0005-0000-0000-00000E000000}"/>
    <cellStyle name="60% - Accent4" xfId="171" xr:uid="{00000000-0005-0000-0000-00000F000000}"/>
    <cellStyle name="60% - Accent5" xfId="172" xr:uid="{00000000-0005-0000-0000-000010000000}"/>
    <cellStyle name="60% - Accent6" xfId="173" xr:uid="{00000000-0005-0000-0000-000011000000}"/>
    <cellStyle name="Accent1" xfId="174" xr:uid="{00000000-0005-0000-0000-000012000000}"/>
    <cellStyle name="Accent2" xfId="175" xr:uid="{00000000-0005-0000-0000-000013000000}"/>
    <cellStyle name="Accent3" xfId="176" xr:uid="{00000000-0005-0000-0000-000014000000}"/>
    <cellStyle name="Accent4" xfId="177" xr:uid="{00000000-0005-0000-0000-000015000000}"/>
    <cellStyle name="Accent5" xfId="178" xr:uid="{00000000-0005-0000-0000-000016000000}"/>
    <cellStyle name="Accent6" xfId="179" xr:uid="{00000000-0005-0000-0000-000017000000}"/>
    <cellStyle name="AFE" xfId="1" xr:uid="{00000000-0005-0000-0000-000018000000}"/>
    <cellStyle name="Bad" xfId="180" xr:uid="{00000000-0005-0000-0000-000019000000}"/>
    <cellStyle name="Calculation" xfId="181" xr:uid="{00000000-0005-0000-0000-00001A000000}"/>
    <cellStyle name="Check Cell" xfId="182" xr:uid="{00000000-0005-0000-0000-00001B000000}"/>
    <cellStyle name="Euro" xfId="2" xr:uid="{00000000-0005-0000-0000-00001C000000}"/>
    <cellStyle name="Explanatory Text" xfId="183" xr:uid="{00000000-0005-0000-0000-00001D000000}"/>
    <cellStyle name="F2" xfId="3" xr:uid="{00000000-0005-0000-0000-00001E000000}"/>
    <cellStyle name="F3" xfId="4" xr:uid="{00000000-0005-0000-0000-00001F000000}"/>
    <cellStyle name="F4" xfId="5" xr:uid="{00000000-0005-0000-0000-000020000000}"/>
    <cellStyle name="F5" xfId="6" xr:uid="{00000000-0005-0000-0000-000021000000}"/>
    <cellStyle name="F6" xfId="7" xr:uid="{00000000-0005-0000-0000-000022000000}"/>
    <cellStyle name="F7" xfId="8" xr:uid="{00000000-0005-0000-0000-000023000000}"/>
    <cellStyle name="F8" xfId="9" xr:uid="{00000000-0005-0000-0000-000024000000}"/>
    <cellStyle name="Good" xfId="184" xr:uid="{00000000-0005-0000-0000-000025000000}"/>
    <cellStyle name="Heading 1" xfId="185" xr:uid="{00000000-0005-0000-0000-000026000000}"/>
    <cellStyle name="Heading 2" xfId="186" xr:uid="{00000000-0005-0000-0000-000027000000}"/>
    <cellStyle name="Heading 3" xfId="187" xr:uid="{00000000-0005-0000-0000-000028000000}"/>
    <cellStyle name="Heading 4" xfId="188" xr:uid="{00000000-0005-0000-0000-000029000000}"/>
    <cellStyle name="Hiperlink" xfId="205" builtinId="8"/>
    <cellStyle name="Hiperlink 2" xfId="210" xr:uid="{D669BE0E-1F8C-4800-BD26-5DD4285D8435}"/>
    <cellStyle name="Hiperlink 3" xfId="211" xr:uid="{93784E70-EE4B-414B-88CD-71B88074B4CA}"/>
    <cellStyle name="Input" xfId="189" xr:uid="{00000000-0005-0000-0000-00002A000000}"/>
    <cellStyle name="Linked Cell" xfId="190" xr:uid="{00000000-0005-0000-0000-00002B000000}"/>
    <cellStyle name="Moeda 2" xfId="10" xr:uid="{00000000-0005-0000-0000-00002C000000}"/>
    <cellStyle name="Moeda 2 10" xfId="11" xr:uid="{00000000-0005-0000-0000-00002D000000}"/>
    <cellStyle name="Moeda 2 11" xfId="12" xr:uid="{00000000-0005-0000-0000-00002E000000}"/>
    <cellStyle name="Moeda 2 12" xfId="13" xr:uid="{00000000-0005-0000-0000-00002F000000}"/>
    <cellStyle name="Moeda 2 13" xfId="14" xr:uid="{00000000-0005-0000-0000-000030000000}"/>
    <cellStyle name="Moeda 2 2" xfId="15" xr:uid="{00000000-0005-0000-0000-000031000000}"/>
    <cellStyle name="Moeda 2 2 2" xfId="191" xr:uid="{00000000-0005-0000-0000-000032000000}"/>
    <cellStyle name="Moeda 2 3" xfId="16" xr:uid="{00000000-0005-0000-0000-000033000000}"/>
    <cellStyle name="Moeda 2 4" xfId="17" xr:uid="{00000000-0005-0000-0000-000034000000}"/>
    <cellStyle name="Moeda 2 5" xfId="18" xr:uid="{00000000-0005-0000-0000-000035000000}"/>
    <cellStyle name="Moeda 2 6" xfId="19" xr:uid="{00000000-0005-0000-0000-000036000000}"/>
    <cellStyle name="Moeda 2 7" xfId="20" xr:uid="{00000000-0005-0000-0000-000037000000}"/>
    <cellStyle name="Moeda 2 8" xfId="21" xr:uid="{00000000-0005-0000-0000-000038000000}"/>
    <cellStyle name="Moeda 2 9" xfId="22" xr:uid="{00000000-0005-0000-0000-000039000000}"/>
    <cellStyle name="Moeda 2_Planilha de Quantidades - Cidade Santa" xfId="23" xr:uid="{00000000-0005-0000-0000-00003A000000}"/>
    <cellStyle name="Moeda 3" xfId="24" xr:uid="{00000000-0005-0000-0000-00003B000000}"/>
    <cellStyle name="Moeda 3 10" xfId="25" xr:uid="{00000000-0005-0000-0000-00003C000000}"/>
    <cellStyle name="Moeda 3 11" xfId="26" xr:uid="{00000000-0005-0000-0000-00003D000000}"/>
    <cellStyle name="Moeda 3 12" xfId="27" xr:uid="{00000000-0005-0000-0000-00003E000000}"/>
    <cellStyle name="Moeda 3 13" xfId="28" xr:uid="{00000000-0005-0000-0000-00003F000000}"/>
    <cellStyle name="Moeda 3 2" xfId="29" xr:uid="{00000000-0005-0000-0000-000040000000}"/>
    <cellStyle name="Moeda 3 3" xfId="30" xr:uid="{00000000-0005-0000-0000-000041000000}"/>
    <cellStyle name="Moeda 3 4" xfId="31" xr:uid="{00000000-0005-0000-0000-000042000000}"/>
    <cellStyle name="Moeda 3 5" xfId="32" xr:uid="{00000000-0005-0000-0000-000043000000}"/>
    <cellStyle name="Moeda 3 6" xfId="33" xr:uid="{00000000-0005-0000-0000-000044000000}"/>
    <cellStyle name="Moeda 3 7" xfId="34" xr:uid="{00000000-0005-0000-0000-000045000000}"/>
    <cellStyle name="Moeda 3 8" xfId="35" xr:uid="{00000000-0005-0000-0000-000046000000}"/>
    <cellStyle name="Moeda 3 9" xfId="36" xr:uid="{00000000-0005-0000-0000-000047000000}"/>
    <cellStyle name="Moeda 3_Anexo VA - Estudo de Viabilidade da Concessão Administrativa" xfId="37" xr:uid="{00000000-0005-0000-0000-000048000000}"/>
    <cellStyle name="Moeda 4" xfId="38" xr:uid="{00000000-0005-0000-0000-000049000000}"/>
    <cellStyle name="Moeda 4 10" xfId="39" xr:uid="{00000000-0005-0000-0000-00004A000000}"/>
    <cellStyle name="Moeda 4 11" xfId="40" xr:uid="{00000000-0005-0000-0000-00004B000000}"/>
    <cellStyle name="Moeda 4 12" xfId="41" xr:uid="{00000000-0005-0000-0000-00004C000000}"/>
    <cellStyle name="Moeda 4 13" xfId="42" xr:uid="{00000000-0005-0000-0000-00004D000000}"/>
    <cellStyle name="Moeda 4 2" xfId="43" xr:uid="{00000000-0005-0000-0000-00004E000000}"/>
    <cellStyle name="Moeda 4 3" xfId="44" xr:uid="{00000000-0005-0000-0000-00004F000000}"/>
    <cellStyle name="Moeda 4 4" xfId="45" xr:uid="{00000000-0005-0000-0000-000050000000}"/>
    <cellStyle name="Moeda 4 5" xfId="46" xr:uid="{00000000-0005-0000-0000-000051000000}"/>
    <cellStyle name="Moeda 4 6" xfId="47" xr:uid="{00000000-0005-0000-0000-000052000000}"/>
    <cellStyle name="Moeda 4 7" xfId="48" xr:uid="{00000000-0005-0000-0000-000053000000}"/>
    <cellStyle name="Moeda 4 8" xfId="49" xr:uid="{00000000-0005-0000-0000-000054000000}"/>
    <cellStyle name="Moeda 4 9" xfId="50" xr:uid="{00000000-0005-0000-0000-000055000000}"/>
    <cellStyle name="Moeda 4_Anexo VA - Estudo de Viabilidade da Concessão Administrativa" xfId="51" xr:uid="{00000000-0005-0000-0000-000056000000}"/>
    <cellStyle name="Moeda 5" xfId="52" xr:uid="{00000000-0005-0000-0000-000057000000}"/>
    <cellStyle name="Moeda 6" xfId="213" xr:uid="{AEAAFCE8-A95A-4A71-9485-BF799B59E3B2}"/>
    <cellStyle name="Neutral" xfId="192" xr:uid="{00000000-0005-0000-0000-000058000000}"/>
    <cellStyle name="Normal" xfId="0" builtinId="0"/>
    <cellStyle name="Normal 10" xfId="207" xr:uid="{2CE035C8-7FB7-44A7-92CC-E35FD4B29B74}"/>
    <cellStyle name="Normal 12" xfId="202" xr:uid="{A5BD5FFF-0527-4728-83C1-EF5C89434E19}"/>
    <cellStyle name="Normal 2" xfId="53" xr:uid="{00000000-0005-0000-0000-00005A000000}"/>
    <cellStyle name="Normal 2 10" xfId="54" xr:uid="{00000000-0005-0000-0000-00005B000000}"/>
    <cellStyle name="Normal 2 11" xfId="55" xr:uid="{00000000-0005-0000-0000-00005C000000}"/>
    <cellStyle name="Normal 2 12" xfId="56" xr:uid="{00000000-0005-0000-0000-00005D000000}"/>
    <cellStyle name="Normal 2 13" xfId="57" xr:uid="{00000000-0005-0000-0000-00005E000000}"/>
    <cellStyle name="Normal 2 14" xfId="58" xr:uid="{00000000-0005-0000-0000-00005F000000}"/>
    <cellStyle name="Normal 2 2" xfId="59" xr:uid="{00000000-0005-0000-0000-000060000000}"/>
    <cellStyle name="Normal 2 3" xfId="60" xr:uid="{00000000-0005-0000-0000-000061000000}"/>
    <cellStyle name="Normal 2 4" xfId="61" xr:uid="{00000000-0005-0000-0000-000062000000}"/>
    <cellStyle name="Normal 2 5" xfId="62" xr:uid="{00000000-0005-0000-0000-000063000000}"/>
    <cellStyle name="Normal 2 6" xfId="63" xr:uid="{00000000-0005-0000-0000-000064000000}"/>
    <cellStyle name="Normal 2 7" xfId="64" xr:uid="{00000000-0005-0000-0000-000065000000}"/>
    <cellStyle name="Normal 2 8" xfId="65" xr:uid="{00000000-0005-0000-0000-000066000000}"/>
    <cellStyle name="Normal 2 9" xfId="66" xr:uid="{00000000-0005-0000-0000-000067000000}"/>
    <cellStyle name="Normal 2_Anexo VA - Estudo de Viabilidade da Concessão Administrativa" xfId="67" xr:uid="{00000000-0005-0000-0000-000068000000}"/>
    <cellStyle name="Normal 3" xfId="68" xr:uid="{00000000-0005-0000-0000-000069000000}"/>
    <cellStyle name="Normal 3 2" xfId="69" xr:uid="{00000000-0005-0000-0000-00006A000000}"/>
    <cellStyle name="Normal 3 3" xfId="193" xr:uid="{00000000-0005-0000-0000-00006B000000}"/>
    <cellStyle name="Normal 3 3 2" xfId="194" xr:uid="{00000000-0005-0000-0000-00006C000000}"/>
    <cellStyle name="Normal 3 3 3" xfId="215" xr:uid="{7682EF6A-F4AD-4D09-BF99-C6EACD4C3505}"/>
    <cellStyle name="Normal 3 3 3 2" xfId="216" xr:uid="{F8090163-D7A6-46F5-B2F3-60287ADFCFC6}"/>
    <cellStyle name="Normal 3 4" xfId="195" xr:uid="{00000000-0005-0000-0000-00006D000000}"/>
    <cellStyle name="Normal 3 5" xfId="196" xr:uid="{00000000-0005-0000-0000-00006E000000}"/>
    <cellStyle name="Normal 3_Planilha de Quantidades - Cidade Santa" xfId="70" xr:uid="{00000000-0005-0000-0000-00006F000000}"/>
    <cellStyle name="Normal 4" xfId="71" xr:uid="{00000000-0005-0000-0000-000070000000}"/>
    <cellStyle name="Normal 4 2" xfId="72" xr:uid="{00000000-0005-0000-0000-000071000000}"/>
    <cellStyle name="Normal 4 3" xfId="197" xr:uid="{00000000-0005-0000-0000-000072000000}"/>
    <cellStyle name="Normal 5" xfId="73" xr:uid="{00000000-0005-0000-0000-000073000000}"/>
    <cellStyle name="Normal 5 2" xfId="74" xr:uid="{00000000-0005-0000-0000-000074000000}"/>
    <cellStyle name="Normal 5 3" xfId="212" xr:uid="{61C09A1D-2486-4821-82E4-22D64E88C659}"/>
    <cellStyle name="Normal 6" xfId="75" xr:uid="{00000000-0005-0000-0000-000075000000}"/>
    <cellStyle name="Normal 7" xfId="76" xr:uid="{00000000-0005-0000-0000-000076000000}"/>
    <cellStyle name="Normal 7 2" xfId="155" xr:uid="{00000000-0005-0000-0000-000077000000}"/>
    <cellStyle name="Normal 8" xfId="153" xr:uid="{00000000-0005-0000-0000-000078000000}"/>
    <cellStyle name="Normal 8 2" xfId="203" xr:uid="{83EB2425-AD4A-4F12-AB37-EC326178D237}"/>
    <cellStyle name="Normal 8 3" xfId="214" xr:uid="{877E09BF-C4BC-4D34-AAE2-19D15E375DFA}"/>
    <cellStyle name="Normal 8 4" xfId="217" xr:uid="{D1A09A49-30D5-4316-9D3E-4D38714FBC71}"/>
    <cellStyle name="Normal 9" xfId="154" xr:uid="{00000000-0005-0000-0000-000079000000}"/>
    <cellStyle name="Normal_Encargos Sociais" xfId="77" xr:uid="{00000000-0005-0000-0000-00007A000000}"/>
    <cellStyle name="Normal_Plano de Limpeza Urbana - Barueri" xfId="206" xr:uid="{67798176-286D-48A6-95B1-919A815EDFE6}"/>
    <cellStyle name="Note" xfId="198" xr:uid="{00000000-0005-0000-0000-00007B000000}"/>
    <cellStyle name="Output" xfId="199" xr:uid="{00000000-0005-0000-0000-00007C000000}"/>
    <cellStyle name="Output Amounts" xfId="78" xr:uid="{00000000-0005-0000-0000-00007D000000}"/>
    <cellStyle name="Output Column Headings" xfId="79" xr:uid="{00000000-0005-0000-0000-00007E000000}"/>
    <cellStyle name="Output Line Items" xfId="80" xr:uid="{00000000-0005-0000-0000-00007F000000}"/>
    <cellStyle name="Output Report Heading" xfId="81" xr:uid="{00000000-0005-0000-0000-000080000000}"/>
    <cellStyle name="Output Report Title" xfId="82" xr:uid="{00000000-0005-0000-0000-000081000000}"/>
    <cellStyle name="Porcentagem" xfId="83" builtinId="5"/>
    <cellStyle name="Porcentagem 2" xfId="84" xr:uid="{00000000-0005-0000-0000-000083000000}"/>
    <cellStyle name="Porcentagem 2 10" xfId="85" xr:uid="{00000000-0005-0000-0000-000084000000}"/>
    <cellStyle name="Porcentagem 2 11" xfId="86" xr:uid="{00000000-0005-0000-0000-000085000000}"/>
    <cellStyle name="Porcentagem 2 12" xfId="87" xr:uid="{00000000-0005-0000-0000-000086000000}"/>
    <cellStyle name="Porcentagem 2 13" xfId="88" xr:uid="{00000000-0005-0000-0000-000087000000}"/>
    <cellStyle name="Porcentagem 2 2" xfId="89" xr:uid="{00000000-0005-0000-0000-000088000000}"/>
    <cellStyle name="Porcentagem 2 2 2" xfId="90" xr:uid="{00000000-0005-0000-0000-000089000000}"/>
    <cellStyle name="Porcentagem 2 3" xfId="91" xr:uid="{00000000-0005-0000-0000-00008A000000}"/>
    <cellStyle name="Porcentagem 2 4" xfId="92" xr:uid="{00000000-0005-0000-0000-00008B000000}"/>
    <cellStyle name="Porcentagem 2 5" xfId="93" xr:uid="{00000000-0005-0000-0000-00008C000000}"/>
    <cellStyle name="Porcentagem 2 6" xfId="94" xr:uid="{00000000-0005-0000-0000-00008D000000}"/>
    <cellStyle name="Porcentagem 2 7" xfId="95" xr:uid="{00000000-0005-0000-0000-00008E000000}"/>
    <cellStyle name="Porcentagem 2 8" xfId="96" xr:uid="{00000000-0005-0000-0000-00008F000000}"/>
    <cellStyle name="Porcentagem 2 9" xfId="97" xr:uid="{00000000-0005-0000-0000-000090000000}"/>
    <cellStyle name="Porcentagem 3" xfId="98" xr:uid="{00000000-0005-0000-0000-000091000000}"/>
    <cellStyle name="Porcentagem 3 2" xfId="99" xr:uid="{00000000-0005-0000-0000-000092000000}"/>
    <cellStyle name="Porcentagem 3 2 2" xfId="208" xr:uid="{0CBC8FB3-519B-4E0C-BD4F-66650CE9807C}"/>
    <cellStyle name="Porcentagem 4" xfId="100" xr:uid="{00000000-0005-0000-0000-000093000000}"/>
    <cellStyle name="Porcentagem 5" xfId="101" xr:uid="{00000000-0005-0000-0000-000094000000}"/>
    <cellStyle name="RICARDO" xfId="102" xr:uid="{00000000-0005-0000-0000-000095000000}"/>
    <cellStyle name="Separador de milhares 2" xfId="103" xr:uid="{00000000-0005-0000-0000-000096000000}"/>
    <cellStyle name="Separador de milhares 2 10" xfId="104" xr:uid="{00000000-0005-0000-0000-000097000000}"/>
    <cellStyle name="Separador de milhares 2 11" xfId="105" xr:uid="{00000000-0005-0000-0000-000098000000}"/>
    <cellStyle name="Separador de milhares 2 12" xfId="106" xr:uid="{00000000-0005-0000-0000-000099000000}"/>
    <cellStyle name="Separador de milhares 2 13" xfId="107" xr:uid="{00000000-0005-0000-0000-00009A000000}"/>
    <cellStyle name="Separador de milhares 2 2" xfId="108" xr:uid="{00000000-0005-0000-0000-00009B000000}"/>
    <cellStyle name="Separador de milhares 2 3" xfId="109" xr:uid="{00000000-0005-0000-0000-00009C000000}"/>
    <cellStyle name="Separador de milhares 2 4" xfId="110" xr:uid="{00000000-0005-0000-0000-00009D000000}"/>
    <cellStyle name="Separador de milhares 2 5" xfId="111" xr:uid="{00000000-0005-0000-0000-00009E000000}"/>
    <cellStyle name="Separador de milhares 2 6" xfId="112" xr:uid="{00000000-0005-0000-0000-00009F000000}"/>
    <cellStyle name="Separador de milhares 2 7" xfId="113" xr:uid="{00000000-0005-0000-0000-0000A0000000}"/>
    <cellStyle name="Separador de milhares 2 8" xfId="114" xr:uid="{00000000-0005-0000-0000-0000A1000000}"/>
    <cellStyle name="Separador de milhares 2 9" xfId="115" xr:uid="{00000000-0005-0000-0000-0000A2000000}"/>
    <cellStyle name="Separador de milhares 2_Planilha de Quantidades - Cidade Santa" xfId="116" xr:uid="{00000000-0005-0000-0000-0000A3000000}"/>
    <cellStyle name="Separador de milhares 3" xfId="117" xr:uid="{00000000-0005-0000-0000-0000A4000000}"/>
    <cellStyle name="Separador de milhares 3 10" xfId="118" xr:uid="{00000000-0005-0000-0000-0000A5000000}"/>
    <cellStyle name="Separador de milhares 3 11" xfId="119" xr:uid="{00000000-0005-0000-0000-0000A6000000}"/>
    <cellStyle name="Separador de milhares 3 12" xfId="120" xr:uid="{00000000-0005-0000-0000-0000A7000000}"/>
    <cellStyle name="Separador de milhares 3 13" xfId="121" xr:uid="{00000000-0005-0000-0000-0000A8000000}"/>
    <cellStyle name="Separador de milhares 3 14" xfId="122" xr:uid="{00000000-0005-0000-0000-0000A9000000}"/>
    <cellStyle name="Separador de milhares 3 2" xfId="123" xr:uid="{00000000-0005-0000-0000-0000AA000000}"/>
    <cellStyle name="Separador de milhares 3 2 10" xfId="124" xr:uid="{00000000-0005-0000-0000-0000AB000000}"/>
    <cellStyle name="Separador de milhares 3 2 11" xfId="125" xr:uid="{00000000-0005-0000-0000-0000AC000000}"/>
    <cellStyle name="Separador de milhares 3 2 12" xfId="126" xr:uid="{00000000-0005-0000-0000-0000AD000000}"/>
    <cellStyle name="Separador de milhares 3 2 13" xfId="127" xr:uid="{00000000-0005-0000-0000-0000AE000000}"/>
    <cellStyle name="Separador de milhares 3 2 2" xfId="128" xr:uid="{00000000-0005-0000-0000-0000AF000000}"/>
    <cellStyle name="Separador de milhares 3 2 3" xfId="129" xr:uid="{00000000-0005-0000-0000-0000B0000000}"/>
    <cellStyle name="Separador de milhares 3 2 4" xfId="130" xr:uid="{00000000-0005-0000-0000-0000B1000000}"/>
    <cellStyle name="Separador de milhares 3 2 5" xfId="131" xr:uid="{00000000-0005-0000-0000-0000B2000000}"/>
    <cellStyle name="Separador de milhares 3 2 6" xfId="132" xr:uid="{00000000-0005-0000-0000-0000B3000000}"/>
    <cellStyle name="Separador de milhares 3 2 7" xfId="133" xr:uid="{00000000-0005-0000-0000-0000B4000000}"/>
    <cellStyle name="Separador de milhares 3 2 8" xfId="134" xr:uid="{00000000-0005-0000-0000-0000B5000000}"/>
    <cellStyle name="Separador de milhares 3 2 9" xfId="135" xr:uid="{00000000-0005-0000-0000-0000B6000000}"/>
    <cellStyle name="Separador de milhares 3 2_Anexo VA - Estudo de Viabilidade da Concessão Administrativa" xfId="136" xr:uid="{00000000-0005-0000-0000-0000B7000000}"/>
    <cellStyle name="Separador de milhares 3 3" xfId="137" xr:uid="{00000000-0005-0000-0000-0000B8000000}"/>
    <cellStyle name="Separador de milhares 3 4" xfId="138" xr:uid="{00000000-0005-0000-0000-0000B9000000}"/>
    <cellStyle name="Separador de milhares 3 5" xfId="139" xr:uid="{00000000-0005-0000-0000-0000BA000000}"/>
    <cellStyle name="Separador de milhares 3 6" xfId="140" xr:uid="{00000000-0005-0000-0000-0000BB000000}"/>
    <cellStyle name="Separador de milhares 3 7" xfId="141" xr:uid="{00000000-0005-0000-0000-0000BC000000}"/>
    <cellStyle name="Separador de milhares 3 8" xfId="142" xr:uid="{00000000-0005-0000-0000-0000BD000000}"/>
    <cellStyle name="Separador de milhares 3 9" xfId="143" xr:uid="{00000000-0005-0000-0000-0000BE000000}"/>
    <cellStyle name="Separador de milhares 3_Anexo VA - Estudo de Viabilidade da Concessão Administrativa" xfId="144" xr:uid="{00000000-0005-0000-0000-0000BF000000}"/>
    <cellStyle name="Separador de milhares 4" xfId="145" xr:uid="{00000000-0005-0000-0000-0000C0000000}"/>
    <cellStyle name="Separador de milhares 5" xfId="146" xr:uid="{00000000-0005-0000-0000-0000C1000000}"/>
    <cellStyle name="Separador de milhares 6" xfId="147" xr:uid="{00000000-0005-0000-0000-0000C2000000}"/>
    <cellStyle name="Separador de milhares 7" xfId="148" xr:uid="{00000000-0005-0000-0000-0000C3000000}"/>
    <cellStyle name="Separador de milhares_Plano de Limpeza Urbana - Barueri" xfId="204" xr:uid="{ACA1CD49-D16E-4698-A8D0-C303254CF8A3}"/>
    <cellStyle name="Title" xfId="200" xr:uid="{00000000-0005-0000-0000-0000C4000000}"/>
    <cellStyle name="Título 1 1" xfId="149" xr:uid="{00000000-0005-0000-0000-0000C5000000}"/>
    <cellStyle name="Vírgula" xfId="150" builtinId="3"/>
    <cellStyle name="Vírgula 2" xfId="151" xr:uid="{00000000-0005-0000-0000-0000C7000000}"/>
    <cellStyle name="Vírgula 3" xfId="152" xr:uid="{00000000-0005-0000-0000-0000C8000000}"/>
    <cellStyle name="Vírgula 3 2" xfId="209" xr:uid="{FAB76E2D-B38D-4F2B-959B-3163C2F5110E}"/>
    <cellStyle name="Warning Text" xfId="201" xr:uid="{00000000-0005-0000-0000-0000C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50" Type="http://schemas.openxmlformats.org/officeDocument/2006/relationships/externalLink" Target="externalLinks/externalLink35.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externalLink" Target="externalLinks/externalLink33.xml"/><Relationship Id="rId8" Type="http://schemas.openxmlformats.org/officeDocument/2006/relationships/worksheet" Target="worksheets/sheet8.xml"/><Relationship Id="rId51" Type="http://schemas.openxmlformats.org/officeDocument/2006/relationships/externalLink" Target="externalLinks/externalLink3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externalLink" Target="externalLinks/externalLink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2</xdr:col>
      <xdr:colOff>749619</xdr:colOff>
      <xdr:row>24</xdr:row>
      <xdr:rowOff>0</xdr:rowOff>
    </xdr:to>
    <xdr:pic>
      <xdr:nvPicPr>
        <xdr:cNvPr id="3" name="Picture 1">
          <a:extLst>
            <a:ext uri="{FF2B5EF4-FFF2-40B4-BE49-F238E27FC236}">
              <a16:creationId xmlns:a16="http://schemas.microsoft.com/office/drawing/2014/main" id="{20DED1AA-443D-49C2-987B-23949FC3F4E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3514" y="5497286"/>
          <a:ext cx="4831762" cy="587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2012\Estudos\Ananindeua\Dados\Apoio%20Operacional\Relat&#243;rio%20Operacional\base%20cole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BELA%20SVP\OR&#199;AMENTO%20SV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D:\D:\C:\vmfs2vmspa\controladoria$\Controle%20de%20Gest&#227;o\Acompanhamento\Banco%20de%20Dados%2020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rabalhos\LIMPEZA%20URBANA\2013\Itaquaquecetuba\LARA\TABELA%20SVP\OR&#199;AMENTO%20SV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D:\D:\D:\G:\Infrared\Modelos\windows\TEMP\DCF%2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rvconsulix\TRABALHOS%2012\Estudos\Ananindeua\Dados\Setor%20de%20Desenvolvimento\Estudos\Munic&#237;pios\2004%20-%202005\Minas%20Gerais\Betim\Estudos%20BTM\Setembro%202004\Planilhas\Novos%20Servi&#231;os\Plan.%20Base%20-%20FVG%20-%20BTM%20-%2019-1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juliosimoes-my.sharepoint.com/Strata-03/Projeto/2006/CRS%20616%20-%20Projeto%20Basico%20Restauracao%20-%20BR-430-030%20BA%20-%20DERBA/campo/Brumado-Sussuarana/lead/CARACT%20PAV%20EXISTEN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ecgyemldr01/users/hmedina/MisDocumentos/henry/Traslaci&#243;n/gaap11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TRABALHOS%2011\Estudos\S&#227;o%20Luis\Estudo%20de%20Viabilidade\TRABALHOS\TRABALHOS%2010\Limpeza%20Urbana\CSBRASIL\Montes%20Claros\TABELA%20SVP\OR&#199;AMENTO%20SV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Trabalhos\Trabalhos%202018\Estudos\Macei&#243;\TRABALHOS\TRABALHOS%2010\Limpeza%20Urbana\CSBRASIL\Montes%20Claros\TABELA%20SVP\OR&#199;AMENTO%20SV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D:\D:\D:\D:\H:\RESULTA\PROPOSTA\BDPRO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D:\D:\D:\S:\Blackdiamonds\Model\Namisa_Valuation_Model_v52_n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LIMPEZA%20URBANA\PROPOSTAS\ecocamp\AA%20TEMPORARIA\ULTRAFERTIL\plultr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TRABALHOS%2011\Estudos\S&#227;o%20Luis\Estudo%20de%20Viabilidade\TRABALHOS\TRABALHOS%2009\Limpeza%20Urbana\Lara\Bras&#237;lia\MODELO_BRASILIA_2009_V18,78%20dezembro%20200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Trabalhos\Trabalhos%202018\Estudos\Macei&#243;\TRABALHOS\TRABALHOS%2009\Limpeza%20Urbana\Lara\Bras&#237;lia\MODELO_BRASILIA_2009_V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D:\D:\D:\D:\S:\Diversified\Scotts\Execution\Market%20Update\Daily\SMG_Feedback_Templa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D:\D:\C:\corp\depto\ANALISE\EMPRESAS\TEL_SERV\Tele%20Centro%20Sul%20Participa&#231;&#245;es\Brazil%20Telecom%202001\BRP_1Q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D:\D:\D:\C:\PMPORTSTWO\General\Ian%20Malcolm\CAUCEDO_3\Labour%20and%20operations\TECHNICAL%20&amp;%20OP%20LABOUR%20MODEL%20FOR%20CAUCEDO_extrac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2011\Limpeza%20Urbana\ETC\Tabo&#227;o%20da%20Serra\TRABALHOS\TRABALHOS%2010\Limpeza%20Urbana\CSBRASIL\Montes%20Claros\TABELA%20SVP\OR&#199;AMENTO%20SV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2012\Estudos\Ananindeua\Dados\Documents%20and%20Settings\3576\Desktop\Composi&#231;&#245;es%20Divin&#243;poli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D:\D:\D:\D:\C:\Users\felip\Dropbox\An&#225;lise%20de%20Viabilidade%20-%20Usina%20do%20Gas&#244;metro%20POA\ODEON_v4.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sdservidor\Comercial\Setor%20de%20Desenvolvimento\Licita&#231;&#245;es%20-%202006\MG\Betim\CR%20020-2006\Proposta%20Comercial\Composi&#231;&#245;es%20Betim.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LinkExternoRecuperado1"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Trabalhos\Trabalhos%202018\Estudos\Macei&#243;\TRABALHOS\TRABALHOS%2010\Limpeza%20Urbana\CSBRASIL\Montes%20Claros\Moc\Referencia\3%20entrega\Estudos\2006\Betim\Concorr&#234;ncia%20-%2060%20meses\Composi&#231;&#245;es%20Beti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2012\Estudos\Ananindeua\Dados\Orcamento\LEONARDO\Concorr&#234;ncias\Salvador%20-%20BA\Maio%202010\Composi&#231;&#227;o%20%20Salvador.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D:\D:\D:\C:\76A6D5CA\BPLAN%20ME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D:\D:\D:\C:\Valoraserver\projetos\TELECOM\MODELS\PUBLISHED_MODELS\COL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Trabalhos\LIMPEZA%20URBANA\2013\Itaquaquecetuba\LARA\TRABALHOS%2011\Limpeza%20Urbana\Limpel\Macei&#243;%20-%20Lote%201\Proposta%20de%20Pre&#231;os%20-%20Lote%201.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file:///C:\Trabalhos\Trabalhos%202024\Limpeza%20Urbana\Tabo&#227;o%20da%20Serra\Cen&#225;rio%20C%20-%20TS.xlsx" TargetMode="External"/><Relationship Id="rId1" Type="http://schemas.openxmlformats.org/officeDocument/2006/relationships/externalLinkPath" Target="file:///C:\Trabalhos\Trabalhos%202024\Limpeza%20Urbana\Tabo&#227;o%20da%20Serra\Cen&#225;rio%20C%20-%20TS.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6383A398\BPLAN%20ME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Users\1570%20FOX\Desktop\CMT\2%20WPs\3.%20Modelo%20Econ&#244;mico-Financeiro\&#193;rea%202\&#193;rea%202%20-%20Modelo%20Econ&#244;mico-Financeiro%20v4%20(dados%20v2).xlsm" TargetMode="External"/></Relationships>
</file>

<file path=xl/externalLinks/_rels/externalLink32.xml.rels><?xml version="1.0" encoding="UTF-8" standalone="yes"?>
<Relationships xmlns="http://schemas.openxmlformats.org/package/2006/relationships"><Relationship Id="rId2" Type="http://schemas.microsoft.com/office/2019/04/relationships/externalLinkLongPath" Target="file:///H:\Documents%20and%20Settings\Usuario\Meus%20documentos\H&#201;LCIO%20BONET\DIMENSIONAMENTOS\TRINDADE%20GO\REDEN&#199;&#195;O%20-%20PAR&#193;\DIMENSIONAMENTOS\Documents%20and%20Settings\ebonet\Meus%20documentos\7009\S&#195;O%20PAULO\CUSTO%20DE%20S&#195;O%20PAULO%20%20DEZEMBRO%20DE%202003\Insumos.xls?1C3F0902" TargetMode="External"/><Relationship Id="rId1" Type="http://schemas.openxmlformats.org/officeDocument/2006/relationships/externalLinkPath" Target="file:///\\1C3F0902\Insumo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RABALHOS\TRABALHOS%2011\Estudos\S&#227;o%20Luis\Estudo%20de%20Viabilidade\TRABALHOS\TRABALHOS%2010\Limpeza%20Urbana\CSBRASIL\Montes%20Claros\TABELA%20SVP\OR&#199;AMENTO%20SVP.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Alan%20Pierre\Plan.%20Base%20-%20FVG%20-%20Pouso%20Alegre%20-%20rev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D:\D:\D:\C:\corp\depto\Analise\EMPRESAS\Water\Sanepar\prjbrs200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VGERENCIAL\A-Gerencial\TRABALHO\EMURB\CP%20N&#186;%20022-2008\custo\CUSTO%20EMURB%20-%20R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s uteis - Coleta"/>
      <sheetName val="tonelagem"/>
      <sheetName val="Número Habitantes"/>
      <sheetName val="Viagens"/>
      <sheetName val="Veic. Esc. Diurno"/>
      <sheetName val="Veic. Esc. Noturno"/>
      <sheetName val="Total de Veic."/>
      <sheetName val="Quilometragem Total"/>
      <sheetName val="Km Vega+CEEMA (Salvador)"/>
      <sheetName val="Quilometragem de Setor"/>
      <sheetName val="Combustível"/>
      <sheetName val="Número de Garis"/>
      <sheetName val="Número de Veículos de Produção"/>
      <sheetName val="Número de Funcionários Produção"/>
      <sheetName val="Número de Funcionários Coleta"/>
      <sheetName val="Total de Funcionários"/>
      <sheetName val="Sacos Plásticos"/>
      <sheetName val="Numero Varredores Escala"/>
      <sheetName val="km varrida total"/>
      <sheetName val="Dias uteis - Varrição"/>
      <sheetName val="ISO-Tonelada-Total horas pagas"/>
      <sheetName val="ISO-km varrida-horas pagas"/>
      <sheetName val="ISO-Absenteísmo Coletor"/>
      <sheetName val="ISO-Absenteísmo Varredor"/>
      <sheetName val="ISO-Absenteísmo Motorista"/>
      <sheetName val="Esc. Vei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s>
    <sheetDataSet>
      <sheetData sheetId="0" refreshError="1"/>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F FAT FEV 0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 val="Simulações"/>
      <sheetName val="Simulações (2)"/>
      <sheetName val="Plan1"/>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Inputs"/>
      <sheetName val="Assum"/>
      <sheetName val="Op-BS"/>
      <sheetName val="IS"/>
      <sheetName val="BSCF"/>
      <sheetName val="Ratios"/>
      <sheetName val="Sens"/>
      <sheetName val="Matrix"/>
      <sheetName val="Contrib"/>
      <sheetName val="AcqIS"/>
      <sheetName val="AcqBSCF"/>
      <sheetName val="AcqRat"/>
      <sheetName val="AcqDCF1"/>
      <sheetName val="AcqDCF2"/>
      <sheetName val="Wacc"/>
      <sheetName val="DCF-EBITDA"/>
      <sheetName val="Summary"/>
      <sheetName val="Macroeconomic"/>
      <sheetName val="Scenarios"/>
      <sheetName val="Projections"/>
      <sheetName val="Income Statement"/>
      <sheetName val="Balance Sheet - Cash Flow"/>
      <sheetName val="Module1"/>
      <sheetName val="Module2"/>
      <sheetName val="Module3"/>
      <sheetName val="Modul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Resumo Geral"/>
      <sheetName val="1-Coleta Dom-Varr-Seletiva"/>
      <sheetName val="3- Coleta RSS"/>
      <sheetName val="2- Varrição Man.- Imp. de Cesto"/>
      <sheetName val="5- Equipe Serv. Diversos"/>
      <sheetName val="6-Cap. Mecanizada"/>
      <sheetName val="7- Usina de Compostagem"/>
      <sheetName val="7- Usina de Triagem"/>
      <sheetName val="8- Unid. Rec. de Entulho"/>
      <sheetName val="4- Tratam. RSS"/>
      <sheetName val="9- Inst. op. Novo Aterro"/>
      <sheetName val="10- Lavagem Vias Públicas"/>
      <sheetName val="11- Campanha Educ. Ambiental"/>
      <sheetName val="13-Operação Atual Aterro"/>
      <sheetName val="ANALISE MÃO DE OBRA"/>
      <sheetName val="ANALISE VEICULOS-EQUIPAMENTOS"/>
      <sheetName val="1-Coleta Dom.Com"/>
      <sheetName val="3-Coleta Dif. Acesso"/>
      <sheetName val="5- Coleta RSS Públic (1)"/>
      <sheetName val="5- Coleta RSS Privad (2)"/>
      <sheetName val="12- Manut. áreas verdes"/>
      <sheetName val="13- Poda de Árvores"/>
      <sheetName val=" Limp. Manual BL"/>
      <sheetName val="11- Coleta Man.Mec de Lograd"/>
      <sheetName val="Despesas Indiretas"/>
      <sheetName val="Mão-de -obra RESUMO"/>
      <sheetName val="Veíc. e Equip. RESUMO "/>
      <sheetName val="3-Veíc. e Equip."/>
      <sheetName val="5-Parâmetros"/>
      <sheetName val="2-Mão-de -obra"/>
      <sheetName val="4-Uniformes"/>
      <sheetName val="1-Base"/>
      <sheetName val="2a-Encar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sheetName val="aux"/>
      <sheetName val="graficos"/>
      <sheetName val="graficos (2)"/>
      <sheetName val="Remoção de Solo Mole BR-153"/>
      <sheetName val="$Conserva BR-116 RJ"/>
      <sheetName val="$Conserva BR-116 SP"/>
      <sheetName val="$Conserva BR-101 RJ"/>
      <sheetName val="$Conserva BR-101 SP"/>
      <sheetName val="Assum"/>
      <sheetName val="CARACT PAV EXISTENTE"/>
    </sheetNames>
    <sheetDataSet>
      <sheetData sheetId="0" refreshError="1"/>
      <sheetData sheetId="1" refreshError="1">
        <row r="6">
          <cell r="B6">
            <v>32.307692307692307</v>
          </cell>
        </row>
        <row r="8">
          <cell r="B8">
            <v>97.307692307692307</v>
          </cell>
          <cell r="C8">
            <v>2.6923076923076925</v>
          </cell>
          <cell r="D8">
            <v>0</v>
          </cell>
          <cell r="E8">
            <v>0</v>
          </cell>
          <cell r="F8">
            <v>0</v>
          </cell>
          <cell r="I8">
            <v>5.0600000000000005</v>
          </cell>
          <cell r="J8">
            <v>0.14000000000000001</v>
          </cell>
          <cell r="K8">
            <v>0</v>
          </cell>
          <cell r="L8">
            <v>0</v>
          </cell>
          <cell r="M8">
            <v>0</v>
          </cell>
        </row>
        <row r="9">
          <cell r="B9" t="str">
            <v>0 -  10</v>
          </cell>
          <cell r="C9" t="str">
            <v>10 - 20</v>
          </cell>
          <cell r="D9" t="str">
            <v>20 - 40</v>
          </cell>
          <cell r="E9" t="str">
            <v>40 - 60</v>
          </cell>
          <cell r="F9" t="str">
            <v>&gt; 60</v>
          </cell>
        </row>
        <row r="10">
          <cell r="B10">
            <v>29.615384615384617</v>
          </cell>
          <cell r="C10">
            <v>31.538461538461537</v>
          </cell>
          <cell r="D10">
            <v>14.615384615384617</v>
          </cell>
          <cell r="E10">
            <v>6.9230769230769234</v>
          </cell>
          <cell r="F10">
            <v>17.307692307692307</v>
          </cell>
          <cell r="I10">
            <v>1.54</v>
          </cell>
          <cell r="J10">
            <v>1.6400000000000001</v>
          </cell>
          <cell r="K10">
            <v>0.76</v>
          </cell>
          <cell r="L10">
            <v>0.36</v>
          </cell>
          <cell r="M10">
            <v>0.9</v>
          </cell>
        </row>
        <row r="11">
          <cell r="B11" t="str">
            <v>0 - 10</v>
          </cell>
          <cell r="C11" t="str">
            <v>10 - 20</v>
          </cell>
          <cell r="D11" t="str">
            <v>20 - 40</v>
          </cell>
          <cell r="E11" t="str">
            <v>40 - 60</v>
          </cell>
          <cell r="F11" t="str">
            <v>&gt; 60</v>
          </cell>
        </row>
        <row r="12">
          <cell r="B12">
            <v>9.2307692307692317</v>
          </cell>
          <cell r="C12">
            <v>61.53846153846154</v>
          </cell>
          <cell r="D12">
            <v>21.153846153846153</v>
          </cell>
          <cell r="E12">
            <v>8.0769230769230766</v>
          </cell>
          <cell r="F12">
            <v>0</v>
          </cell>
          <cell r="I12">
            <v>0.48</v>
          </cell>
          <cell r="J12">
            <v>3.2</v>
          </cell>
          <cell r="K12">
            <v>1.1000000000000001</v>
          </cell>
          <cell r="L12">
            <v>0.42</v>
          </cell>
          <cell r="M12">
            <v>0</v>
          </cell>
        </row>
        <row r="13">
          <cell r="B13" t="str">
            <v>0 - 20</v>
          </cell>
          <cell r="C13" t="str">
            <v>20 - 40</v>
          </cell>
          <cell r="D13" t="str">
            <v>40 -  80</v>
          </cell>
          <cell r="E13" t="str">
            <v xml:space="preserve"> 80 - 150</v>
          </cell>
          <cell r="F13" t="str">
            <v>&gt; 150</v>
          </cell>
        </row>
        <row r="14">
          <cell r="B14">
            <v>9.2307692307692317</v>
          </cell>
          <cell r="C14">
            <v>63.84615384615384</v>
          </cell>
          <cell r="D14">
            <v>18.846153846153847</v>
          </cell>
          <cell r="E14">
            <v>8.0769230769230766</v>
          </cell>
          <cell r="F14">
            <v>0</v>
          </cell>
          <cell r="I14">
            <v>0.48</v>
          </cell>
          <cell r="J14">
            <v>3.3200000000000003</v>
          </cell>
          <cell r="K14">
            <v>0.98</v>
          </cell>
          <cell r="L14">
            <v>0.42</v>
          </cell>
          <cell r="M14">
            <v>0</v>
          </cell>
        </row>
        <row r="15">
          <cell r="B15" t="str">
            <v xml:space="preserve">  4 - 5</v>
          </cell>
          <cell r="C15" t="str">
            <v xml:space="preserve">  3 -   4</v>
          </cell>
          <cell r="D15" t="str">
            <v xml:space="preserve">  2 -   3</v>
          </cell>
          <cell r="E15" t="str">
            <v xml:space="preserve">  1 -   2</v>
          </cell>
          <cell r="F15" t="str">
            <v>0 -  1</v>
          </cell>
        </row>
        <row r="16">
          <cell r="B16">
            <v>69.230769230769226</v>
          </cell>
          <cell r="C16">
            <v>16.923076923076923</v>
          </cell>
          <cell r="D16">
            <v>13.846153846153847</v>
          </cell>
          <cell r="E16">
            <v>0</v>
          </cell>
          <cell r="F16">
            <v>0</v>
          </cell>
          <cell r="I16">
            <v>3.6</v>
          </cell>
          <cell r="J16">
            <v>0.88</v>
          </cell>
          <cell r="K16">
            <v>0.72</v>
          </cell>
          <cell r="L16">
            <v>0</v>
          </cell>
          <cell r="M16">
            <v>0</v>
          </cell>
        </row>
        <row r="17">
          <cell r="B17" t="str">
            <v>0 -  5</v>
          </cell>
          <cell r="C17" t="str">
            <v xml:space="preserve"> 5 - 10</v>
          </cell>
          <cell r="D17" t="str">
            <v>10 - 15</v>
          </cell>
          <cell r="E17" t="str">
            <v>15 - 20</v>
          </cell>
          <cell r="F17" t="str">
            <v>&gt; 20</v>
          </cell>
        </row>
        <row r="18">
          <cell r="B18">
            <v>0.76923076923076927</v>
          </cell>
          <cell r="C18">
            <v>59.615384615384613</v>
          </cell>
          <cell r="D18">
            <v>26.923076923076923</v>
          </cell>
          <cell r="E18">
            <v>12.692307692307692</v>
          </cell>
          <cell r="F18">
            <v>0</v>
          </cell>
          <cell r="I18">
            <v>0.04</v>
          </cell>
          <cell r="J18">
            <v>3.1</v>
          </cell>
          <cell r="K18">
            <v>1.4000000000000001</v>
          </cell>
          <cell r="L18">
            <v>0.66</v>
          </cell>
          <cell r="M18">
            <v>0</v>
          </cell>
        </row>
        <row r="19">
          <cell r="B19" t="str">
            <v>0 - 20</v>
          </cell>
          <cell r="C19" t="str">
            <v>20 - 40</v>
          </cell>
          <cell r="D19" t="str">
            <v>40 - 60</v>
          </cell>
          <cell r="E19" t="str">
            <v>60 - 80</v>
          </cell>
          <cell r="F19" t="str">
            <v>&gt; 80</v>
          </cell>
        </row>
        <row r="20">
          <cell r="B20">
            <v>0</v>
          </cell>
          <cell r="C20">
            <v>7.6923076923076925</v>
          </cell>
          <cell r="D20">
            <v>92.307692307692307</v>
          </cell>
          <cell r="E20">
            <v>0</v>
          </cell>
          <cell r="F20">
            <v>0</v>
          </cell>
          <cell r="I20">
            <v>0</v>
          </cell>
          <cell r="J20">
            <v>0.4</v>
          </cell>
          <cell r="K20">
            <v>4.8</v>
          </cell>
          <cell r="L20">
            <v>0</v>
          </cell>
          <cell r="M20">
            <v>0</v>
          </cell>
        </row>
        <row r="21">
          <cell r="B21" t="str">
            <v>0 - 20</v>
          </cell>
          <cell r="C21" t="str">
            <v>20 - 40</v>
          </cell>
          <cell r="D21" t="str">
            <v>40 - 80</v>
          </cell>
          <cell r="E21" t="str">
            <v>80 - 120</v>
          </cell>
          <cell r="F21" t="str">
            <v>&gt; 120</v>
          </cell>
        </row>
        <row r="22">
          <cell r="B22">
            <v>0</v>
          </cell>
          <cell r="C22">
            <v>93.07692307692308</v>
          </cell>
          <cell r="D22">
            <v>6.9230769230769234</v>
          </cell>
          <cell r="E22">
            <v>0</v>
          </cell>
          <cell r="F22">
            <v>0</v>
          </cell>
          <cell r="I22">
            <v>0</v>
          </cell>
          <cell r="J22">
            <v>4.84</v>
          </cell>
          <cell r="K22">
            <v>0.36</v>
          </cell>
          <cell r="L22">
            <v>0</v>
          </cell>
          <cell r="M22">
            <v>0</v>
          </cell>
        </row>
        <row r="23">
          <cell r="B23" t="str">
            <v xml:space="preserve">  4 - 5</v>
          </cell>
          <cell r="C23" t="str">
            <v xml:space="preserve">  3 -   4</v>
          </cell>
          <cell r="D23" t="str">
            <v xml:space="preserve">  2 -   3</v>
          </cell>
          <cell r="E23" t="str">
            <v xml:space="preserve">  1 -   2</v>
          </cell>
          <cell r="F23" t="str">
            <v>0 -  1</v>
          </cell>
        </row>
        <row r="24">
          <cell r="B24">
            <v>81.92307692307692</v>
          </cell>
          <cell r="C24">
            <v>18.076923076923077</v>
          </cell>
          <cell r="D24">
            <v>0</v>
          </cell>
          <cell r="E24">
            <v>0</v>
          </cell>
          <cell r="F24">
            <v>0</v>
          </cell>
          <cell r="I24">
            <v>4.26</v>
          </cell>
          <cell r="J24">
            <v>0.94000000000000006</v>
          </cell>
          <cell r="K24">
            <v>0</v>
          </cell>
          <cell r="L24">
            <v>0</v>
          </cell>
          <cell r="M24">
            <v>0</v>
          </cell>
        </row>
        <row r="25">
          <cell r="B25" t="str">
            <v xml:space="preserve">  4 - 5</v>
          </cell>
          <cell r="C25" t="str">
            <v xml:space="preserve">  3 -   4</v>
          </cell>
          <cell r="D25" t="str">
            <v xml:space="preserve">  2 -   3</v>
          </cell>
          <cell r="E25" t="str">
            <v xml:space="preserve">  1 -   2</v>
          </cell>
          <cell r="F25" t="str">
            <v>0 -  1</v>
          </cell>
        </row>
        <row r="26">
          <cell r="B26">
            <v>36.538461538461533</v>
          </cell>
          <cell r="C26">
            <v>55.769230769230774</v>
          </cell>
          <cell r="D26">
            <v>7.6923076923076925</v>
          </cell>
          <cell r="E26">
            <v>0</v>
          </cell>
          <cell r="F26">
            <v>0</v>
          </cell>
          <cell r="I26">
            <v>1.9000000000000001</v>
          </cell>
          <cell r="J26">
            <v>2.9</v>
          </cell>
          <cell r="K26">
            <v>0.4</v>
          </cell>
          <cell r="L26">
            <v>0</v>
          </cell>
          <cell r="M26">
            <v>0</v>
          </cell>
        </row>
        <row r="27">
          <cell r="B27" t="str">
            <v xml:space="preserve">  4 - 5</v>
          </cell>
          <cell r="C27" t="str">
            <v xml:space="preserve">  3 -   4</v>
          </cell>
          <cell r="D27" t="str">
            <v xml:space="preserve">  2 -   3</v>
          </cell>
          <cell r="E27" t="str">
            <v xml:space="preserve">  1 -   2</v>
          </cell>
          <cell r="F27" t="str">
            <v>0 -  1</v>
          </cell>
        </row>
        <row r="28">
          <cell r="B28">
            <v>0</v>
          </cell>
          <cell r="C28">
            <v>45.384615384615387</v>
          </cell>
          <cell r="D28">
            <v>54.615384615384613</v>
          </cell>
          <cell r="E28">
            <v>0</v>
          </cell>
          <cell r="F28">
            <v>0</v>
          </cell>
          <cell r="I28">
            <v>0</v>
          </cell>
          <cell r="J28">
            <v>2.36</v>
          </cell>
          <cell r="K28">
            <v>2.84</v>
          </cell>
          <cell r="L28">
            <v>0</v>
          </cell>
          <cell r="M28">
            <v>0</v>
          </cell>
        </row>
        <row r="29">
          <cell r="B29" t="str">
            <v xml:space="preserve">  4 - 5</v>
          </cell>
          <cell r="C29" t="str">
            <v xml:space="preserve">  3 -   4</v>
          </cell>
          <cell r="D29" t="str">
            <v xml:space="preserve">  2 -   3</v>
          </cell>
          <cell r="E29" t="str">
            <v xml:space="preserve">  1 -   2</v>
          </cell>
          <cell r="F29" t="str">
            <v>0 -  1</v>
          </cell>
        </row>
      </sheetData>
      <sheetData sheetId="2" refreshError="1"/>
      <sheetData sheetId="3" refreshError="1"/>
      <sheetData sheetId="4">
        <row r="6">
          <cell r="B6">
            <v>361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GAAP"/>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s>
    <sheetDataSet>
      <sheetData sheetId="0" refreshError="1"/>
      <sheetData sheetId="1" refreshError="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s>
    <sheetDataSet>
      <sheetData sheetId="0" refreshError="1"/>
      <sheetData sheetId="1" refreshError="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EMP AN"/>
      <sheetName val="DESEMP COM NE"/>
      <sheetName val="DESEMP COM SE"/>
      <sheetName val="DESEMP COM SL"/>
      <sheetName val="DESEMP COM TC"/>
      <sheetName val="DADOS"/>
      <sheetName val="Contratações"/>
      <sheetName val="PROP ELAB GANH"/>
      <sheetName val="PARETOS"/>
      <sheetName val="FAIXA PROPOSTAS"/>
    </sheetNames>
    <sheetDataSet>
      <sheetData sheetId="0" refreshError="1"/>
      <sheetData sheetId="1" refreshError="1"/>
      <sheetData sheetId="2" refreshError="1"/>
      <sheetData sheetId="3" refreshError="1"/>
      <sheetData sheetId="4" refreshError="1"/>
      <sheetData sheetId="5"/>
      <sheetData sheetId="6" refreshError="1"/>
      <sheetData sheetId="7" refreshError="1">
        <row r="9">
          <cell r="C9" t="e">
            <v>#NAME?</v>
          </cell>
          <cell r="E9" t="e">
            <v>#NAME?</v>
          </cell>
          <cell r="K9" t="e">
            <v>#NAME?</v>
          </cell>
        </row>
        <row r="10">
          <cell r="C10" t="e">
            <v>#NAME?</v>
          </cell>
          <cell r="E10" t="e">
            <v>#NAME?</v>
          </cell>
          <cell r="K10" t="e">
            <v>#NAME?</v>
          </cell>
        </row>
        <row r="11">
          <cell r="C11" t="e">
            <v>#NAME?</v>
          </cell>
          <cell r="E11" t="e">
            <v>#NAME?</v>
          </cell>
          <cell r="K11" t="e">
            <v>#NAME?</v>
          </cell>
        </row>
        <row r="12">
          <cell r="C12" t="e">
            <v>#NAME?</v>
          </cell>
          <cell r="E12" t="e">
            <v>#NAME?</v>
          </cell>
          <cell r="K12" t="e">
            <v>#NAME?</v>
          </cell>
        </row>
        <row r="13">
          <cell r="C13" t="e">
            <v>#NAME?</v>
          </cell>
          <cell r="E13" t="e">
            <v>#NAME?</v>
          </cell>
          <cell r="K13" t="e">
            <v>#NAME?</v>
          </cell>
        </row>
        <row r="14">
          <cell r="C14" t="e">
            <v>#NAME?</v>
          </cell>
          <cell r="E14" t="e">
            <v>#NAME?</v>
          </cell>
          <cell r="K14" t="e">
            <v>#NAME?</v>
          </cell>
        </row>
        <row r="15">
          <cell r="C15" t="e">
            <v>#NAME?</v>
          </cell>
          <cell r="E15" t="e">
            <v>#NAME?</v>
          </cell>
          <cell r="K15" t="e">
            <v>#NAME?</v>
          </cell>
        </row>
        <row r="47">
          <cell r="P47" t="e">
            <v>#NAME?</v>
          </cell>
        </row>
        <row r="48">
          <cell r="P48" t="e">
            <v>#NAME?</v>
          </cell>
        </row>
        <row r="49">
          <cell r="P49" t="e">
            <v>#NAME?</v>
          </cell>
        </row>
        <row r="50">
          <cell r="P50" t="e">
            <v>#NAME?</v>
          </cell>
        </row>
        <row r="51">
          <cell r="P51" t="e">
            <v>#NAME?</v>
          </cell>
        </row>
        <row r="52">
          <cell r="P52" t="e">
            <v>#NAME?</v>
          </cell>
        </row>
        <row r="53">
          <cell r="P53" t="e">
            <v>#NAME?</v>
          </cell>
        </row>
        <row r="54">
          <cell r="P54" t="e">
            <v>#NAME?</v>
          </cell>
        </row>
        <row r="55">
          <cell r="P55" t="e">
            <v>#NAME?</v>
          </cell>
        </row>
        <row r="70">
          <cell r="L70">
            <v>1993</v>
          </cell>
          <cell r="P70" t="e">
            <v>#NAME?</v>
          </cell>
        </row>
        <row r="71">
          <cell r="L71">
            <v>1994</v>
          </cell>
          <cell r="P71" t="e">
            <v>#NAME?</v>
          </cell>
        </row>
        <row r="72">
          <cell r="L72">
            <v>1995</v>
          </cell>
          <cell r="P72" t="e">
            <v>#NAME?</v>
          </cell>
        </row>
        <row r="73">
          <cell r="L73">
            <v>1996</v>
          </cell>
          <cell r="P73" t="e">
            <v>#NAME?</v>
          </cell>
        </row>
        <row r="74">
          <cell r="L74">
            <v>1997</v>
          </cell>
          <cell r="P74" t="e">
            <v>#NAME?</v>
          </cell>
        </row>
        <row r="75">
          <cell r="L75">
            <v>1998</v>
          </cell>
          <cell r="P75" t="e">
            <v>#NAME?</v>
          </cell>
        </row>
        <row r="76">
          <cell r="L76">
            <v>1999</v>
          </cell>
          <cell r="P76" t="e">
            <v>#NAME?</v>
          </cell>
        </row>
        <row r="77">
          <cell r="L77">
            <v>2000</v>
          </cell>
          <cell r="P77" t="e">
            <v>#NAME?</v>
          </cell>
        </row>
        <row r="78">
          <cell r="L78" t="str">
            <v>Geral</v>
          </cell>
          <cell r="P78" t="e">
            <v>#NAME?</v>
          </cell>
        </row>
        <row r="93">
          <cell r="K93" t="str">
            <v>Rodoviário</v>
          </cell>
        </row>
        <row r="94">
          <cell r="K94" t="str">
            <v>Saneamento</v>
          </cell>
        </row>
        <row r="95">
          <cell r="K95" t="str">
            <v>Aeronáutica</v>
          </cell>
          <cell r="L95" t="e">
            <v>#NAME?</v>
          </cell>
        </row>
        <row r="96">
          <cell r="K96" t="str">
            <v>Energia</v>
          </cell>
          <cell r="L96" t="e">
            <v>#NAME?</v>
          </cell>
        </row>
        <row r="97">
          <cell r="K97" t="str">
            <v>Industrial</v>
          </cell>
          <cell r="L97" t="e">
            <v>#NAME?</v>
          </cell>
        </row>
        <row r="98">
          <cell r="K98" t="str">
            <v>Mineração</v>
          </cell>
          <cell r="L98" t="e">
            <v>#NAME?</v>
          </cell>
        </row>
        <row r="99">
          <cell r="K99" t="str">
            <v>Outros</v>
          </cell>
          <cell r="L99" t="e">
            <v>#NAME?</v>
          </cell>
        </row>
        <row r="100">
          <cell r="L100" t="e">
            <v>#NAME?</v>
          </cell>
        </row>
        <row r="101">
          <cell r="L101" t="e">
            <v>#NAME?</v>
          </cell>
        </row>
      </sheetData>
      <sheetData sheetId="8" refreshError="1">
        <row r="4">
          <cell r="M4" t="e">
            <v>#NAME?</v>
          </cell>
          <cell r="N4" t="e">
            <v>#NAME?</v>
          </cell>
        </row>
        <row r="5">
          <cell r="M5" t="e">
            <v>#NAME?</v>
          </cell>
          <cell r="N5" t="e">
            <v>#NAME?</v>
          </cell>
        </row>
        <row r="6">
          <cell r="M6" t="e">
            <v>#NAME?</v>
          </cell>
          <cell r="N6" t="e">
            <v>#NAME?</v>
          </cell>
        </row>
        <row r="7">
          <cell r="M7" t="e">
            <v>#NAME?</v>
          </cell>
          <cell r="N7" t="e">
            <v>#NAME?</v>
          </cell>
        </row>
        <row r="8">
          <cell r="M8" t="e">
            <v>#NAME?</v>
          </cell>
          <cell r="N8" t="e">
            <v>#NAME?</v>
          </cell>
        </row>
        <row r="9">
          <cell r="M9" t="e">
            <v>#NAME?</v>
          </cell>
          <cell r="N9" t="e">
            <v>#NAME?</v>
          </cell>
        </row>
        <row r="10">
          <cell r="M10" t="e">
            <v>#NAME?</v>
          </cell>
          <cell r="N10">
            <v>47009000</v>
          </cell>
        </row>
        <row r="28">
          <cell r="O28" t="e">
            <v>#NAME?</v>
          </cell>
        </row>
        <row r="29">
          <cell r="M29" t="str">
            <v>Rodoviário</v>
          </cell>
          <cell r="N29" t="e">
            <v>#NAME?</v>
          </cell>
          <cell r="O29" t="e">
            <v>#NAME?</v>
          </cell>
        </row>
        <row r="30">
          <cell r="M30" t="str">
            <v>Saneamento</v>
          </cell>
          <cell r="N30" t="e">
            <v>#NAME?</v>
          </cell>
          <cell r="O30" t="e">
            <v>#NAME?</v>
          </cell>
        </row>
        <row r="31">
          <cell r="M31" t="str">
            <v>Urbanização</v>
          </cell>
          <cell r="N31" t="e">
            <v>#NAME?</v>
          </cell>
          <cell r="O31" t="e">
            <v>#NAME?</v>
          </cell>
        </row>
        <row r="32">
          <cell r="M32" t="str">
            <v>Energia</v>
          </cell>
          <cell r="N32" t="e">
            <v>#NAME?</v>
          </cell>
          <cell r="O32" t="e">
            <v>#NAME?</v>
          </cell>
        </row>
        <row r="33">
          <cell r="M33" t="str">
            <v>Diversos</v>
          </cell>
          <cell r="N33" t="e">
            <v>#NAME?</v>
          </cell>
          <cell r="O33" t="e">
            <v>#NAME?</v>
          </cell>
        </row>
        <row r="34">
          <cell r="M34" t="str">
            <v>Transp.Urbano</v>
          </cell>
          <cell r="N34" t="e">
            <v>#NAME?</v>
          </cell>
          <cell r="O34" t="e">
            <v>#NAME?</v>
          </cell>
        </row>
        <row r="35">
          <cell r="M35" t="str">
            <v>Aeronáutica</v>
          </cell>
          <cell r="N35" t="e">
            <v>#NAME?</v>
          </cell>
          <cell r="O35" t="e">
            <v>#NAME?</v>
          </cell>
        </row>
        <row r="36">
          <cell r="M36" t="str">
            <v>Outros</v>
          </cell>
          <cell r="N36" t="e">
            <v>#NAME?</v>
          </cell>
        </row>
      </sheetData>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rols"/>
      <sheetName val="Ouput Graph"/>
      <sheetName val="Flow Chart"/>
      <sheetName val="Production"/>
      <sheetName val="Sales"/>
      <sheetName val="Prices"/>
      <sheetName val="Revenues"/>
      <sheetName val="Cash COGS"/>
      <sheetName val="SG&amp;A"/>
      <sheetName val="Capex"/>
      <sheetName val="Depreciation"/>
      <sheetName val="NWI"/>
      <sheetName val="Raw Data"/>
      <sheetName val="Pires-Beneficiation"/>
      <sheetName val="Pires-San Antonio"/>
      <sheetName val="Pires-Tailings"/>
      <sheetName val="Fernandinho MC"/>
      <sheetName val="Casa de Pedra HS"/>
      <sheetName val="Tailing Dams"/>
      <sheetName val="Pelletizer 1"/>
      <sheetName val="Pelletizer 2"/>
      <sheetName val="Fernandinho II"/>
      <sheetName val="ThirdParty Purchases"/>
      <sheetName val="Consolidation"/>
      <sheetName val="Gross Margin"/>
      <sheetName val="SOTP"/>
      <sheetName val="WACC"/>
      <sheetName val="Beta"/>
      <sheetName val="Ore_lump"/>
      <sheetName val="Ore_fines"/>
      <sheetName val="Summary of Changes"/>
      <sheetName val="Output PPT"/>
    </sheetNames>
    <sheetDataSet>
      <sheetData sheetId="0">
        <row r="4">
          <cell r="N4" t="str">
            <v>July 18, 2008</v>
          </cell>
        </row>
        <row r="16">
          <cell r="B16" t="str">
            <v>[Project]</v>
          </cell>
          <cell r="C16" t="str">
            <v>Project BlackDiamonds</v>
          </cell>
        </row>
        <row r="17">
          <cell r="C17" t="str">
            <v>Valuation model</v>
          </cell>
        </row>
      </sheetData>
      <sheetData sheetId="1"/>
      <sheetData sheetId="2" refreshError="1"/>
      <sheetData sheetId="3" refreshError="1"/>
      <sheetData sheetId="4"/>
      <sheetData sheetId="5"/>
      <sheetData sheetId="6" refreshError="1"/>
      <sheetData sheetId="7"/>
      <sheetData sheetId="8"/>
      <sheetData sheetId="9"/>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sheetData sheetId="28" refreshError="1"/>
      <sheetData sheetId="29"/>
      <sheetData sheetId="30"/>
      <sheetData sheetId="31" refreshError="1"/>
      <sheetData sheetId="32">
        <row r="1">
          <cell r="A1" t="str">
            <v>Base Case</v>
          </cell>
        </row>
        <row r="3">
          <cell r="B3" t="str">
            <v>Sum of the parts</v>
          </cell>
        </row>
        <row r="4">
          <cell r="C4" t="str">
            <v>Stack 1</v>
          </cell>
          <cell r="D4" t="str">
            <v>Invisible</v>
          </cell>
          <cell r="E4" t="str">
            <v>Stack 2</v>
          </cell>
          <cell r="F4" t="str">
            <v>Stack 3</v>
          </cell>
          <cell r="G4" t="str">
            <v>Stack 4</v>
          </cell>
          <cell r="H4" t="str">
            <v>Stack 5</v>
          </cell>
          <cell r="I4" t="str">
            <v>Stack 6</v>
          </cell>
          <cell r="J4" t="str">
            <v>Stack 7</v>
          </cell>
          <cell r="L4" t="str">
            <v>Stack 8</v>
          </cell>
          <cell r="M4" t="str">
            <v>Stack 9</v>
          </cell>
          <cell r="N4" t="str">
            <v>Stack 10</v>
          </cell>
          <cell r="O4" t="str">
            <v>Stack 11</v>
          </cell>
          <cell r="P4" t="str">
            <v>Stack 12</v>
          </cell>
        </row>
        <row r="5">
          <cell r="B5" t="str">
            <v>Pires Beneficiation Plant</v>
          </cell>
          <cell r="C5">
            <v>1331.5364190824716</v>
          </cell>
        </row>
        <row r="6">
          <cell r="B6" t="str">
            <v>Pires Magnetic Conc. Engenho/Santo Antonio</v>
          </cell>
          <cell r="D6">
            <v>1331.5364190824716</v>
          </cell>
          <cell r="E6">
            <v>657.69728886579685</v>
          </cell>
        </row>
        <row r="7">
          <cell r="B7" t="str">
            <v>Pires Magnetic Conc. Tailings</v>
          </cell>
          <cell r="D7">
            <v>1989.2337079482686</v>
          </cell>
          <cell r="F7">
            <v>422.91229687301262</v>
          </cell>
        </row>
        <row r="8">
          <cell r="B8" t="str">
            <v>Fernandinho I Magnetic Concentrator</v>
          </cell>
          <cell r="D8">
            <v>2412.1460048212812</v>
          </cell>
          <cell r="G8">
            <v>158.33108684998635</v>
          </cell>
        </row>
        <row r="9">
          <cell r="B9" t="str">
            <v>Fernandinho II Complex</v>
          </cell>
          <cell r="D9">
            <v>2570.4770916712673</v>
          </cell>
          <cell r="H9">
            <v>371.20473578768872</v>
          </cell>
        </row>
        <row r="10">
          <cell r="B10" t="str">
            <v>Casa de Pedra High Silica Itabirite</v>
          </cell>
          <cell r="D10">
            <v>2941.6818274589559</v>
          </cell>
          <cell r="I10">
            <v>1830.4096483244971</v>
          </cell>
        </row>
        <row r="11">
          <cell r="B11" t="str">
            <v>Tailing Dams (High Grade Fines)</v>
          </cell>
          <cell r="D11">
            <v>4772.0914757834526</v>
          </cell>
          <cell r="J11">
            <v>251.90694192779344</v>
          </cell>
        </row>
        <row r="13">
          <cell r="B13" t="str">
            <v>Pelletizing Plant 1</v>
          </cell>
          <cell r="D13">
            <v>5023.9984177112456</v>
          </cell>
          <cell r="L13">
            <v>741.56152210946937</v>
          </cell>
        </row>
        <row r="14">
          <cell r="B14" t="str">
            <v>Pelletizing Plant 2</v>
          </cell>
          <cell r="D14">
            <v>5765.559939820715</v>
          </cell>
          <cell r="M14">
            <v>497.32791834252293</v>
          </cell>
        </row>
        <row r="15">
          <cell r="B15" t="str">
            <v>Third Party Purchases</v>
          </cell>
          <cell r="D15">
            <v>6262.887858163238</v>
          </cell>
          <cell r="N15">
            <v>968.86718478955447</v>
          </cell>
        </row>
        <row r="16">
          <cell r="B16" t="str">
            <v xml:space="preserve">MRS </v>
          </cell>
          <cell r="D16">
            <v>7231.7550429527928</v>
          </cell>
          <cell r="O16">
            <v>1011</v>
          </cell>
        </row>
        <row r="17">
          <cell r="B17" t="str">
            <v>Total before upside</v>
          </cell>
          <cell r="P17">
            <v>8242.7550429527928</v>
          </cell>
        </row>
        <row r="18">
          <cell r="B18" t="str">
            <v>Resource upside</v>
          </cell>
          <cell r="D18">
            <v>8242.7550429527928</v>
          </cell>
          <cell r="P18">
            <v>510.59584662546763</v>
          </cell>
        </row>
        <row r="19">
          <cell r="B19" t="str">
            <v>Total with upside</v>
          </cell>
          <cell r="P19">
            <v>8753.3508895782597</v>
          </cell>
        </row>
        <row r="21">
          <cell r="C21">
            <v>6650462.0841048118</v>
          </cell>
          <cell r="D21">
            <v>7899941.0860961908</v>
          </cell>
        </row>
        <row r="22">
          <cell r="C22">
            <v>6650.4620841048099</v>
          </cell>
          <cell r="D22">
            <v>7899.9410860961898</v>
          </cell>
          <cell r="F22">
            <v>7231755.0429527937</v>
          </cell>
        </row>
        <row r="23">
          <cell r="C23">
            <v>5642.9956923055097</v>
          </cell>
          <cell r="D23">
            <v>6796.37081158816</v>
          </cell>
          <cell r="F23">
            <v>6650462.0841048118</v>
          </cell>
        </row>
        <row r="24">
          <cell r="C24">
            <v>7219.5051381094299</v>
          </cell>
          <cell r="D24">
            <v>8647.3412775254801</v>
          </cell>
        </row>
        <row r="25">
          <cell r="B25" t="str">
            <v>Train</v>
          </cell>
          <cell r="C25">
            <v>1011</v>
          </cell>
          <cell r="D25">
            <v>1011</v>
          </cell>
        </row>
        <row r="26">
          <cell r="B26" t="str">
            <v>Upside - resources</v>
          </cell>
          <cell r="C26">
            <v>408.47667730037415</v>
          </cell>
          <cell r="D26">
            <v>612.71501595056111</v>
          </cell>
        </row>
        <row r="28">
          <cell r="B28" t="str">
            <v>DCF</v>
          </cell>
          <cell r="F28" t="str">
            <v>FV/Adjusted R&amp;R</v>
          </cell>
          <cell r="G28" t="str">
            <v>FV/Adjusted R&amp;R</v>
          </cell>
          <cell r="H28" t="str">
            <v>FV/EBITDA '10E</v>
          </cell>
          <cell r="I28" t="str">
            <v>FV/EBITDA '10E</v>
          </cell>
        </row>
        <row r="29">
          <cell r="B29" t="str">
            <v>Base Case</v>
          </cell>
          <cell r="C29">
            <v>7661.4620841048099</v>
          </cell>
          <cell r="D29">
            <v>8910.9410860961907</v>
          </cell>
          <cell r="F29">
            <v>3.0492719321892756</v>
          </cell>
          <cell r="G29">
            <v>3.6221646428684964</v>
          </cell>
          <cell r="H29">
            <v>6.7575556915534349</v>
          </cell>
          <cell r="I29">
            <v>8.0271552824696641</v>
          </cell>
          <cell r="J29">
            <v>2181</v>
          </cell>
          <cell r="K29">
            <v>984.15201999999999</v>
          </cell>
        </row>
        <row r="30">
          <cell r="B30" t="str">
            <v>Base Case + Resource upside</v>
          </cell>
          <cell r="C30">
            <v>8069.9387614051839</v>
          </cell>
          <cell r="D30">
            <v>9523.6561020467525</v>
          </cell>
          <cell r="F30">
            <v>3.236560642551666</v>
          </cell>
          <cell r="G30">
            <v>3.9030977084120826</v>
          </cell>
          <cell r="H30">
            <v>7.1726101435072849</v>
          </cell>
          <cell r="I30">
            <v>8.649736960400439</v>
          </cell>
          <cell r="J30">
            <v>2181</v>
          </cell>
          <cell r="K30">
            <v>984.15201999999999</v>
          </cell>
        </row>
        <row r="31">
          <cell r="B31" t="str">
            <v>Sensitivity Case</v>
          </cell>
          <cell r="C31">
            <v>6653.9956923055097</v>
          </cell>
          <cell r="D31">
            <v>7807.37081158816</v>
          </cell>
          <cell r="F31">
            <v>2.5873432793697888</v>
          </cell>
          <cell r="G31">
            <v>3.1161718530894817</v>
          </cell>
          <cell r="H31">
            <v>6.134707471589584</v>
          </cell>
          <cell r="I31">
            <v>7.3885838428681838</v>
          </cell>
          <cell r="J31">
            <v>2181</v>
          </cell>
          <cell r="K31">
            <v>919.84755889971302</v>
          </cell>
        </row>
        <row r="32">
          <cell r="B32" t="str">
            <v>Sensitivity Case + Resource upside</v>
          </cell>
          <cell r="C32">
            <v>7062.4723696058836</v>
          </cell>
          <cell r="D32">
            <v>8420.0858275387218</v>
          </cell>
          <cell r="F32">
            <v>2.7746319897321796</v>
          </cell>
          <cell r="G32">
            <v>3.3971049186330684</v>
          </cell>
          <cell r="H32">
            <v>6.5787774409538322</v>
          </cell>
          <cell r="I32">
            <v>8.054688796914558</v>
          </cell>
          <cell r="J32">
            <v>2181</v>
          </cell>
          <cell r="K32">
            <v>919.84755889971302</v>
          </cell>
        </row>
        <row r="33">
          <cell r="B33" t="str">
            <v>Sensitivity Case II</v>
          </cell>
          <cell r="C33">
            <v>8230.5051381094308</v>
          </cell>
          <cell r="D33">
            <v>9658.3412775254801</v>
          </cell>
          <cell r="F33">
            <v>3.3101811729066624</v>
          </cell>
          <cell r="G33">
            <v>3.9648515715385053</v>
          </cell>
          <cell r="H33">
            <v>7.3357621499465404</v>
          </cell>
          <cell r="I33">
            <v>8.7865909958966295</v>
          </cell>
          <cell r="J33">
            <v>2181</v>
          </cell>
          <cell r="K33">
            <v>984.15201999999999</v>
          </cell>
        </row>
        <row r="34">
          <cell r="B34" t="str">
            <v>Sensitivity Case II + Resource upside</v>
          </cell>
          <cell r="C34">
            <v>8638.9818154098048</v>
          </cell>
          <cell r="D34">
            <v>10271.056293476042</v>
          </cell>
          <cell r="F34">
            <v>3.4974698832690532</v>
          </cell>
          <cell r="G34">
            <v>4.2457846370820915</v>
          </cell>
          <cell r="H34">
            <v>7.7508166019003903</v>
          </cell>
          <cell r="I34">
            <v>9.4091726738274044</v>
          </cell>
          <cell r="J34">
            <v>2181</v>
          </cell>
          <cell r="K34">
            <v>984.15201999999999</v>
          </cell>
        </row>
        <row r="35">
          <cell r="B35" t="str">
            <v>Transaction</v>
          </cell>
        </row>
        <row r="36">
          <cell r="B36" t="str">
            <v>MMX/Minas</v>
          </cell>
          <cell r="C36">
            <v>6680.8</v>
          </cell>
          <cell r="D36">
            <v>8926.7999999999993</v>
          </cell>
        </row>
        <row r="37">
          <cell r="B37" t="str">
            <v>Median Greenfield</v>
          </cell>
          <cell r="C37">
            <v>4569.8</v>
          </cell>
          <cell r="D37">
            <v>6815.8</v>
          </cell>
        </row>
        <row r="39">
          <cell r="C39">
            <v>14.16</v>
          </cell>
          <cell r="D39">
            <v>18.302</v>
          </cell>
          <cell r="E39">
            <v>20.823</v>
          </cell>
          <cell r="F39">
            <v>29.323</v>
          </cell>
          <cell r="G39">
            <v>40.491999999999997</v>
          </cell>
          <cell r="H39">
            <v>37.436059999999998</v>
          </cell>
          <cell r="I39">
            <v>39.436059999999998</v>
          </cell>
          <cell r="J39">
            <v>38.961059999999996</v>
          </cell>
          <cell r="K39">
            <v>36.50806</v>
          </cell>
          <cell r="L39">
            <v>35.666059999999995</v>
          </cell>
        </row>
        <row r="41">
          <cell r="C41" t="str">
            <v>Year ended December</v>
          </cell>
        </row>
        <row r="42">
          <cell r="C42">
            <v>2008</v>
          </cell>
          <cell r="D42">
            <v>2009</v>
          </cell>
          <cell r="E42">
            <v>2010</v>
          </cell>
          <cell r="F42">
            <v>2011</v>
          </cell>
          <cell r="G42">
            <v>2012</v>
          </cell>
          <cell r="H42">
            <v>2013</v>
          </cell>
          <cell r="I42">
            <v>2014</v>
          </cell>
          <cell r="J42">
            <v>2015</v>
          </cell>
          <cell r="K42">
            <v>2016</v>
          </cell>
          <cell r="L42">
            <v>2017</v>
          </cell>
          <cell r="M42">
            <v>2027</v>
          </cell>
          <cell r="N42">
            <v>2037</v>
          </cell>
          <cell r="O42">
            <v>2041</v>
          </cell>
        </row>
        <row r="43">
          <cell r="B43" t="str">
            <v>Net Revenues</v>
          </cell>
          <cell r="C43">
            <v>1005.525</v>
          </cell>
          <cell r="D43">
            <v>1545.9269999999999</v>
          </cell>
          <cell r="E43">
            <v>1806.7339999999999</v>
          </cell>
          <cell r="F43">
            <v>3283.4940000000001</v>
          </cell>
          <cell r="G43">
            <v>4683.7619999999997</v>
          </cell>
          <cell r="H43">
            <v>4605.0997424849811</v>
          </cell>
          <cell r="I43">
            <v>4238.6051992295152</v>
          </cell>
          <cell r="J43">
            <v>3702.1042618479933</v>
          </cell>
          <cell r="K43">
            <v>3060.378680380185</v>
          </cell>
          <cell r="L43">
            <v>2537.2609060979357</v>
          </cell>
          <cell r="M43">
            <v>2537.2806926035501</v>
          </cell>
          <cell r="N43">
            <v>2411.6761559279116</v>
          </cell>
          <cell r="O43">
            <v>2411.6761559279116</v>
          </cell>
        </row>
        <row r="44">
          <cell r="B44" t="str">
            <v>growth</v>
          </cell>
          <cell r="D44">
            <v>0.53743268441858727</v>
          </cell>
          <cell r="E44">
            <v>0.16870589620337828</v>
          </cell>
          <cell r="F44">
            <v>0.81736437129095951</v>
          </cell>
          <cell r="G44">
            <v>0.42645669521552332</v>
          </cell>
          <cell r="H44">
            <v>-1.6794674348316274E-2</v>
          </cell>
          <cell r="I44">
            <v>-7.9584496264938687E-2</v>
          </cell>
          <cell r="J44">
            <v>-0.12657487833003322</v>
          </cell>
          <cell r="K44">
            <v>-0.17334076408412002</v>
          </cell>
          <cell r="L44">
            <v>-0.17093236782621402</v>
          </cell>
          <cell r="M44">
            <v>7.7983724759977946E-6</v>
          </cell>
          <cell r="N44">
            <v>-4.9503603224424264E-2</v>
          </cell>
          <cell r="O44">
            <v>0</v>
          </cell>
        </row>
        <row r="45">
          <cell r="B45" t="str">
            <v>(-) Cash COGS</v>
          </cell>
          <cell r="C45">
            <v>525.37860000000012</v>
          </cell>
          <cell r="D45">
            <v>698.60804000000007</v>
          </cell>
          <cell r="E45">
            <v>809.39353000000006</v>
          </cell>
          <cell r="F45">
            <v>1453.6999599999999</v>
          </cell>
          <cell r="G45">
            <v>2099.6539899999998</v>
          </cell>
          <cell r="H45">
            <v>2262.5470892695848</v>
          </cell>
          <cell r="I45">
            <v>2207.9816896768334</v>
          </cell>
          <cell r="J45">
            <v>2072.9080612139751</v>
          </cell>
          <cell r="K45">
            <v>1886.0962927511164</v>
          </cell>
          <cell r="L45">
            <v>1739.7909542882583</v>
          </cell>
          <cell r="M45">
            <v>1739.8032323760017</v>
          </cell>
          <cell r="N45">
            <v>1653.4915061760018</v>
          </cell>
          <cell r="O45">
            <v>1653.4915061760018</v>
          </cell>
        </row>
        <row r="46">
          <cell r="B46" t="str">
            <v>(-) SG&amp;A</v>
          </cell>
          <cell r="C46">
            <v>8.7050999999999998</v>
          </cell>
          <cell r="D46">
            <v>11.311500000000001</v>
          </cell>
          <cell r="E46">
            <v>13.188450000000001</v>
          </cell>
          <cell r="F46">
            <v>15.413450000000001</v>
          </cell>
          <cell r="G46">
            <v>20.797750000000001</v>
          </cell>
          <cell r="H46">
            <v>21.273666179999999</v>
          </cell>
          <cell r="I46">
            <v>22.173468</v>
          </cell>
          <cell r="J46">
            <v>21.959718000000002</v>
          </cell>
          <cell r="K46">
            <v>20.855868000000001</v>
          </cell>
          <cell r="L46">
            <v>20.476967999999999</v>
          </cell>
          <cell r="M46">
            <v>20.477180670000003</v>
          </cell>
          <cell r="N46">
            <v>19.127153669999998</v>
          </cell>
          <cell r="O46">
            <v>19.127153669999998</v>
          </cell>
        </row>
        <row r="47">
          <cell r="B47" t="str">
            <v>EBITDA</v>
          </cell>
          <cell r="C47">
            <v>471.44129999999996</v>
          </cell>
          <cell r="D47">
            <v>836.00745999999992</v>
          </cell>
          <cell r="E47">
            <v>984.15201999999999</v>
          </cell>
          <cell r="F47">
            <v>1814.38059</v>
          </cell>
          <cell r="G47">
            <v>2563.3102600000002</v>
          </cell>
          <cell r="H47">
            <v>2321.2789870353959</v>
          </cell>
          <cell r="I47">
            <v>2008.4500415526818</v>
          </cell>
          <cell r="J47">
            <v>1607.2364826340181</v>
          </cell>
          <cell r="K47">
            <v>1153.4265196290687</v>
          </cell>
          <cell r="L47">
            <v>776.9929838096773</v>
          </cell>
          <cell r="M47">
            <v>777.00027955754808</v>
          </cell>
          <cell r="N47">
            <v>739.05749608190956</v>
          </cell>
          <cell r="O47">
            <v>739.05749608190956</v>
          </cell>
        </row>
        <row r="48">
          <cell r="B48" t="str">
            <v>margin</v>
          </cell>
          <cell r="C48">
            <v>0.46885089878421715</v>
          </cell>
          <cell r="D48">
            <v>0.54078068369334387</v>
          </cell>
          <cell r="E48">
            <v>0.54471328928331453</v>
          </cell>
          <cell r="F48">
            <v>0.55257618561203403</v>
          </cell>
          <cell r="G48">
            <v>0.54727594186041062</v>
          </cell>
          <cell r="H48">
            <v>0.50406703803179709</v>
          </cell>
          <cell r="I48">
            <v>0.47384692537955025</v>
          </cell>
          <cell r="J48">
            <v>0.43414133394280147</v>
          </cell>
          <cell r="K48">
            <v>0.37689013030432583</v>
          </cell>
          <cell r="L48">
            <v>0.30623298610808541</v>
          </cell>
          <cell r="M48">
            <v>0.30623347342790597</v>
          </cell>
          <cell r="N48">
            <v>0.30644972554266986</v>
          </cell>
          <cell r="O48">
            <v>0.30644972554266986</v>
          </cell>
        </row>
        <row r="49">
          <cell r="B49" t="str">
            <v>(-) Depreciation</v>
          </cell>
          <cell r="C49">
            <v>3.1595999999999997</v>
          </cell>
          <cell r="D49">
            <v>15.688266666666667</v>
          </cell>
          <cell r="E49">
            <v>21.481666666666666</v>
          </cell>
          <cell r="F49">
            <v>110.38826666666667</v>
          </cell>
          <cell r="G49">
            <v>153.29040000000001</v>
          </cell>
          <cell r="H49">
            <v>149.20053333333334</v>
          </cell>
          <cell r="I49">
            <v>150.32140000000001</v>
          </cell>
          <cell r="J49">
            <v>151.44226666666665</v>
          </cell>
          <cell r="K49">
            <v>152.56313333333333</v>
          </cell>
          <cell r="L49">
            <v>151.98193333333336</v>
          </cell>
          <cell r="M49">
            <v>16.518000000000001</v>
          </cell>
          <cell r="N49">
            <v>14.425000000000001</v>
          </cell>
          <cell r="O49">
            <v>14.425000000000001</v>
          </cell>
        </row>
        <row r="50">
          <cell r="B50" t="str">
            <v>(-) Goodwill Amortization</v>
          </cell>
          <cell r="C50">
            <v>0</v>
          </cell>
          <cell r="D50">
            <v>73.19</v>
          </cell>
          <cell r="E50">
            <v>73.19</v>
          </cell>
          <cell r="F50">
            <v>73.19</v>
          </cell>
          <cell r="G50">
            <v>73.19</v>
          </cell>
          <cell r="H50">
            <v>73.19</v>
          </cell>
          <cell r="I50">
            <v>0</v>
          </cell>
          <cell r="J50">
            <v>0</v>
          </cell>
          <cell r="K50">
            <v>0</v>
          </cell>
          <cell r="L50">
            <v>0</v>
          </cell>
          <cell r="M50">
            <v>0</v>
          </cell>
          <cell r="N50">
            <v>0</v>
          </cell>
          <cell r="O50">
            <v>0</v>
          </cell>
        </row>
        <row r="51">
          <cell r="B51" t="str">
            <v>EBIT</v>
          </cell>
          <cell r="C51">
            <v>468.28169999999994</v>
          </cell>
          <cell r="D51">
            <v>747.12919333333321</v>
          </cell>
          <cell r="E51">
            <v>889.48035333333337</v>
          </cell>
          <cell r="F51">
            <v>1630.8023233333336</v>
          </cell>
          <cell r="G51">
            <v>2336.8298600000003</v>
          </cell>
          <cell r="H51">
            <v>2098.8884537020626</v>
          </cell>
          <cell r="I51">
            <v>1858.1286415526815</v>
          </cell>
          <cell r="J51">
            <v>1455.7942159673516</v>
          </cell>
          <cell r="K51">
            <v>1000.8633862957354</v>
          </cell>
          <cell r="L51">
            <v>625.01105047634394</v>
          </cell>
          <cell r="M51">
            <v>760.48227955754817</v>
          </cell>
          <cell r="N51">
            <v>724.63249608190949</v>
          </cell>
          <cell r="O51">
            <v>724.63249608190949</v>
          </cell>
        </row>
        <row r="52">
          <cell r="B52" t="str">
            <v>(-) Taxes</v>
          </cell>
          <cell r="C52">
            <v>140.48450999999997</v>
          </cell>
          <cell r="D52">
            <v>224.13875799999997</v>
          </cell>
          <cell r="E52">
            <v>266.84410600000001</v>
          </cell>
          <cell r="F52">
            <v>489.24069700000007</v>
          </cell>
          <cell r="G52">
            <v>701.04895800000008</v>
          </cell>
          <cell r="H52">
            <v>629.66653611061884</v>
          </cell>
          <cell r="I52">
            <v>557.43859246580439</v>
          </cell>
          <cell r="J52">
            <v>436.73826479020545</v>
          </cell>
          <cell r="K52">
            <v>300.25901588872057</v>
          </cell>
          <cell r="L52">
            <v>187.50331514290318</v>
          </cell>
          <cell r="M52">
            <v>228.14468386726443</v>
          </cell>
          <cell r="N52">
            <v>217.38974882457285</v>
          </cell>
          <cell r="O52">
            <v>217.38974882457285</v>
          </cell>
        </row>
        <row r="53">
          <cell r="B53" t="str">
            <v>Tax rate</v>
          </cell>
          <cell r="C53">
            <v>0.3</v>
          </cell>
          <cell r="D53">
            <v>0.3</v>
          </cell>
          <cell r="E53">
            <v>0.3</v>
          </cell>
          <cell r="F53">
            <v>0.3</v>
          </cell>
          <cell r="G53">
            <v>0.3</v>
          </cell>
          <cell r="H53">
            <v>0.3</v>
          </cell>
          <cell r="I53">
            <v>0.3</v>
          </cell>
          <cell r="J53">
            <v>0.3</v>
          </cell>
          <cell r="K53">
            <v>0.3</v>
          </cell>
          <cell r="L53">
            <v>0.3</v>
          </cell>
          <cell r="M53">
            <v>0.3</v>
          </cell>
          <cell r="N53">
            <v>0.3</v>
          </cell>
          <cell r="O53">
            <v>0.3</v>
          </cell>
        </row>
        <row r="54">
          <cell r="B54" t="str">
            <v>EBIAT</v>
          </cell>
          <cell r="C54">
            <v>327.79718999999994</v>
          </cell>
          <cell r="D54">
            <v>522.99043533333327</v>
          </cell>
          <cell r="E54">
            <v>622.63624733333336</v>
          </cell>
          <cell r="F54">
            <v>1141.5616263333336</v>
          </cell>
          <cell r="G54">
            <v>1635.7809020000002</v>
          </cell>
          <cell r="H54">
            <v>1469.221917591444</v>
          </cell>
          <cell r="I54">
            <v>1300.6900490868773</v>
          </cell>
          <cell r="J54">
            <v>1019.0559511771461</v>
          </cell>
          <cell r="K54">
            <v>700.60437040701481</v>
          </cell>
          <cell r="L54">
            <v>437.50773533344079</v>
          </cell>
          <cell r="M54">
            <v>532.33759569028371</v>
          </cell>
          <cell r="N54">
            <v>507.24274725733665</v>
          </cell>
          <cell r="O54">
            <v>507.24274725733665</v>
          </cell>
        </row>
        <row r="55">
          <cell r="B55" t="str">
            <v>(+) Depreciation</v>
          </cell>
          <cell r="C55">
            <v>3.1595999999999997</v>
          </cell>
          <cell r="D55">
            <v>15.688266666666667</v>
          </cell>
          <cell r="E55">
            <v>21.481666666666666</v>
          </cell>
          <cell r="F55">
            <v>110.38826666666667</v>
          </cell>
          <cell r="G55">
            <v>153.29040000000001</v>
          </cell>
          <cell r="H55">
            <v>149.20053333333334</v>
          </cell>
          <cell r="I55">
            <v>150.32140000000001</v>
          </cell>
          <cell r="J55">
            <v>151.44226666666665</v>
          </cell>
          <cell r="K55">
            <v>152.56313333333333</v>
          </cell>
          <cell r="L55">
            <v>151.98193333333336</v>
          </cell>
          <cell r="M55">
            <v>16.518000000000001</v>
          </cell>
          <cell r="N55">
            <v>14.425000000000001</v>
          </cell>
          <cell r="O55">
            <v>14.425000000000001</v>
          </cell>
        </row>
        <row r="56">
          <cell r="B56" t="str">
            <v>(+) Goodwill Amortization</v>
          </cell>
          <cell r="C56">
            <v>0</v>
          </cell>
          <cell r="D56">
            <v>73.19</v>
          </cell>
          <cell r="E56">
            <v>73.19</v>
          </cell>
          <cell r="F56">
            <v>73.19</v>
          </cell>
          <cell r="G56">
            <v>73.19</v>
          </cell>
          <cell r="H56">
            <v>73.19</v>
          </cell>
          <cell r="I56">
            <v>0</v>
          </cell>
          <cell r="J56">
            <v>0</v>
          </cell>
          <cell r="K56">
            <v>0</v>
          </cell>
          <cell r="L56">
            <v>0</v>
          </cell>
          <cell r="M56">
            <v>0</v>
          </cell>
          <cell r="N56">
            <v>0</v>
          </cell>
          <cell r="O56">
            <v>0</v>
          </cell>
        </row>
        <row r="57">
          <cell r="B57" t="str">
            <v>(-) Capex</v>
          </cell>
          <cell r="C57">
            <v>216.09899999999999</v>
          </cell>
          <cell r="D57">
            <v>726.697</v>
          </cell>
          <cell r="E57">
            <v>787.66600000000005</v>
          </cell>
          <cell r="F57">
            <v>358.69799999999998</v>
          </cell>
          <cell r="G57">
            <v>183.363</v>
          </cell>
          <cell r="H57">
            <v>16.812999999999999</v>
          </cell>
          <cell r="I57">
            <v>16.812999999999999</v>
          </cell>
          <cell r="J57">
            <v>16.812999999999999</v>
          </cell>
          <cell r="K57">
            <v>16.812999999999999</v>
          </cell>
          <cell r="L57">
            <v>16.518000000000001</v>
          </cell>
          <cell r="M57">
            <v>16.518000000000001</v>
          </cell>
          <cell r="N57">
            <v>14.425000000000001</v>
          </cell>
          <cell r="O57">
            <v>14.425000000000001</v>
          </cell>
        </row>
        <row r="58">
          <cell r="B58" t="str">
            <v>(+) Change in NWI</v>
          </cell>
          <cell r="C58">
            <v>0</v>
          </cell>
          <cell r="D58">
            <v>-48.858263013698654</v>
          </cell>
          <cell r="E58">
            <v>-23.579810958904105</v>
          </cell>
          <cell r="F58">
            <v>-112.99200000000002</v>
          </cell>
          <cell r="G58">
            <v>-76.409435616438344</v>
          </cell>
          <cell r="H58">
            <v>-24.968763164105095</v>
          </cell>
          <cell r="I58">
            <v>29.193443491880601</v>
          </cell>
          <cell r="J58">
            <v>44.563884604647249</v>
          </cell>
          <cell r="K58">
            <v>65.475745576832068</v>
          </cell>
          <cell r="L58">
            <v>39.047238345368307</v>
          </cell>
          <cell r="M58">
            <v>0</v>
          </cell>
          <cell r="N58">
            <v>0</v>
          </cell>
          <cell r="O58">
            <v>282.3431333333333</v>
          </cell>
        </row>
        <row r="59">
          <cell r="B59" t="str">
            <v>Free Cash Flow</v>
          </cell>
          <cell r="C59">
            <v>114.85778999999992</v>
          </cell>
          <cell r="D59">
            <v>-163.68656101369874</v>
          </cell>
          <cell r="E59">
            <v>-93.937896958904105</v>
          </cell>
          <cell r="F59">
            <v>853.4498930000002</v>
          </cell>
          <cell r="G59">
            <v>1602.4888663835618</v>
          </cell>
          <cell r="H59">
            <v>1649.8306877606724</v>
          </cell>
          <cell r="I59">
            <v>1463.3918925787575</v>
          </cell>
          <cell r="J59">
            <v>1198.24910244846</v>
          </cell>
          <cell r="K59">
            <v>901.83024931718023</v>
          </cell>
          <cell r="L59">
            <v>612.01890701214245</v>
          </cell>
          <cell r="M59">
            <v>532.33759569028371</v>
          </cell>
          <cell r="N59">
            <v>507.24274725733665</v>
          </cell>
          <cell r="O59">
            <v>789.58588059066994</v>
          </cell>
        </row>
        <row r="64">
          <cell r="C64" t="str">
            <v>Firm value (US$ million)</v>
          </cell>
          <cell r="J64">
            <v>28.6</v>
          </cell>
        </row>
        <row r="65">
          <cell r="H65" t="str">
            <v>FV/EBITDA '09E</v>
          </cell>
          <cell r="I65" t="str">
            <v>FV/EBITDA '10E</v>
          </cell>
          <cell r="J65" t="str">
            <v>FV/SS Production</v>
          </cell>
          <cell r="K65" t="str">
            <v>FV/R&amp;R</v>
          </cell>
        </row>
        <row r="66">
          <cell r="C66">
            <v>8.2991835732388011E-2</v>
          </cell>
          <cell r="D66">
            <v>7899.9410860961934</v>
          </cell>
          <cell r="G66">
            <v>8.2991835732388011E-2</v>
          </cell>
          <cell r="H66">
            <v>9.449605971334508</v>
          </cell>
          <cell r="I66">
            <v>8.0271552824696677</v>
          </cell>
          <cell r="J66">
            <v>276.22171629706969</v>
          </cell>
          <cell r="K66">
            <v>3.6214783795490328</v>
          </cell>
        </row>
        <row r="67">
          <cell r="C67">
            <v>9.2991835732388006E-2</v>
          </cell>
          <cell r="D67">
            <v>7231.7550429527955</v>
          </cell>
          <cell r="G67">
            <v>9.2991835732388006E-2</v>
          </cell>
          <cell r="H67">
            <v>8.6503475016273139</v>
          </cell>
          <cell r="I67">
            <v>7.3482093172483616</v>
          </cell>
          <cell r="J67">
            <v>252.85856793541242</v>
          </cell>
          <cell r="K67">
            <v>3.3151696004849596</v>
          </cell>
        </row>
        <row r="68">
          <cell r="C68">
            <v>0.102991835732388</v>
          </cell>
          <cell r="D68">
            <v>6650.4620841048145</v>
          </cell>
          <cell r="G68">
            <v>0.102991835732388</v>
          </cell>
          <cell r="H68">
            <v>7.9550272004807407</v>
          </cell>
          <cell r="I68">
            <v>6.7575556915534394</v>
          </cell>
          <cell r="J68">
            <v>232.53363930436413</v>
          </cell>
          <cell r="K68">
            <v>3.0486942103890677</v>
          </cell>
        </row>
        <row r="71">
          <cell r="B71" t="str">
            <v xml:space="preserve">Cost of equity </v>
          </cell>
        </row>
        <row r="72">
          <cell r="B72" t="str">
            <v>10-year U.S. bond1</v>
          </cell>
          <cell r="C72" t="str">
            <v>=</v>
          </cell>
          <cell r="D72">
            <v>3.8300000000000001E-2</v>
          </cell>
        </row>
        <row r="73">
          <cell r="B73" t="str">
            <v>Market premium2</v>
          </cell>
          <cell r="C73" t="str">
            <v>=</v>
          </cell>
          <cell r="D73">
            <v>0.05</v>
          </cell>
        </row>
        <row r="74">
          <cell r="B74" t="str">
            <v>Country risk2</v>
          </cell>
          <cell r="C74" t="str">
            <v>=</v>
          </cell>
          <cell r="D74">
            <v>2.0729000000000001E-2</v>
          </cell>
        </row>
        <row r="75">
          <cell r="B75" t="str">
            <v xml:space="preserve">Levered beta </v>
          </cell>
          <cell r="C75" t="str">
            <v>=</v>
          </cell>
          <cell r="D75">
            <v>1.6867223556295969</v>
          </cell>
        </row>
        <row r="76">
          <cell r="B76" t="str">
            <v>Cost of equity</v>
          </cell>
          <cell r="C76" t="str">
            <v>=</v>
          </cell>
          <cell r="D76">
            <v>0.14336511778147987</v>
          </cell>
        </row>
        <row r="78">
          <cell r="B78" t="str">
            <v xml:space="preserve">Cost of debt </v>
          </cell>
        </row>
        <row r="80">
          <cell r="B80" t="str">
            <v>10-year U.S. bond1</v>
          </cell>
          <cell r="C80" t="str">
            <v>=</v>
          </cell>
          <cell r="D80">
            <v>3.8300000000000001E-2</v>
          </cell>
        </row>
        <row r="81">
          <cell r="B81" t="str">
            <v>Pre-tax cost of debt</v>
          </cell>
          <cell r="C81" t="str">
            <v>=</v>
          </cell>
          <cell r="D81">
            <v>6.9028999999999993E-2</v>
          </cell>
        </row>
        <row r="82">
          <cell r="B82" t="str">
            <v>Tax rate</v>
          </cell>
          <cell r="C82" t="str">
            <v>=</v>
          </cell>
          <cell r="D82">
            <v>0.3</v>
          </cell>
        </row>
        <row r="83">
          <cell r="B83" t="str">
            <v>Post-tax cost of debt</v>
          </cell>
          <cell r="C83" t="str">
            <v>=</v>
          </cell>
          <cell r="D83">
            <v>4.832029999999999E-2</v>
          </cell>
        </row>
        <row r="87">
          <cell r="C87" t="str">
            <v>Revenues</v>
          </cell>
        </row>
        <row r="88">
          <cell r="B88">
            <v>2008</v>
          </cell>
          <cell r="C88">
            <v>1005.525</v>
          </cell>
        </row>
        <row r="89">
          <cell r="B89">
            <v>2009</v>
          </cell>
          <cell r="C89">
            <v>1545.9269999999999</v>
          </cell>
        </row>
        <row r="90">
          <cell r="B90">
            <v>2010</v>
          </cell>
          <cell r="C90">
            <v>1806.7339999999999</v>
          </cell>
        </row>
        <row r="91">
          <cell r="B91">
            <v>2011</v>
          </cell>
          <cell r="C91">
            <v>3283.4940000000001</v>
          </cell>
        </row>
        <row r="92">
          <cell r="B92">
            <v>2012</v>
          </cell>
          <cell r="C92">
            <v>4683.7619999999997</v>
          </cell>
        </row>
        <row r="93">
          <cell r="B93">
            <v>2013</v>
          </cell>
          <cell r="C93">
            <v>4605.0997424849811</v>
          </cell>
        </row>
        <row r="94">
          <cell r="B94">
            <v>2014</v>
          </cell>
          <cell r="C94">
            <v>4238.6051992295152</v>
          </cell>
        </row>
        <row r="95">
          <cell r="B95">
            <v>2015</v>
          </cell>
          <cell r="C95">
            <v>3702.1042618479933</v>
          </cell>
        </row>
        <row r="96">
          <cell r="B96">
            <v>2016</v>
          </cell>
          <cell r="C96">
            <v>3060.378680380185</v>
          </cell>
        </row>
        <row r="97">
          <cell r="B97">
            <v>2017</v>
          </cell>
          <cell r="C97">
            <v>2537.2609060979357</v>
          </cell>
        </row>
        <row r="98">
          <cell r="B98">
            <v>2027</v>
          </cell>
          <cell r="C98">
            <v>2537.2806926035501</v>
          </cell>
        </row>
        <row r="99">
          <cell r="B99">
            <v>2037</v>
          </cell>
          <cell r="C99">
            <v>2411.6761559279116</v>
          </cell>
        </row>
        <row r="100">
          <cell r="B100">
            <v>2041</v>
          </cell>
          <cell r="C100">
            <v>2411.6761559279116</v>
          </cell>
        </row>
        <row r="103">
          <cell r="C103" t="str">
            <v>EBITDA Margin</v>
          </cell>
          <cell r="D103" t="str">
            <v>Line 2</v>
          </cell>
          <cell r="E103" t="str">
            <v>Line 3</v>
          </cell>
          <cell r="F103" t="str">
            <v>EBITDA</v>
          </cell>
        </row>
        <row r="104">
          <cell r="B104">
            <v>2008</v>
          </cell>
          <cell r="C104">
            <v>0.46885089878421715</v>
          </cell>
          <cell r="F104">
            <v>471.44129999999996</v>
          </cell>
        </row>
        <row r="105">
          <cell r="B105">
            <v>2009</v>
          </cell>
          <cell r="C105">
            <v>0.54078068369334387</v>
          </cell>
          <cell r="F105">
            <v>836.00745999999992</v>
          </cell>
        </row>
        <row r="106">
          <cell r="B106">
            <v>2010</v>
          </cell>
          <cell r="C106">
            <v>0.54471328928331453</v>
          </cell>
          <cell r="F106">
            <v>984.15201999999999</v>
          </cell>
        </row>
        <row r="107">
          <cell r="B107">
            <v>2011</v>
          </cell>
          <cell r="C107">
            <v>0.55257618561203403</v>
          </cell>
          <cell r="F107">
            <v>1814.38059</v>
          </cell>
        </row>
        <row r="108">
          <cell r="B108">
            <v>2012</v>
          </cell>
          <cell r="C108">
            <v>0.54727594186041062</v>
          </cell>
          <cell r="F108">
            <v>2563.3102600000002</v>
          </cell>
        </row>
        <row r="109">
          <cell r="B109">
            <v>2013</v>
          </cell>
          <cell r="C109">
            <v>0.50406703803179709</v>
          </cell>
          <cell r="F109">
            <v>2321.2789870353959</v>
          </cell>
        </row>
        <row r="110">
          <cell r="B110">
            <v>2014</v>
          </cell>
          <cell r="C110">
            <v>0.47384692537955025</v>
          </cell>
          <cell r="F110">
            <v>2008.4500415526818</v>
          </cell>
        </row>
        <row r="111">
          <cell r="B111">
            <v>2015</v>
          </cell>
          <cell r="C111">
            <v>0.43414133394280147</v>
          </cell>
          <cell r="F111">
            <v>1607.2364826340181</v>
          </cell>
        </row>
        <row r="112">
          <cell r="B112">
            <v>2016</v>
          </cell>
          <cell r="C112">
            <v>0.37689013030432583</v>
          </cell>
          <cell r="F112">
            <v>1153.4265196290687</v>
          </cell>
        </row>
        <row r="113">
          <cell r="B113">
            <v>2017</v>
          </cell>
          <cell r="C113">
            <v>0.30623298610808541</v>
          </cell>
          <cell r="F113">
            <v>776.9929838096773</v>
          </cell>
        </row>
        <row r="114">
          <cell r="B114">
            <v>2027</v>
          </cell>
          <cell r="C114">
            <v>0.30623347342790597</v>
          </cell>
          <cell r="F114">
            <v>777.00027955754808</v>
          </cell>
        </row>
        <row r="115">
          <cell r="B115">
            <v>2037</v>
          </cell>
          <cell r="C115">
            <v>0.30644972554266986</v>
          </cell>
          <cell r="F115">
            <v>739.05749608190956</v>
          </cell>
        </row>
        <row r="116">
          <cell r="B116">
            <v>2041</v>
          </cell>
          <cell r="C116">
            <v>0.30644972554266986</v>
          </cell>
          <cell r="F116">
            <v>739.05749608190956</v>
          </cell>
        </row>
        <row r="119">
          <cell r="C119" t="str">
            <v>EBITDA per tonne</v>
          </cell>
          <cell r="F119" t="str">
            <v>Capex</v>
          </cell>
        </row>
        <row r="120">
          <cell r="B120">
            <v>2008</v>
          </cell>
          <cell r="C120">
            <v>33.293877118644062</v>
          </cell>
          <cell r="E120">
            <v>2008</v>
          </cell>
          <cell r="F120">
            <v>216.09899999999999</v>
          </cell>
        </row>
        <row r="121">
          <cell r="B121">
            <v>2009</v>
          </cell>
          <cell r="C121">
            <v>45.67847557643973</v>
          </cell>
          <cell r="E121">
            <v>2009</v>
          </cell>
          <cell r="F121">
            <v>726.697</v>
          </cell>
        </row>
        <row r="122">
          <cell r="B122">
            <v>2010</v>
          </cell>
          <cell r="C122">
            <v>47.262739278682226</v>
          </cell>
          <cell r="E122">
            <v>2010</v>
          </cell>
          <cell r="F122">
            <v>787.66600000000005</v>
          </cell>
        </row>
        <row r="123">
          <cell r="B123">
            <v>2011</v>
          </cell>
          <cell r="C123">
            <v>61.875680864850118</v>
          </cell>
          <cell r="E123">
            <v>2011</v>
          </cell>
          <cell r="F123">
            <v>358.69799999999998</v>
          </cell>
        </row>
        <row r="124">
          <cell r="B124">
            <v>2012</v>
          </cell>
          <cell r="C124">
            <v>63.304115874740695</v>
          </cell>
          <cell r="E124">
            <v>2012</v>
          </cell>
          <cell r="F124">
            <v>183.363</v>
          </cell>
        </row>
        <row r="125">
          <cell r="B125">
            <v>2013</v>
          </cell>
          <cell r="C125">
            <v>62.006498200809489</v>
          </cell>
          <cell r="E125">
            <v>2013</v>
          </cell>
          <cell r="F125">
            <v>16.812999999999999</v>
          </cell>
        </row>
        <row r="126">
          <cell r="B126">
            <v>2014</v>
          </cell>
          <cell r="C126">
            <v>50.929277457045202</v>
          </cell>
          <cell r="E126">
            <v>2014</v>
          </cell>
          <cell r="F126">
            <v>16.812999999999999</v>
          </cell>
        </row>
        <row r="127">
          <cell r="B127">
            <v>2015</v>
          </cell>
          <cell r="C127">
            <v>41.252380777987518</v>
          </cell>
          <cell r="E127">
            <v>2015</v>
          </cell>
          <cell r="F127">
            <v>16.812999999999999</v>
          </cell>
        </row>
        <row r="128">
          <cell r="B128">
            <v>2016</v>
          </cell>
          <cell r="C128">
            <v>31.593749972720236</v>
          </cell>
          <cell r="E128">
            <v>2016</v>
          </cell>
          <cell r="F128">
            <v>16.812999999999999</v>
          </cell>
        </row>
        <row r="129">
          <cell r="B129">
            <v>2017</v>
          </cell>
          <cell r="C129">
            <v>21.785220565705252</v>
          </cell>
          <cell r="E129">
            <v>2017</v>
          </cell>
          <cell r="F129">
            <v>16.518000000000001</v>
          </cell>
        </row>
        <row r="130">
          <cell r="B130">
            <v>2027</v>
          </cell>
          <cell r="C130">
            <v>21.785425122863252</v>
          </cell>
          <cell r="E130">
            <v>2027</v>
          </cell>
          <cell r="F130">
            <v>16.518000000000001</v>
          </cell>
        </row>
        <row r="131">
          <cell r="B131">
            <v>2037</v>
          </cell>
          <cell r="C131">
            <v>22.624670791707263</v>
          </cell>
          <cell r="E131">
            <v>2037</v>
          </cell>
          <cell r="F131">
            <v>14.425000000000001</v>
          </cell>
        </row>
        <row r="132">
          <cell r="B132">
            <v>2041</v>
          </cell>
          <cell r="C132">
            <v>22.624670791707263</v>
          </cell>
          <cell r="E132">
            <v>2041</v>
          </cell>
          <cell r="F132">
            <v>14.425000000000001</v>
          </cell>
        </row>
        <row r="135">
          <cell r="C135" t="str">
            <v>Lump</v>
          </cell>
          <cell r="D135" t="str">
            <v>Sinter-Feed - Standard</v>
          </cell>
          <cell r="E135" t="str">
            <v>Sinter-Feed - High Silica</v>
          </cell>
          <cell r="F135" t="str">
            <v>Pellet-Feed - BF</v>
          </cell>
          <cell r="G135" t="str">
            <v>Pellet-Feed - DR</v>
          </cell>
          <cell r="H135" t="str">
            <v>Pellet - BF</v>
          </cell>
          <cell r="I135" t="str">
            <v>Pellet - DR</v>
          </cell>
          <cell r="K135" t="str">
            <v>Total</v>
          </cell>
        </row>
        <row r="136">
          <cell r="B136">
            <v>2008</v>
          </cell>
          <cell r="C136">
            <v>0.99</v>
          </cell>
          <cell r="D136">
            <v>2.48</v>
          </cell>
          <cell r="E136">
            <v>2.12</v>
          </cell>
          <cell r="F136">
            <v>7.67</v>
          </cell>
          <cell r="G136">
            <v>0.9</v>
          </cell>
          <cell r="H136">
            <v>0</v>
          </cell>
          <cell r="I136">
            <v>0</v>
          </cell>
          <cell r="K136">
            <v>14.16</v>
          </cell>
        </row>
        <row r="137">
          <cell r="B137">
            <v>2009</v>
          </cell>
          <cell r="C137">
            <v>0.93</v>
          </cell>
          <cell r="D137">
            <v>2.6920000000000002</v>
          </cell>
          <cell r="E137">
            <v>2.1480000000000001</v>
          </cell>
          <cell r="F137">
            <v>11.481999999999999</v>
          </cell>
          <cell r="G137">
            <v>2.7</v>
          </cell>
          <cell r="H137">
            <v>0</v>
          </cell>
          <cell r="I137">
            <v>0</v>
          </cell>
          <cell r="K137">
            <v>19.951999999999998</v>
          </cell>
        </row>
        <row r="138">
          <cell r="B138">
            <v>2010</v>
          </cell>
          <cell r="C138">
            <v>0.93</v>
          </cell>
          <cell r="D138">
            <v>2.6920000000000002</v>
          </cell>
          <cell r="E138">
            <v>2.1480000000000001</v>
          </cell>
          <cell r="F138">
            <v>15.653</v>
          </cell>
          <cell r="G138">
            <v>2.7</v>
          </cell>
          <cell r="H138">
            <v>0</v>
          </cell>
          <cell r="I138">
            <v>0</v>
          </cell>
          <cell r="K138">
            <v>24.123000000000001</v>
          </cell>
        </row>
        <row r="139">
          <cell r="B139">
            <v>2011</v>
          </cell>
          <cell r="C139">
            <v>0.93</v>
          </cell>
          <cell r="D139">
            <v>2.6920000000000002</v>
          </cell>
          <cell r="E139">
            <v>2.1480000000000001</v>
          </cell>
          <cell r="F139">
            <v>19.152999999999999</v>
          </cell>
          <cell r="G139">
            <v>2.7</v>
          </cell>
          <cell r="H139">
            <v>5</v>
          </cell>
          <cell r="I139">
            <v>0</v>
          </cell>
          <cell r="K139">
            <v>32.622999999999998</v>
          </cell>
        </row>
        <row r="140">
          <cell r="B140">
            <v>2012</v>
          </cell>
          <cell r="C140">
            <v>0.93</v>
          </cell>
          <cell r="D140">
            <v>2.6920000000000002</v>
          </cell>
          <cell r="E140">
            <v>2.1480000000000001</v>
          </cell>
          <cell r="F140">
            <v>30.106999999999999</v>
          </cell>
          <cell r="G140">
            <v>2.7</v>
          </cell>
          <cell r="H140">
            <v>8.5</v>
          </cell>
          <cell r="I140">
            <v>0</v>
          </cell>
          <cell r="K140">
            <v>47.077000000000005</v>
          </cell>
        </row>
        <row r="141">
          <cell r="B141">
            <v>2013</v>
          </cell>
          <cell r="C141">
            <v>0</v>
          </cell>
          <cell r="D141">
            <v>3.1850000000000001</v>
          </cell>
          <cell r="E141">
            <v>2.585</v>
          </cell>
          <cell r="F141">
            <v>30.153480399999999</v>
          </cell>
          <cell r="G141">
            <v>2.7</v>
          </cell>
          <cell r="H141">
            <v>12</v>
          </cell>
          <cell r="I141">
            <v>0</v>
          </cell>
          <cell r="K141">
            <v>50.623480400000005</v>
          </cell>
        </row>
        <row r="142">
          <cell r="B142">
            <v>2014</v>
          </cell>
          <cell r="C142">
            <v>0</v>
          </cell>
          <cell r="D142">
            <v>3.1850000000000001</v>
          </cell>
          <cell r="E142">
            <v>2.585</v>
          </cell>
          <cell r="F142">
            <v>32.153040000000004</v>
          </cell>
          <cell r="G142">
            <v>2.7</v>
          </cell>
          <cell r="H142">
            <v>12</v>
          </cell>
          <cell r="I142">
            <v>0</v>
          </cell>
          <cell r="K142">
            <v>52.623040000000003</v>
          </cell>
        </row>
        <row r="143">
          <cell r="B143">
            <v>2015</v>
          </cell>
          <cell r="C143">
            <v>0</v>
          </cell>
          <cell r="D143">
            <v>3.1850000000000001</v>
          </cell>
          <cell r="E143">
            <v>2.585</v>
          </cell>
          <cell r="F143">
            <v>31.678039999999999</v>
          </cell>
          <cell r="G143">
            <v>2.7</v>
          </cell>
          <cell r="H143">
            <v>12</v>
          </cell>
          <cell r="I143">
            <v>0</v>
          </cell>
          <cell r="K143">
            <v>52.148040000000002</v>
          </cell>
        </row>
        <row r="144">
          <cell r="B144">
            <v>2016</v>
          </cell>
          <cell r="C144">
            <v>0</v>
          </cell>
          <cell r="D144">
            <v>2.992</v>
          </cell>
          <cell r="E144">
            <v>2.585</v>
          </cell>
          <cell r="F144">
            <v>31.35304</v>
          </cell>
          <cell r="G144">
            <v>0.76500000000000001</v>
          </cell>
          <cell r="H144">
            <v>12</v>
          </cell>
          <cell r="I144">
            <v>0</v>
          </cell>
          <cell r="K144">
            <v>49.695039999999999</v>
          </cell>
        </row>
        <row r="145">
          <cell r="B145">
            <v>2017</v>
          </cell>
          <cell r="C145">
            <v>0</v>
          </cell>
          <cell r="D145">
            <v>2.915</v>
          </cell>
          <cell r="E145">
            <v>2.585</v>
          </cell>
          <cell r="F145">
            <v>31.35304</v>
          </cell>
          <cell r="G145">
            <v>0</v>
          </cell>
          <cell r="H145">
            <v>12</v>
          </cell>
          <cell r="I145">
            <v>0</v>
          </cell>
          <cell r="K145">
            <v>48.85304</v>
          </cell>
        </row>
        <row r="146">
          <cell r="B146">
            <v>2027</v>
          </cell>
          <cell r="C146">
            <v>0</v>
          </cell>
          <cell r="D146">
            <v>2.915</v>
          </cell>
          <cell r="E146">
            <v>2.585</v>
          </cell>
          <cell r="F146">
            <v>31.353512600000002</v>
          </cell>
          <cell r="G146">
            <v>0</v>
          </cell>
          <cell r="H146">
            <v>12</v>
          </cell>
          <cell r="I146">
            <v>0</v>
          </cell>
          <cell r="K146">
            <v>48.853512600000002</v>
          </cell>
        </row>
        <row r="147">
          <cell r="B147">
            <v>2037</v>
          </cell>
          <cell r="C147">
            <v>0</v>
          </cell>
          <cell r="D147">
            <v>2.915</v>
          </cell>
          <cell r="E147">
            <v>2.585</v>
          </cell>
          <cell r="F147">
            <v>28.353452600000001</v>
          </cell>
          <cell r="G147">
            <v>0</v>
          </cell>
          <cell r="H147">
            <v>12</v>
          </cell>
          <cell r="I147">
            <v>0</v>
          </cell>
          <cell r="K147">
            <v>45.853452599999997</v>
          </cell>
        </row>
        <row r="148">
          <cell r="B148">
            <v>2041</v>
          </cell>
          <cell r="C148">
            <v>0</v>
          </cell>
          <cell r="D148">
            <v>2.915</v>
          </cell>
          <cell r="E148">
            <v>2.585</v>
          </cell>
          <cell r="F148">
            <v>28.353452600000001</v>
          </cell>
          <cell r="G148">
            <v>0</v>
          </cell>
          <cell r="H148">
            <v>12</v>
          </cell>
          <cell r="I148">
            <v>0</v>
          </cell>
          <cell r="K148">
            <v>45.853452599999997</v>
          </cell>
        </row>
        <row r="152">
          <cell r="B152" t="str">
            <v>Sum of the parts</v>
          </cell>
        </row>
        <row r="153">
          <cell r="C153" t="str">
            <v>Stack 1</v>
          </cell>
          <cell r="D153" t="str">
            <v>Invisible</v>
          </cell>
          <cell r="E153" t="str">
            <v>Stack 2</v>
          </cell>
          <cell r="F153" t="str">
            <v>Stack 3</v>
          </cell>
          <cell r="G153" t="str">
            <v>Stack 4</v>
          </cell>
          <cell r="H153" t="str">
            <v>Stack 5</v>
          </cell>
          <cell r="I153" t="str">
            <v>Stack 6</v>
          </cell>
        </row>
        <row r="154">
          <cell r="B154" t="str">
            <v>Base Case median - original valuation</v>
          </cell>
          <cell r="C154">
            <v>6194</v>
          </cell>
        </row>
        <row r="155">
          <cell r="B155" t="str">
            <v>Change in NWI</v>
          </cell>
          <cell r="D155">
            <v>6194</v>
          </cell>
          <cell r="E155">
            <v>157.542</v>
          </cell>
        </row>
        <row r="156">
          <cell r="B156" t="str">
            <v>Change in depreciation schedule</v>
          </cell>
          <cell r="D156">
            <v>6326.7800000000007</v>
          </cell>
          <cell r="F156">
            <v>12.381</v>
          </cell>
        </row>
        <row r="157">
          <cell r="B157" t="str">
            <v>Cash cogs adjustment - Casa de Pedra</v>
          </cell>
          <cell r="D157">
            <v>6339.161000000001</v>
          </cell>
          <cell r="G157">
            <v>892.29399999999998</v>
          </cell>
        </row>
        <row r="158">
          <cell r="B158" t="str">
            <v>New Base Case median</v>
          </cell>
          <cell r="I158">
            <v>7231.4550000000008</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MAT"/>
      <sheetName val="EQUIP"/>
      <sheetName val="OUTROS"/>
      <sheetName val="BDI"/>
      <sheetName val="LEISSOCIAIS"/>
      <sheetName val="CPU-L1"/>
      <sheetName val="RESUMO"/>
      <sheetName val="PLANILHA"/>
      <sheetName val="CRONOGRAM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INEL"/>
      <sheetName val="PROJETO"/>
      <sheetName val="RELATA"/>
      <sheetName val="EDITAL"/>
      <sheetName val="Quadros"/>
      <sheetName val="operação"/>
      <sheetName val="investimentos"/>
      <sheetName val="outras despesas"/>
      <sheetName val="Encargos"/>
      <sheetName val="T. PREÇO"/>
      <sheetName val="Atual"/>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INEL"/>
      <sheetName val="BASES"/>
      <sheetName val="RESUMO"/>
      <sheetName val="RELATA"/>
      <sheetName val="Premissas"/>
      <sheetName val="Quadros"/>
    </sheetNames>
    <sheetDataSet>
      <sheetData sheetId="0"/>
      <sheetData sheetId="1"/>
      <sheetData sheetId="2"/>
      <sheetData sheetId="3"/>
      <sheetData sheetId="4"/>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dback"/>
      <sheetName val="Performance"/>
      <sheetName val="COMP INPUT"/>
      <sheetName val="Feedback (PSG)"/>
      <sheetName val="Performance (PSG)"/>
      <sheetName val="April"/>
    </sheetNames>
    <sheetDataSet>
      <sheetData sheetId="0"/>
      <sheetData sheetId="1">
        <row r="6">
          <cell r="T6">
            <v>37165</v>
          </cell>
        </row>
      </sheetData>
      <sheetData sheetId="2"/>
      <sheetData sheetId="3"/>
      <sheetData sheetId="4"/>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ormance"/>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 val="Simulações"/>
      <sheetName val="Simulações (2)"/>
      <sheetName val="Plan1"/>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Coleta - Aluguel"/>
      <sheetName val="1. Op. de Aterro"/>
      <sheetName val="2. Triag. Comp."/>
      <sheetName val="3. Trat. RSS"/>
      <sheetName val="4. Coleta"/>
      <sheetName val="5. Col. RSS"/>
      <sheetName val="6. Seletiva"/>
      <sheetName val="7. Cap. Mec."/>
      <sheetName val="8. Limp. Boc."/>
      <sheetName val="9. Varrição"/>
      <sheetName val="10. Eq. Mult."/>
      <sheetName val="11. Eq. Divulg."/>
      <sheetName val="12. Cestos"/>
      <sheetName val="A. EQUIP. E UNI."/>
      <sheetName val="B. M.O."/>
      <sheetName val="C. Adm. Local"/>
      <sheetName val="D. B.D.I."/>
      <sheetName val="E. Enc. Soc."/>
      <sheetName val="PIS e COFI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ÂMETRO PERMISSIONÁRIOS"/>
      <sheetName val="PARÂMETROS DE CUSTO"/>
      <sheetName val="PARÂMETROS OUTRAS RECEITAS"/>
      <sheetName val="TEATRO"/>
      <sheetName val="Restaurante"/>
      <sheetName val="Café"/>
      <sheetName val="Loja de conveniencia"/>
      <sheetName val="Sala de vinhos"/>
      <sheetName val="Coworking"/>
      <sheetName val=" Outras receitas"/>
      <sheetName val="Atividades culturais"/>
      <sheetName val="Base de custos por atividade"/>
      <sheetName val="Ocupação"/>
      <sheetName val="ODEON_v4"/>
    </sheetNames>
    <definedNames>
      <definedName name="Header1"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RAL"/>
      <sheetName val="Comp."/>
      <sheetName val="Proposta"/>
      <sheetName val="1 -DOM."/>
      <sheetName val="2 - SEL."/>
      <sheetName val="3 - COMP."/>
      <sheetName val="4 -RSS"/>
      <sheetName val="5 - TRAT."/>
      <sheetName val="6 - VARRIÇÃO"/>
      <sheetName val="7 - SERV.DIV."/>
      <sheetName val="8 - BOCA"/>
      <sheetName val="9 - ATERRO"/>
      <sheetName val="10 - TOP."/>
      <sheetName val="11 - VIGIA"/>
      <sheetName val="12- INSUMOS"/>
      <sheetName val="14-VEIC."/>
      <sheetName val="13- MAQ."/>
      <sheetName val="5 - ADMINISTRAÇÃO LOCAL"/>
      <sheetName val="15- RES. M. O."/>
      <sheetName val="16 -ENC. SOC."/>
      <sheetName val="ADM. LOCAL"/>
      <sheetName val="B.D.I."/>
      <sheetName val="1 _DOM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_DOMICILIAR"/>
      <sheetName val="Resumo Edital 1"/>
      <sheetName val="Resumo Edital 2"/>
      <sheetName val="Resumo Edital 3"/>
      <sheetName val="Cron. Fís-Fin. 01"/>
      <sheetName val="Cron. Fís-Fin. 02"/>
      <sheetName val="Cron. Fís-Fin. 03"/>
      <sheetName val="Cron. Fís-Fin 04"/>
      <sheetName val="Resumo 1"/>
      <sheetName val="Resumo 2"/>
      <sheetName val="Proposta 1"/>
      <sheetName val="Proposta 2"/>
      <sheetName val="Resumo Equip. M.O."/>
      <sheetName val="Variáveis"/>
      <sheetName val="RESUMO GERAL"/>
      <sheetName val="DRE"/>
      <sheetName val="1.1.1 - Varrição"/>
      <sheetName val="1.1 - Capina e Roçada"/>
      <sheetName val="1.2.2 - Capina"/>
      <sheetName val="1.3.1 - Boca"/>
      <sheetName val="2.1 - Cestos"/>
      <sheetName val="2.2 - Cestos"/>
      <sheetName val="2.3 - Cestos"/>
      <sheetName val="2.4 - Cestos"/>
      <sheetName val="2.5 - Cestos"/>
      <sheetName val="3.1 - Veículo"/>
      <sheetName val="1.2 - Capina e Roçada"/>
      <sheetName val="B.D.I."/>
      <sheetName val="A. Adm. Local"/>
      <sheetName val="B. Mão Obra"/>
      <sheetName val="C. Benefício"/>
      <sheetName val="D. Exames Médicos"/>
      <sheetName val="E. Uniforme + EPI"/>
      <sheetName val="F. Veíc. Mat. e Ferr."/>
      <sheetName val="G. Enc. Soc."/>
      <sheetName val="H. B.D.I."/>
      <sheetName val="Dias uteis - Coleta"/>
      <sheetName val="tonelagem"/>
      <sheetName val="Número Habitantes"/>
      <sheetName val="Viagens"/>
      <sheetName val="Veic. Esc. Diurno"/>
      <sheetName val="Veic. Esc. Noturno"/>
      <sheetName val="Total de Veic."/>
      <sheetName val="Quilometragem Total"/>
      <sheetName val="Km Vega+CEEMA (Salvador)"/>
      <sheetName val="Quilometragem de Setor"/>
      <sheetName val="Combustível"/>
      <sheetName val="Número de Garis"/>
      <sheetName val="Número de Veículos de Produção"/>
      <sheetName val="Número de Funcionários Produção"/>
      <sheetName val="Número de Funcionários Coleta"/>
      <sheetName val="Total de Funcionários"/>
      <sheetName val="Sacos Plásticos"/>
      <sheetName val="Numero Varredores Escala"/>
      <sheetName val="km varrida total"/>
      <sheetName val="Dias uteis - Varrição"/>
      <sheetName val="ISO-Tonelada-Total horas pagas"/>
      <sheetName val="ISO-km varrida-horas pagas"/>
      <sheetName val="ISO-Absenteísmo Coletor"/>
      <sheetName val="ISO-Absenteísmo Varredor"/>
      <sheetName val="ISO-Absenteísmo Motorista"/>
      <sheetName val="Esc. Veic."/>
      <sheetName val="TOTAL"/>
      <sheetName val="OBRJUL99)"/>
      <sheetName val="OBRJUL98"/>
      <sheetName val="OBRJU95"/>
      <sheetName val="Basic Data"/>
      <sheetName val="Financing"/>
      <sheetName val="Working Capital"/>
      <sheetName val="P&amp;L"/>
      <sheetName val="Cash_Flow"/>
      <sheetName val="Balance_Sheet"/>
      <sheetName val="NPV_IRR"/>
      <sheetName val="Sensitivity"/>
      <sheetName val="Summary"/>
      <sheetName val="Historic Balance Sheet"/>
      <sheetName val="Hist. P&amp;L"/>
      <sheetName val="ORÇ. 1"/>
      <sheetName val="ORÇ_ 1"/>
      <sheetName val="At Bandeirantes"/>
      <sheetName val="At São João"/>
      <sheetName val="At Bandeirantes (manut)"/>
      <sheetName val="At São João (manut) "/>
      <sheetName val="At Santo Amaro (manut)"/>
      <sheetName val="At V Albertina (manut)"/>
      <sheetName val="CPU"/>
      <sheetName val="MO"/>
      <sheetName val="CHE"/>
      <sheetName val="AUX"/>
      <sheetName val="REAJTAB_SVP_SSO"/>
      <sheetName val="1 - Insumos"/>
      <sheetName val="7 - ADM"/>
      <sheetName val="8 - BDI"/>
      <sheetName val="ES"/>
      <sheetName val="2 - MDO"/>
      <sheetName val="3 e 4 - EQP"/>
      <sheetName val="5 - COMP"/>
      <sheetName val="6 - Custo Consórcio"/>
      <sheetName val="9 - Preço Consórcio"/>
      <sheetName val="Fev03"/>
      <sheetName val="Dados"/>
      <sheetName val="Insumos"/>
      <sheetName val="MCEQ"/>
      <sheetName val="MCMO Var"/>
      <sheetName val="Planilha Preços Ofertados (2)"/>
      <sheetName val="Cpus"/>
      <sheetName val="BDI"/>
      <sheetName val="Serviços"/>
      <sheetName val="Ad Amb At Desativ"/>
      <sheetName val="Dispos Delta A"/>
      <sheetName val="Dispos Delta B"/>
      <sheetName val="M Monit Sta B"/>
      <sheetName val="M Monit Pirelli"/>
      <sheetName val="M Monit Delta A"/>
      <sheetName val="Adm  SPE"/>
      <sheetName val="Preço Total_SPE"/>
      <sheetName val="Balanço de massas"/>
      <sheetName val="Projeções"/>
      <sheetName val="Receitas"/>
      <sheetName val="Cronograma %"/>
      <sheetName val="Cronograma $"/>
      <sheetName val="Depreciação"/>
      <sheetName val="R Contábil  sem Fin"/>
      <sheetName val="F Caixa sem Fin"/>
      <sheetName val="Seg e Gar"/>
      <sheetName val="Premissas"/>
      <sheetName val="Central 31"/>
      <sheetName val="DIA 31"/>
      <sheetName val="Central 24"/>
      <sheetName val="DIA 24"/>
      <sheetName val="Central 17"/>
      <sheetName val="DIA 17"/>
      <sheetName val="Medição"/>
      <sheetName val="Med"/>
      <sheetName val="Planilha resumo  (2)"/>
      <sheetName val="Medição (2)"/>
      <sheetName val="Planilha resumo "/>
      <sheetName val="DIA 01"/>
      <sheetName val="DIA 02"/>
      <sheetName val="DIA 03"/>
      <sheetName val="DIA 04"/>
      <sheetName val="DIA 05"/>
      <sheetName val="DIA 06"/>
      <sheetName val="DIA 07"/>
      <sheetName val="DIA 08"/>
      <sheetName val="DIA 09"/>
      <sheetName val="DIA 10"/>
      <sheetName val="DIA 11"/>
      <sheetName val="DIA 12"/>
      <sheetName val="DIA 13"/>
      <sheetName val="DIA 14"/>
      <sheetName val="DIA 15"/>
      <sheetName val="DIA 16"/>
      <sheetName val="DIA 18"/>
      <sheetName val="DIA 19"/>
      <sheetName val="DIA 20"/>
      <sheetName val="DIA 21"/>
      <sheetName val="DIA 22"/>
      <sheetName val="DIA 23"/>
      <sheetName val="DIA 25"/>
      <sheetName val="DIA 26"/>
      <sheetName val="DIA 27"/>
      <sheetName val="DIA 28"/>
      <sheetName val="DIA 29"/>
      <sheetName val="DIA 30"/>
      <sheetName val="Seletiva"/>
      <sheetName val="Cron S Cam"/>
      <sheetName val="Cron C Cam"/>
      <sheetName val="01"/>
      <sheetName val="Medição "/>
      <sheetName val="Planilha resumo (2)"/>
      <sheetName val="Planilha resumo"/>
      <sheetName val="DIA 18 (2)"/>
      <sheetName val="DIA 30 (2)"/>
      <sheetName val="Descritivo"/>
      <sheetName val="CÁLC  (4)"/>
      <sheetName val="CÁLC  (3)"/>
      <sheetName val="Previsão"/>
      <sheetName val="9 - Preço Consórcio (4)"/>
      <sheetName val="9 - Preço Consórcio (2)"/>
      <sheetName val="9 - Preço Consórcio (3)"/>
      <sheetName val="Produção"/>
      <sheetName val="GRAFICO"/>
      <sheetName val="Prod"/>
      <sheetName val="ABR"/>
      <sheetName val="domiciliar"/>
      <sheetName val="ambulatorial"/>
      <sheetName val="hospitalar"/>
      <sheetName val="zoonoses"/>
      <sheetName val="CEASA "/>
      <sheetName val="CEASA  (2)"/>
      <sheetName val="JU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_DOMICILIAR"/>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sheetName val="Encargos Sociais"/>
      <sheetName val="VEGA"/>
      <sheetName val="E. Enc. Soc."/>
      <sheetName val="Enc. Soc.1"/>
      <sheetName val="Enc. Soc.2"/>
      <sheetName val="Planejamento"/>
      <sheetName val="RESUMO"/>
      <sheetName val="Mão de Obra"/>
      <sheetName val="1. Prog Amb"/>
      <sheetName val="2. Varrição"/>
      <sheetName val="3. Serviços Especiais"/>
      <sheetName val="4. Coleta de Difícil Acesso "/>
      <sheetName val="5. Limpeza de Praias"/>
      <sheetName val="6. Coleta Dom"/>
      <sheetName val="7. Lavagem de Feiras"/>
      <sheetName val="8. Transporte de Materiais Reci"/>
      <sheetName val="9. Operação Carnaval"/>
      <sheetName val="1. Prog Amb (2) "/>
      <sheetName val="2. Varrição (2)"/>
      <sheetName val="3. Serviços Especiais (2)"/>
      <sheetName val="4. Coleta de Difícil Acesso (2)"/>
      <sheetName val="5. Limpeza de Praias (2)"/>
      <sheetName val="6. Lavagem de Feiras (2)"/>
      <sheetName val="7. Coleta Dom (2)"/>
      <sheetName val="1. Prog Amb (3)"/>
      <sheetName val="2. Varrição (3)"/>
      <sheetName val="3. Serviços Especiais (3)"/>
      <sheetName val="4. Coleta de Difícil Acesso (3)"/>
      <sheetName val="5. Limpeza de Praias (3)"/>
      <sheetName val="6. Coleta Dom (3)"/>
      <sheetName val="7. Lavagem de Feiras (3)"/>
      <sheetName val="8. Transporte de Materiais  (3)"/>
      <sheetName val="1. Prog Amb (4)"/>
      <sheetName val="2. Varrição (4)"/>
      <sheetName val="3. Serviços Especiais (4)"/>
      <sheetName val="4. Coleta de Difícil Acesso (4)"/>
      <sheetName val="5. Limpeza de Praias (4)"/>
      <sheetName val="6. Coleta Dom (4)"/>
      <sheetName val="Veic. e Equip."/>
      <sheetName val="Veículos"/>
      <sheetName val="B.D.I."/>
      <sheetName val="4. Usina"/>
      <sheetName val="7. Trat de RSS "/>
      <sheetName val="8. Compostagem"/>
      <sheetName val="Custo Adm. Local"/>
      <sheetName val="DRE TOTAL"/>
      <sheetName val="Prog Amb"/>
      <sheetName val="Col Dom"/>
      <sheetName val="Col Penas"/>
      <sheetName val="Col Sel"/>
      <sheetName val="Usina"/>
      <sheetName val="Coleta RSSS"/>
      <sheetName val="Tratamento RSSS "/>
      <sheetName val="Compostagem"/>
      <sheetName val="Entulho"/>
      <sheetName val="Adm Local"/>
      <sheetName val="1. Var Manual"/>
      <sheetName val="Var Manual"/>
      <sheetName val="2. Var Mecânica"/>
      <sheetName val="Var Mecânica"/>
      <sheetName val="3. Cap Mecânica"/>
      <sheetName val="Cap Mecânica"/>
      <sheetName val="4. Feira Livre"/>
      <sheetName val="Feira Livre"/>
      <sheetName val="5. Limp Bocas de Lobo"/>
      <sheetName val="Limp Bocas de Lobo"/>
      <sheetName val="6. Cap Manual"/>
      <sheetName val="7. Cap Química"/>
      <sheetName val="8. Roçada mec"/>
      <sheetName val="12. Bota Fora"/>
      <sheetName val="13. Man. Áreas Verdes"/>
      <sheetName val="14. Poda"/>
      <sheetName val="15. Pintura"/>
      <sheetName val="17. Obras de Rec no Aterro"/>
      <sheetName val="18. Transporte de chorume"/>
      <sheetName val="Custos Adm realizados"/>
      <sheetName val="PIS e COFINS"/>
      <sheetName val="DRE Car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1">
          <cell r="K41">
            <v>74882.53</v>
          </cell>
        </row>
        <row r="71">
          <cell r="K71">
            <v>2631.64</v>
          </cell>
        </row>
        <row r="80">
          <cell r="K80">
            <v>980.28</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SID12-96"/>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_VDF"/>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lanilha"/>
      <sheetName val="BDI"/>
      <sheetName val="1. Coleta RSD"/>
      <sheetName val="2. Difícil Acesso"/>
      <sheetName val="3. Canais"/>
      <sheetName val="4. Coleta Canais"/>
      <sheetName val="5. Entulho Manual"/>
      <sheetName val="6. Entulho Mecânica"/>
      <sheetName val="7. Entulho Poli"/>
      <sheetName val="8. Resíduos Vegetais"/>
      <sheetName val="11. Pipa"/>
      <sheetName val="12. Praças"/>
      <sheetName val="13. Capina"/>
      <sheetName val="14. Raspagem"/>
      <sheetName val="15. Roçagem"/>
      <sheetName val="16. Pintura"/>
      <sheetName val="17. Varrição"/>
      <sheetName val="18. Feiras"/>
      <sheetName val="19. Varrição Mecanizada"/>
      <sheetName val="20. Limpeza Manual Praia"/>
      <sheetName val="21. Limpeza Mecânica Praia"/>
      <sheetName val="22. Cestas Coletoras"/>
      <sheetName val="23. Manutenção Cestas"/>
      <sheetName val="24. Limpeza de Mangues"/>
      <sheetName val="25. Educação Ambiental"/>
      <sheetName val="26. Serviços"/>
      <sheetName val="27. Seletiva"/>
      <sheetName val="28. Caminhão"/>
      <sheetName val="29.1. Transporte RSD"/>
      <sheetName val="29.2. Transp Entulho - Manual"/>
      <sheetName val="29.3. Transporte Canais"/>
      <sheetName val="29.4. Trans Entulho Mecânica"/>
      <sheetName val="29.5. Transp Entulho Poli"/>
      <sheetName val="AUX ÔNIBUS"/>
      <sheetName val="Encargos"/>
      <sheetName val="INSUM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MAO DE OBRA</v>
          </cell>
        </row>
        <row r="2">
          <cell r="A2" t="str">
            <v>CÓD</v>
          </cell>
          <cell r="B2" t="str">
            <v>DESCRIÇÃO</v>
          </cell>
          <cell r="C2" t="str">
            <v>UN</v>
          </cell>
          <cell r="D2" t="str">
            <v>VALOR</v>
          </cell>
        </row>
        <row r="3">
          <cell r="A3" t="str">
            <v>IH0001</v>
          </cell>
          <cell r="B3" t="str">
            <v>Motorista - caminhão compactador</v>
          </cell>
          <cell r="C3" t="str">
            <v>mês</v>
          </cell>
          <cell r="D3">
            <v>1166.0999999999999</v>
          </cell>
        </row>
        <row r="4">
          <cell r="A4" t="str">
            <v>IH0002</v>
          </cell>
          <cell r="B4" t="str">
            <v>Coletor</v>
          </cell>
          <cell r="C4" t="str">
            <v>mês</v>
          </cell>
          <cell r="D4">
            <v>590</v>
          </cell>
        </row>
        <row r="5">
          <cell r="A5" t="str">
            <v>IH0003</v>
          </cell>
          <cell r="B5" t="str">
            <v>Fiscal coleta</v>
          </cell>
          <cell r="C5" t="str">
            <v>mês</v>
          </cell>
          <cell r="D5">
            <v>744.21</v>
          </cell>
        </row>
        <row r="6">
          <cell r="A6" t="str">
            <v>IH0004</v>
          </cell>
          <cell r="B6" t="str">
            <v>Pedagogo</v>
          </cell>
          <cell r="C6" t="str">
            <v>mês</v>
          </cell>
          <cell r="D6">
            <v>2000</v>
          </cell>
        </row>
        <row r="7">
          <cell r="A7" t="str">
            <v>IH0005</v>
          </cell>
          <cell r="B7" t="str">
            <v>Operador de Máquina</v>
          </cell>
          <cell r="C7" t="str">
            <v>mês</v>
          </cell>
          <cell r="D7">
            <v>1283.81</v>
          </cell>
        </row>
        <row r="8">
          <cell r="A8" t="str">
            <v>IH0006</v>
          </cell>
          <cell r="B8" t="str">
            <v>Agente de Jardinagem</v>
          </cell>
          <cell r="C8" t="str">
            <v>mês</v>
          </cell>
          <cell r="D8">
            <v>693.27</v>
          </cell>
        </row>
        <row r="9">
          <cell r="A9" t="str">
            <v>IH0007</v>
          </cell>
          <cell r="B9" t="str">
            <v>Agente de varrição</v>
          </cell>
          <cell r="C9" t="str">
            <v>mês</v>
          </cell>
          <cell r="D9">
            <v>590</v>
          </cell>
        </row>
        <row r="10">
          <cell r="A10" t="str">
            <v>IH0008</v>
          </cell>
          <cell r="B10" t="str">
            <v>Fiscal de Varrição</v>
          </cell>
          <cell r="C10" t="str">
            <v>mês</v>
          </cell>
          <cell r="D10">
            <v>744.21</v>
          </cell>
        </row>
        <row r="11">
          <cell r="A11" t="str">
            <v>IH0009</v>
          </cell>
          <cell r="B11" t="str">
            <v>Agente de Limpeza</v>
          </cell>
          <cell r="C11" t="str">
            <v>mês</v>
          </cell>
          <cell r="D11">
            <v>590</v>
          </cell>
        </row>
        <row r="12">
          <cell r="A12" t="str">
            <v>IH0010</v>
          </cell>
          <cell r="B12" t="str">
            <v>Encarregado Geral</v>
          </cell>
          <cell r="C12" t="str">
            <v>mês</v>
          </cell>
          <cell r="D12">
            <v>2400</v>
          </cell>
        </row>
        <row r="13">
          <cell r="A13" t="str">
            <v>IH0011</v>
          </cell>
          <cell r="B13" t="str">
            <v>Operador de Roçadeira</v>
          </cell>
          <cell r="C13" t="str">
            <v>mês</v>
          </cell>
          <cell r="D13">
            <v>653.33000000000004</v>
          </cell>
        </row>
        <row r="14">
          <cell r="A14" t="str">
            <v>IH0012</v>
          </cell>
          <cell r="B14" t="str">
            <v>Encarregado de Tráfego</v>
          </cell>
          <cell r="C14" t="str">
            <v>mês</v>
          </cell>
          <cell r="D14">
            <v>1800</v>
          </cell>
        </row>
        <row r="15">
          <cell r="A15" t="str">
            <v>IH0013</v>
          </cell>
          <cell r="B15" t="str">
            <v>Agente de Pintura</v>
          </cell>
          <cell r="C15" t="str">
            <v>mês</v>
          </cell>
          <cell r="D15">
            <v>590</v>
          </cell>
        </row>
        <row r="16">
          <cell r="A16" t="str">
            <v>IH0014</v>
          </cell>
          <cell r="B16" t="str">
            <v>Técnico Ambiental</v>
          </cell>
          <cell r="C16" t="str">
            <v>mês</v>
          </cell>
          <cell r="D16">
            <v>3500</v>
          </cell>
        </row>
        <row r="19">
          <cell r="A19" t="str">
            <v>MATERIAIS</v>
          </cell>
        </row>
        <row r="20">
          <cell r="A20" t="str">
            <v>CÓD</v>
          </cell>
          <cell r="B20" t="str">
            <v>DESCRIÇÃO</v>
          </cell>
          <cell r="C20" t="str">
            <v>UN</v>
          </cell>
          <cell r="D20" t="str">
            <v>VALOR</v>
          </cell>
        </row>
        <row r="21">
          <cell r="A21" t="str">
            <v>IM0001</v>
          </cell>
          <cell r="B21" t="str">
            <v xml:space="preserve"> calça de brim  </v>
          </cell>
          <cell r="C21" t="str">
            <v>un</v>
          </cell>
          <cell r="D21">
            <v>38.5</v>
          </cell>
        </row>
        <row r="22">
          <cell r="A22" t="str">
            <v>IM0002</v>
          </cell>
          <cell r="B22" t="str">
            <v xml:space="preserve"> camisa de brim  </v>
          </cell>
          <cell r="C22" t="str">
            <v>un</v>
          </cell>
          <cell r="D22">
            <v>35</v>
          </cell>
        </row>
        <row r="23">
          <cell r="A23" t="str">
            <v>IM0003</v>
          </cell>
          <cell r="B23" t="str">
            <v xml:space="preserve"> calçados de couro  </v>
          </cell>
          <cell r="C23" t="str">
            <v>un</v>
          </cell>
          <cell r="D23">
            <v>45.7</v>
          </cell>
        </row>
        <row r="24">
          <cell r="A24" t="str">
            <v>IM0004</v>
          </cell>
          <cell r="B24" t="str">
            <v xml:space="preserve"> boné tipo jockey  </v>
          </cell>
          <cell r="C24" t="str">
            <v>un</v>
          </cell>
          <cell r="D24">
            <v>8</v>
          </cell>
        </row>
        <row r="25">
          <cell r="A25" t="str">
            <v>IM0005</v>
          </cell>
          <cell r="B25" t="str">
            <v xml:space="preserve"> capa de chuva  </v>
          </cell>
          <cell r="C25" t="str">
            <v>un</v>
          </cell>
          <cell r="D25">
            <v>16.8</v>
          </cell>
        </row>
        <row r="26">
          <cell r="A26" t="str">
            <v>IM0006</v>
          </cell>
          <cell r="B26" t="str">
            <v xml:space="preserve"> luva de raspa  </v>
          </cell>
          <cell r="C26" t="str">
            <v>un</v>
          </cell>
          <cell r="D26">
            <v>9.8000000000000007</v>
          </cell>
        </row>
        <row r="27">
          <cell r="A27" t="str">
            <v>IM0007</v>
          </cell>
          <cell r="B27" t="str">
            <v xml:space="preserve"> colete refletivo  </v>
          </cell>
          <cell r="C27" t="str">
            <v>un</v>
          </cell>
          <cell r="D27">
            <v>15.7</v>
          </cell>
        </row>
        <row r="28">
          <cell r="A28" t="str">
            <v>IM0008</v>
          </cell>
          <cell r="B28" t="str">
            <v>gasolina</v>
          </cell>
          <cell r="C28" t="str">
            <v>l</v>
          </cell>
          <cell r="D28">
            <v>2.95</v>
          </cell>
        </row>
        <row r="29">
          <cell r="A29" t="str">
            <v>IM0009</v>
          </cell>
          <cell r="B29" t="str">
            <v>diesel</v>
          </cell>
          <cell r="C29" t="str">
            <v>l</v>
          </cell>
          <cell r="D29">
            <v>2.2000000000000002</v>
          </cell>
        </row>
        <row r="30">
          <cell r="A30" t="str">
            <v>IM0010</v>
          </cell>
          <cell r="B30" t="str">
            <v>pneus caminhão</v>
          </cell>
          <cell r="C30" t="str">
            <v>un</v>
          </cell>
          <cell r="D30">
            <v>1120</v>
          </cell>
        </row>
        <row r="31">
          <cell r="A31" t="str">
            <v>IM0011</v>
          </cell>
          <cell r="B31" t="str">
            <v>pneus veículos</v>
          </cell>
          <cell r="C31" t="str">
            <v>un</v>
          </cell>
          <cell r="D31">
            <v>240</v>
          </cell>
        </row>
        <row r="32">
          <cell r="A32" t="str">
            <v>IM0012</v>
          </cell>
          <cell r="B32" t="str">
            <v>rede de tela de nylon - c = 30 m</v>
          </cell>
          <cell r="C32" t="str">
            <v>un</v>
          </cell>
          <cell r="D32">
            <v>290</v>
          </cell>
        </row>
        <row r="33">
          <cell r="A33" t="str">
            <v>IM0013</v>
          </cell>
          <cell r="B33" t="str">
            <v>facão</v>
          </cell>
          <cell r="C33" t="str">
            <v>un</v>
          </cell>
          <cell r="D33">
            <v>22</v>
          </cell>
        </row>
        <row r="34">
          <cell r="A34" t="str">
            <v>IM0014</v>
          </cell>
          <cell r="B34" t="str">
            <v>carrinho de varrição</v>
          </cell>
          <cell r="C34" t="str">
            <v>un</v>
          </cell>
          <cell r="D34">
            <v>420</v>
          </cell>
        </row>
        <row r="35">
          <cell r="A35" t="str">
            <v>IM0015</v>
          </cell>
          <cell r="B35" t="str">
            <v>camara</v>
          </cell>
          <cell r="C35" t="str">
            <v>un</v>
          </cell>
          <cell r="D35">
            <v>180</v>
          </cell>
        </row>
        <row r="36">
          <cell r="A36" t="str">
            <v>IM0016</v>
          </cell>
          <cell r="B36" t="str">
            <v>protetor</v>
          </cell>
          <cell r="C36" t="str">
            <v>un</v>
          </cell>
          <cell r="D36">
            <v>38</v>
          </cell>
        </row>
        <row r="37">
          <cell r="A37" t="str">
            <v>IM0017</v>
          </cell>
          <cell r="B37" t="str">
            <v>rastelo</v>
          </cell>
          <cell r="C37" t="str">
            <v>un</v>
          </cell>
          <cell r="D37">
            <v>28</v>
          </cell>
        </row>
        <row r="38">
          <cell r="A38" t="str">
            <v>IM0018</v>
          </cell>
          <cell r="B38" t="str">
            <v>cone de sinalização</v>
          </cell>
          <cell r="C38" t="str">
            <v>un</v>
          </cell>
          <cell r="D38">
            <v>28</v>
          </cell>
        </row>
        <row r="39">
          <cell r="A39" t="str">
            <v>IM0019</v>
          </cell>
          <cell r="B39" t="str">
            <v>sacos de lixos</v>
          </cell>
          <cell r="C39" t="str">
            <v>un</v>
          </cell>
          <cell r="D39">
            <v>0.22</v>
          </cell>
        </row>
        <row r="40">
          <cell r="A40" t="str">
            <v>IM0020</v>
          </cell>
          <cell r="B40" t="str">
            <v>Pá</v>
          </cell>
          <cell r="C40" t="str">
            <v>un</v>
          </cell>
          <cell r="D40">
            <v>24</v>
          </cell>
        </row>
        <row r="41">
          <cell r="A41" t="str">
            <v>IM0021</v>
          </cell>
          <cell r="B41" t="str">
            <v>contêiner 1.000 L</v>
          </cell>
          <cell r="C41" t="str">
            <v>un</v>
          </cell>
          <cell r="D41">
            <v>1240</v>
          </cell>
        </row>
        <row r="42">
          <cell r="A42" t="str">
            <v>IM0022</v>
          </cell>
          <cell r="B42" t="str">
            <v>papeleiras 50 L</v>
          </cell>
          <cell r="C42" t="str">
            <v>un</v>
          </cell>
          <cell r="D42">
            <v>75</v>
          </cell>
        </row>
        <row r="43">
          <cell r="A43" t="str">
            <v>IM0023</v>
          </cell>
          <cell r="B43" t="str">
            <v>passagem ônibus</v>
          </cell>
          <cell r="C43" t="str">
            <v>un</v>
          </cell>
          <cell r="D43">
            <v>2.1</v>
          </cell>
        </row>
        <row r="44">
          <cell r="A44" t="str">
            <v>IM0024</v>
          </cell>
          <cell r="B44" t="str">
            <v>Vale Refeição</v>
          </cell>
          <cell r="C44" t="str">
            <v>mês</v>
          </cell>
          <cell r="D44">
            <v>65.650000000000006</v>
          </cell>
        </row>
        <row r="45">
          <cell r="A45" t="str">
            <v>IM0025</v>
          </cell>
          <cell r="B45" t="str">
            <v>enxada</v>
          </cell>
          <cell r="C45" t="str">
            <v>un</v>
          </cell>
          <cell r="D45">
            <v>10.5</v>
          </cell>
        </row>
        <row r="46">
          <cell r="A46" t="str">
            <v>IM0026</v>
          </cell>
          <cell r="B46" t="str">
            <v>Brocha</v>
          </cell>
          <cell r="C46" t="str">
            <v>un</v>
          </cell>
          <cell r="D46">
            <v>9.9</v>
          </cell>
        </row>
        <row r="47">
          <cell r="A47" t="str">
            <v>IM0027</v>
          </cell>
          <cell r="B47" t="str">
            <v>Balde plástico</v>
          </cell>
          <cell r="C47" t="str">
            <v>un</v>
          </cell>
          <cell r="D47">
            <v>14.8</v>
          </cell>
        </row>
        <row r="48">
          <cell r="A48" t="str">
            <v>IM0028</v>
          </cell>
          <cell r="B48" t="str">
            <v>Cal de pintura</v>
          </cell>
          <cell r="C48" t="str">
            <v>kg</v>
          </cell>
          <cell r="D48">
            <v>0.8</v>
          </cell>
        </row>
        <row r="49">
          <cell r="A49" t="str">
            <v>IM0029</v>
          </cell>
          <cell r="B49" t="str">
            <v>Cloro</v>
          </cell>
          <cell r="C49" t="str">
            <v>l</v>
          </cell>
          <cell r="D49">
            <v>5</v>
          </cell>
        </row>
        <row r="50">
          <cell r="A50" t="str">
            <v>IM0030</v>
          </cell>
          <cell r="B50" t="str">
            <v>Vale Alimentação</v>
          </cell>
          <cell r="C50" t="str">
            <v>mês</v>
          </cell>
          <cell r="D50">
            <v>180</v>
          </cell>
        </row>
        <row r="51">
          <cell r="A51" t="str">
            <v>IM0031</v>
          </cell>
          <cell r="B51" t="str">
            <v>Desinfetante</v>
          </cell>
          <cell r="C51" t="str">
            <v>l</v>
          </cell>
          <cell r="D51">
            <v>4</v>
          </cell>
        </row>
        <row r="52">
          <cell r="A52" t="str">
            <v>IM0032</v>
          </cell>
          <cell r="B52" t="str">
            <v>ancinho</v>
          </cell>
          <cell r="C52" t="str">
            <v>un</v>
          </cell>
          <cell r="D52">
            <v>23</v>
          </cell>
        </row>
        <row r="53">
          <cell r="A53" t="str">
            <v>IM0033</v>
          </cell>
          <cell r="B53" t="str">
            <v>água de reuso</v>
          </cell>
          <cell r="C53" t="str">
            <v>m3</v>
          </cell>
          <cell r="D53">
            <v>5.2</v>
          </cell>
        </row>
        <row r="54">
          <cell r="A54" t="str">
            <v>IM0034</v>
          </cell>
          <cell r="B54" t="str">
            <v>perneira</v>
          </cell>
          <cell r="C54" t="str">
            <v>un</v>
          </cell>
          <cell r="D54">
            <v>12</v>
          </cell>
        </row>
        <row r="55">
          <cell r="A55" t="str">
            <v>IM0035</v>
          </cell>
          <cell r="B55" t="str">
            <v>Óculos protetor</v>
          </cell>
          <cell r="C55" t="str">
            <v>un</v>
          </cell>
          <cell r="D55">
            <v>9</v>
          </cell>
        </row>
        <row r="56">
          <cell r="A56" t="str">
            <v>IM0036</v>
          </cell>
          <cell r="B56" t="str">
            <v>Caixa de Ferramentas</v>
          </cell>
          <cell r="C56" t="str">
            <v>un</v>
          </cell>
          <cell r="D56">
            <v>798</v>
          </cell>
        </row>
        <row r="57">
          <cell r="A57" t="str">
            <v>IM0037</v>
          </cell>
          <cell r="B57" t="str">
            <v>Cartilhas Educativas</v>
          </cell>
          <cell r="C57" t="str">
            <v>un</v>
          </cell>
          <cell r="D57">
            <v>0.25</v>
          </cell>
        </row>
        <row r="58">
          <cell r="A58" t="str">
            <v>IM0038</v>
          </cell>
          <cell r="B58" t="str">
            <v>Panfletos</v>
          </cell>
          <cell r="C58" t="str">
            <v>un</v>
          </cell>
          <cell r="D58">
            <v>0.05</v>
          </cell>
        </row>
        <row r="59">
          <cell r="A59" t="str">
            <v>IM0039</v>
          </cell>
          <cell r="B59" t="str">
            <v>gadanho</v>
          </cell>
          <cell r="C59" t="str">
            <v>un</v>
          </cell>
          <cell r="D59">
            <v>24</v>
          </cell>
        </row>
        <row r="60">
          <cell r="A60" t="str">
            <v>IM0047</v>
          </cell>
          <cell r="B60" t="str">
            <v>Recapagem pneus</v>
          </cell>
          <cell r="C60" t="str">
            <v>un</v>
          </cell>
          <cell r="D60">
            <v>320</v>
          </cell>
        </row>
        <row r="61">
          <cell r="A61" t="str">
            <v>IM0048</v>
          </cell>
          <cell r="B61" t="str">
            <v>Plano de Saúde</v>
          </cell>
          <cell r="C61" t="str">
            <v>un</v>
          </cell>
          <cell r="D61">
            <v>20</v>
          </cell>
        </row>
        <row r="62">
          <cell r="A62" t="str">
            <v>IM0049</v>
          </cell>
          <cell r="B62" t="str">
            <v>vassoura</v>
          </cell>
          <cell r="C62" t="str">
            <v>un</v>
          </cell>
          <cell r="D62">
            <v>18</v>
          </cell>
        </row>
        <row r="63">
          <cell r="A63" t="str">
            <v>IM0050</v>
          </cell>
          <cell r="B63" t="str">
            <v>foice</v>
          </cell>
          <cell r="C63" t="str">
            <v>un</v>
          </cell>
          <cell r="D63">
            <v>22</v>
          </cell>
        </row>
        <row r="64">
          <cell r="A64" t="str">
            <v>IM0051</v>
          </cell>
          <cell r="B64" t="str">
            <v>carrinho de mão</v>
          </cell>
          <cell r="C64" t="str">
            <v>un</v>
          </cell>
          <cell r="D64">
            <v>156</v>
          </cell>
        </row>
        <row r="65">
          <cell r="A65" t="str">
            <v>IM0052</v>
          </cell>
          <cell r="B65" t="str">
            <v>Fisga</v>
          </cell>
          <cell r="C65" t="str">
            <v>un</v>
          </cell>
          <cell r="D65">
            <v>12</v>
          </cell>
        </row>
        <row r="66">
          <cell r="A66" t="str">
            <v>IM0053</v>
          </cell>
          <cell r="B66" t="str">
            <v>aplicador herbicida</v>
          </cell>
          <cell r="C66" t="str">
            <v>un</v>
          </cell>
          <cell r="D66">
            <v>288</v>
          </cell>
        </row>
        <row r="68">
          <cell r="A68" t="str">
            <v>EQUIPAMENTOS</v>
          </cell>
        </row>
        <row r="69">
          <cell r="A69" t="str">
            <v>CÓD</v>
          </cell>
          <cell r="B69" t="str">
            <v>DESCRIÇÃO</v>
          </cell>
          <cell r="C69" t="str">
            <v>UN</v>
          </cell>
          <cell r="D69" t="str">
            <v>VALOR</v>
          </cell>
        </row>
        <row r="70">
          <cell r="A70" t="str">
            <v>IE0001</v>
          </cell>
          <cell r="B70" t="str">
            <v>Chassi Caminhão PBT 16.000 kg -VW 17.220</v>
          </cell>
          <cell r="C70" t="str">
            <v>un</v>
          </cell>
          <cell r="D70">
            <v>179845</v>
          </cell>
        </row>
        <row r="71">
          <cell r="A71" t="str">
            <v>IE0002</v>
          </cell>
          <cell r="B71" t="str">
            <v>Motocicleta HONDA CG 125</v>
          </cell>
          <cell r="C71" t="str">
            <v>un</v>
          </cell>
          <cell r="D71">
            <v>5470</v>
          </cell>
        </row>
        <row r="72">
          <cell r="A72" t="str">
            <v>IE0003</v>
          </cell>
          <cell r="B72" t="str">
            <v>Veículo Saveiro 1.6</v>
          </cell>
          <cell r="C72" t="str">
            <v>un</v>
          </cell>
          <cell r="D72">
            <v>37776</v>
          </cell>
        </row>
        <row r="73">
          <cell r="A73" t="str">
            <v>IE0004</v>
          </cell>
          <cell r="B73" t="str">
            <v xml:space="preserve">Caixa Coletora 15 m3 </v>
          </cell>
          <cell r="C73" t="str">
            <v>un</v>
          </cell>
          <cell r="D73">
            <v>115000</v>
          </cell>
        </row>
        <row r="74">
          <cell r="A74" t="str">
            <v>IE0005</v>
          </cell>
          <cell r="B74" t="str">
            <v>Chassi PBT 14.000 kg - VW 15.180</v>
          </cell>
          <cell r="C74" t="str">
            <v>un</v>
          </cell>
          <cell r="D74">
            <v>147975</v>
          </cell>
        </row>
        <row r="75">
          <cell r="A75" t="str">
            <v>IE0006</v>
          </cell>
          <cell r="B75" t="str">
            <v>Microônibus - VOLARE</v>
          </cell>
          <cell r="C75" t="str">
            <v>un</v>
          </cell>
          <cell r="D75">
            <v>142514</v>
          </cell>
        </row>
        <row r="76">
          <cell r="A76" t="str">
            <v>IE0007</v>
          </cell>
          <cell r="B76" t="str">
            <v>Varredeira Mecânica COLPION</v>
          </cell>
          <cell r="C76" t="str">
            <v>un</v>
          </cell>
          <cell r="D76">
            <v>310000</v>
          </cell>
        </row>
        <row r="77">
          <cell r="A77" t="str">
            <v>IE0008</v>
          </cell>
          <cell r="B77" t="str">
            <v>Retroescavadeira</v>
          </cell>
          <cell r="C77" t="str">
            <v>hr</v>
          </cell>
          <cell r="D77">
            <v>69.900000000000006</v>
          </cell>
        </row>
        <row r="78">
          <cell r="A78" t="str">
            <v>IE0009</v>
          </cell>
          <cell r="B78" t="str">
            <v>Tanque pipa 8.000 litros</v>
          </cell>
          <cell r="C78" t="str">
            <v>un</v>
          </cell>
          <cell r="D78">
            <v>26186</v>
          </cell>
        </row>
        <row r="79">
          <cell r="A79" t="str">
            <v>IE0010</v>
          </cell>
          <cell r="B79" t="str">
            <v>Utilitário FIAT DUCATO</v>
          </cell>
          <cell r="C79" t="str">
            <v>un</v>
          </cell>
          <cell r="D79">
            <v>76654</v>
          </cell>
        </row>
        <row r="80">
          <cell r="A80" t="str">
            <v>IE0011</v>
          </cell>
          <cell r="B80" t="str">
            <v>Caçamba Basculante 5 m3</v>
          </cell>
          <cell r="C80" t="str">
            <v>un</v>
          </cell>
          <cell r="D80">
            <v>12000</v>
          </cell>
        </row>
        <row r="81">
          <cell r="A81" t="str">
            <v>IE0012</v>
          </cell>
          <cell r="B81" t="str">
            <v>Escavadeira Hidráulica</v>
          </cell>
          <cell r="C81" t="str">
            <v>hr</v>
          </cell>
          <cell r="D81">
            <v>150.01</v>
          </cell>
        </row>
        <row r="82">
          <cell r="A82" t="str">
            <v>IE0013</v>
          </cell>
          <cell r="B82" t="str">
            <v>ônibus VOLARE</v>
          </cell>
          <cell r="C82" t="str">
            <v>un</v>
          </cell>
          <cell r="D82">
            <v>198750</v>
          </cell>
        </row>
        <row r="83">
          <cell r="A83" t="str">
            <v>IE0014</v>
          </cell>
          <cell r="B83" t="str">
            <v>Capinadeira mecânica</v>
          </cell>
          <cell r="C83" t="str">
            <v>un</v>
          </cell>
          <cell r="D83">
            <v>95000</v>
          </cell>
        </row>
        <row r="84">
          <cell r="A84" t="str">
            <v>IE0015</v>
          </cell>
          <cell r="B84" t="str">
            <v>Roçadeira costal</v>
          </cell>
          <cell r="C84" t="str">
            <v>un</v>
          </cell>
          <cell r="D84">
            <v>1540</v>
          </cell>
        </row>
        <row r="85">
          <cell r="A85" t="str">
            <v>IE0016</v>
          </cell>
          <cell r="B85" t="str">
            <v>Carregadeira</v>
          </cell>
          <cell r="C85" t="str">
            <v>hr</v>
          </cell>
          <cell r="D85">
            <v>106.1</v>
          </cell>
        </row>
        <row r="86">
          <cell r="A86" t="str">
            <v>IE0017</v>
          </cell>
          <cell r="B86" t="str">
            <v>Chassi VW 13.180</v>
          </cell>
          <cell r="C86" t="str">
            <v>un</v>
          </cell>
          <cell r="D86">
            <v>139845</v>
          </cell>
        </row>
        <row r="87">
          <cell r="A87" t="str">
            <v>IE0018</v>
          </cell>
          <cell r="B87" t="str">
            <v>Caçamba Basculante 12 m³</v>
          </cell>
          <cell r="C87" t="str">
            <v>un</v>
          </cell>
          <cell r="D87">
            <v>22333.33</v>
          </cell>
        </row>
        <row r="88">
          <cell r="A88" t="str">
            <v>IE0019</v>
          </cell>
          <cell r="B88" t="str">
            <v>Moto-serra</v>
          </cell>
          <cell r="C88" t="str">
            <v>un</v>
          </cell>
          <cell r="D88">
            <v>2950</v>
          </cell>
        </row>
        <row r="89">
          <cell r="A89" t="str">
            <v>IE0020</v>
          </cell>
          <cell r="B89" t="str">
            <v>Chassi Caminhão PBT 23.000 kg (VW 17.220 c/ 3º eixo)</v>
          </cell>
          <cell r="C89" t="str">
            <v>un</v>
          </cell>
          <cell r="D89">
            <v>202291</v>
          </cell>
        </row>
        <row r="90">
          <cell r="A90" t="str">
            <v>IE0021</v>
          </cell>
          <cell r="B90" t="str">
            <v>carroceria de madeira</v>
          </cell>
          <cell r="C90" t="str">
            <v>un</v>
          </cell>
          <cell r="D90">
            <v>8600</v>
          </cell>
        </row>
        <row r="91">
          <cell r="A91" t="str">
            <v>IE0022</v>
          </cell>
          <cell r="B91" t="str">
            <v>KOMBI 1.4.</v>
          </cell>
          <cell r="C91" t="str">
            <v>un</v>
          </cell>
          <cell r="D91">
            <v>54315</v>
          </cell>
        </row>
        <row r="92">
          <cell r="A92" t="str">
            <v>IE0023</v>
          </cell>
          <cell r="B92" t="str">
            <v>Carroceria Baú - Seletiva</v>
          </cell>
          <cell r="C92" t="str">
            <v>un</v>
          </cell>
          <cell r="D92">
            <v>22500</v>
          </cell>
        </row>
        <row r="93">
          <cell r="A93" t="str">
            <v>IE0024</v>
          </cell>
          <cell r="B93" t="str">
            <v>Carroceria munck</v>
          </cell>
          <cell r="C93" t="str">
            <v>un</v>
          </cell>
          <cell r="D93">
            <v>44500</v>
          </cell>
        </row>
        <row r="94">
          <cell r="A94" t="str">
            <v>IE0025</v>
          </cell>
          <cell r="B94" t="str">
            <v>Guincho poli</v>
          </cell>
          <cell r="C94" t="str">
            <v>un</v>
          </cell>
          <cell r="D94">
            <v>46590</v>
          </cell>
        </row>
        <row r="95">
          <cell r="A95" t="str">
            <v>IE0026</v>
          </cell>
          <cell r="B95" t="str">
            <v>Caçamba metálica 5 m3</v>
          </cell>
          <cell r="C95" t="str">
            <v>un</v>
          </cell>
          <cell r="D95">
            <v>4760</v>
          </cell>
        </row>
        <row r="96">
          <cell r="A96" t="str">
            <v>IE0027</v>
          </cell>
          <cell r="B96" t="str">
            <v>Triturador de galhos</v>
          </cell>
          <cell r="C96" t="str">
            <v>un</v>
          </cell>
          <cell r="D96">
            <v>245000</v>
          </cell>
        </row>
        <row r="97">
          <cell r="A97" t="str">
            <v>IE0028</v>
          </cell>
          <cell r="B97" t="str">
            <v>Lança telescópica com cesto aereo</v>
          </cell>
          <cell r="C97" t="str">
            <v>un</v>
          </cell>
          <cell r="D97">
            <v>52000</v>
          </cell>
        </row>
        <row r="98">
          <cell r="A98" t="str">
            <v>IE0029</v>
          </cell>
          <cell r="B98" t="str">
            <v>Sistema de Rastreamento</v>
          </cell>
          <cell r="C98" t="str">
            <v>vb.mês</v>
          </cell>
          <cell r="D98">
            <v>80</v>
          </cell>
        </row>
        <row r="99">
          <cell r="A99" t="str">
            <v>IE0030</v>
          </cell>
          <cell r="B99" t="str">
            <v>Trator agrícola com limpadora acoplada</v>
          </cell>
          <cell r="C99" t="str">
            <v>hr</v>
          </cell>
          <cell r="D99">
            <v>30</v>
          </cell>
        </row>
        <row r="100">
          <cell r="A100" t="str">
            <v>IE0031</v>
          </cell>
          <cell r="B100" t="str">
            <v>carroceria de madeira com munck</v>
          </cell>
          <cell r="C100" t="str">
            <v>un</v>
          </cell>
          <cell r="D100">
            <v>48000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sheetName val="1.1. Coleta"/>
      <sheetName val="1.2. Diversos"/>
      <sheetName val="1.3. Transp."/>
      <sheetName val="1.4. Transporte"/>
      <sheetName val="1.5. HABIT"/>
      <sheetName val="2.1. VARR"/>
      <sheetName val="2.2. Feiras"/>
      <sheetName val="3.1. Cont"/>
      <sheetName val="3.2. Papel"/>
      <sheetName val="4.1. Aterro"/>
      <sheetName val="4.2. CTR"/>
      <sheetName val="5.1. Limpeza"/>
      <sheetName val="BDI"/>
      <sheetName val="Encargos"/>
      <sheetName val="INSUM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MAO DE OBRA</v>
          </cell>
        </row>
        <row r="2">
          <cell r="A2" t="str">
            <v>CÓD</v>
          </cell>
          <cell r="B2" t="str">
            <v>DESCRIÇÃO</v>
          </cell>
          <cell r="C2" t="str">
            <v>UN</v>
          </cell>
          <cell r="D2" t="str">
            <v>VALOR</v>
          </cell>
        </row>
        <row r="3">
          <cell r="A3" t="str">
            <v>IH0001</v>
          </cell>
          <cell r="B3" t="str">
            <v>Motorista - caminhão compactador</v>
          </cell>
          <cell r="C3" t="str">
            <v>mês</v>
          </cell>
          <cell r="D3">
            <v>3300</v>
          </cell>
        </row>
        <row r="4">
          <cell r="A4" t="str">
            <v>IH0002</v>
          </cell>
          <cell r="B4" t="str">
            <v>Coletor</v>
          </cell>
          <cell r="C4" t="str">
            <v>mês</v>
          </cell>
          <cell r="D4">
            <v>2102.86</v>
          </cell>
        </row>
        <row r="5">
          <cell r="A5" t="str">
            <v>IH0003</v>
          </cell>
          <cell r="B5" t="str">
            <v>Fiscal coleta</v>
          </cell>
          <cell r="C5" t="str">
            <v>mês</v>
          </cell>
          <cell r="D5">
            <v>3049.29</v>
          </cell>
        </row>
        <row r="6">
          <cell r="A6" t="str">
            <v>IH0005</v>
          </cell>
          <cell r="B6" t="str">
            <v>Operador de Máquina</v>
          </cell>
          <cell r="C6" t="str">
            <v>mês</v>
          </cell>
          <cell r="D6">
            <v>2538.38</v>
          </cell>
        </row>
        <row r="7">
          <cell r="A7" t="str">
            <v>IH0007</v>
          </cell>
          <cell r="B7" t="str">
            <v>Varredor</v>
          </cell>
          <cell r="C7" t="str">
            <v>mês</v>
          </cell>
          <cell r="D7">
            <v>1769.49</v>
          </cell>
        </row>
        <row r="8">
          <cell r="A8" t="str">
            <v>IH0008</v>
          </cell>
          <cell r="B8" t="str">
            <v>Fiscal de Varrição</v>
          </cell>
          <cell r="C8" t="str">
            <v>mês</v>
          </cell>
          <cell r="D8">
            <v>3049.29</v>
          </cell>
        </row>
        <row r="9">
          <cell r="A9" t="str">
            <v>IH0009</v>
          </cell>
          <cell r="B9" t="str">
            <v>Ajudante</v>
          </cell>
          <cell r="C9" t="str">
            <v>mês</v>
          </cell>
          <cell r="D9">
            <v>1769.49</v>
          </cell>
        </row>
        <row r="10">
          <cell r="A10" t="str">
            <v>IH0010</v>
          </cell>
          <cell r="B10" t="str">
            <v>Encarregado Geral</v>
          </cell>
          <cell r="C10" t="str">
            <v>mês</v>
          </cell>
          <cell r="D10">
            <v>3587.34</v>
          </cell>
        </row>
        <row r="11">
          <cell r="A11" t="str">
            <v>IH0011</v>
          </cell>
          <cell r="B11" t="str">
            <v>Operador de Roçadeira</v>
          </cell>
          <cell r="C11" t="str">
            <v>mês</v>
          </cell>
          <cell r="D11">
            <v>2102.86</v>
          </cell>
        </row>
        <row r="12">
          <cell r="A12" t="str">
            <v>IH0012</v>
          </cell>
          <cell r="B12" t="str">
            <v>Encarregado de Tráfego</v>
          </cell>
          <cell r="C12" t="str">
            <v>mês</v>
          </cell>
          <cell r="D12">
            <v>3049.29</v>
          </cell>
        </row>
        <row r="15">
          <cell r="A15" t="str">
            <v>MATERIAIS</v>
          </cell>
        </row>
        <row r="16">
          <cell r="A16" t="str">
            <v>CÓD</v>
          </cell>
          <cell r="B16" t="str">
            <v>DESCRIÇÃO</v>
          </cell>
          <cell r="C16" t="str">
            <v>UN</v>
          </cell>
          <cell r="D16" t="str">
            <v>VALOR</v>
          </cell>
        </row>
        <row r="17">
          <cell r="A17" t="str">
            <v>IM0001</v>
          </cell>
          <cell r="B17" t="str">
            <v xml:space="preserve">calça de brim  </v>
          </cell>
          <cell r="C17" t="str">
            <v>un</v>
          </cell>
          <cell r="D17">
            <v>72</v>
          </cell>
        </row>
        <row r="18">
          <cell r="A18" t="str">
            <v>IM0002</v>
          </cell>
          <cell r="B18" t="str">
            <v xml:space="preserve">camisa de brim  </v>
          </cell>
          <cell r="C18" t="str">
            <v>un</v>
          </cell>
          <cell r="D18">
            <v>78</v>
          </cell>
        </row>
        <row r="19">
          <cell r="A19" t="str">
            <v>IM0003</v>
          </cell>
          <cell r="B19" t="str">
            <v xml:space="preserve">calçados de couro  </v>
          </cell>
          <cell r="C19" t="str">
            <v>un</v>
          </cell>
          <cell r="D19">
            <v>62</v>
          </cell>
        </row>
        <row r="20">
          <cell r="A20" t="str">
            <v>IM0004</v>
          </cell>
          <cell r="B20" t="str">
            <v xml:space="preserve">boné tipo jockey  </v>
          </cell>
          <cell r="C20" t="str">
            <v>un</v>
          </cell>
          <cell r="D20">
            <v>17</v>
          </cell>
        </row>
        <row r="21">
          <cell r="A21" t="str">
            <v>IM0005</v>
          </cell>
          <cell r="B21" t="str">
            <v xml:space="preserve">capa de chuva  </v>
          </cell>
          <cell r="C21" t="str">
            <v>un</v>
          </cell>
          <cell r="D21">
            <v>18</v>
          </cell>
        </row>
        <row r="22">
          <cell r="A22" t="str">
            <v>IM0006</v>
          </cell>
          <cell r="B22" t="str">
            <v xml:space="preserve">luva de raspa  </v>
          </cell>
          <cell r="C22" t="str">
            <v>un</v>
          </cell>
          <cell r="D22">
            <v>14</v>
          </cell>
        </row>
        <row r="23">
          <cell r="A23" t="str">
            <v>IM0007</v>
          </cell>
          <cell r="B23" t="str">
            <v xml:space="preserve">colete refletivo  </v>
          </cell>
          <cell r="C23" t="str">
            <v>un</v>
          </cell>
          <cell r="D23">
            <v>21</v>
          </cell>
        </row>
        <row r="24">
          <cell r="A24" t="str">
            <v>IM0008</v>
          </cell>
          <cell r="B24" t="str">
            <v>gasolina</v>
          </cell>
          <cell r="C24" t="str">
            <v>l</v>
          </cell>
          <cell r="D24">
            <v>6.02</v>
          </cell>
        </row>
        <row r="25">
          <cell r="A25" t="str">
            <v>IM0009</v>
          </cell>
          <cell r="B25" t="str">
            <v>diesel</v>
          </cell>
          <cell r="C25" t="str">
            <v>l</v>
          </cell>
          <cell r="D25">
            <v>6.05</v>
          </cell>
        </row>
        <row r="26">
          <cell r="A26" t="str">
            <v>IM0010</v>
          </cell>
          <cell r="B26" t="str">
            <v>pneus caminhão</v>
          </cell>
          <cell r="C26" t="str">
            <v>un</v>
          </cell>
          <cell r="D26">
            <v>3268</v>
          </cell>
        </row>
        <row r="27">
          <cell r="A27" t="str">
            <v>IM0011</v>
          </cell>
          <cell r="B27" t="str">
            <v>pneus veículos</v>
          </cell>
          <cell r="C27" t="str">
            <v>un</v>
          </cell>
          <cell r="D27">
            <v>545</v>
          </cell>
        </row>
        <row r="28">
          <cell r="A28" t="str">
            <v>IM0014</v>
          </cell>
          <cell r="B28" t="str">
            <v>carrinho de varrição</v>
          </cell>
          <cell r="C28" t="str">
            <v>un</v>
          </cell>
          <cell r="D28">
            <v>535</v>
          </cell>
        </row>
        <row r="29">
          <cell r="A29" t="str">
            <v>IM0015</v>
          </cell>
          <cell r="B29" t="str">
            <v>camara</v>
          </cell>
          <cell r="C29" t="str">
            <v>un</v>
          </cell>
          <cell r="D29">
            <v>425</v>
          </cell>
        </row>
        <row r="30">
          <cell r="A30" t="str">
            <v>IM0016</v>
          </cell>
          <cell r="B30" t="str">
            <v>protetor</v>
          </cell>
          <cell r="C30" t="str">
            <v>un</v>
          </cell>
          <cell r="D30">
            <v>105</v>
          </cell>
        </row>
        <row r="31">
          <cell r="A31" t="str">
            <v>IM0017</v>
          </cell>
          <cell r="B31" t="str">
            <v>rastelo</v>
          </cell>
          <cell r="C31" t="str">
            <v>un</v>
          </cell>
          <cell r="D31">
            <v>28</v>
          </cell>
        </row>
        <row r="32">
          <cell r="A32" t="str">
            <v>IM0018</v>
          </cell>
          <cell r="B32" t="str">
            <v>cone de sinalização</v>
          </cell>
          <cell r="C32" t="str">
            <v>un</v>
          </cell>
          <cell r="D32">
            <v>32</v>
          </cell>
        </row>
        <row r="33">
          <cell r="A33" t="str">
            <v>IM0019</v>
          </cell>
          <cell r="B33" t="str">
            <v>sacos de lixos</v>
          </cell>
          <cell r="C33" t="str">
            <v>un</v>
          </cell>
          <cell r="D33">
            <v>0.71</v>
          </cell>
        </row>
        <row r="34">
          <cell r="A34" t="str">
            <v>IM0020</v>
          </cell>
          <cell r="B34" t="str">
            <v>Pá</v>
          </cell>
          <cell r="C34" t="str">
            <v>un</v>
          </cell>
          <cell r="D34">
            <v>42</v>
          </cell>
        </row>
        <row r="35">
          <cell r="A35" t="str">
            <v>IM0022</v>
          </cell>
          <cell r="B35" t="str">
            <v>papeleiras 50 L</v>
          </cell>
          <cell r="C35" t="str">
            <v>un</v>
          </cell>
          <cell r="D35">
            <v>412</v>
          </cell>
        </row>
        <row r="36">
          <cell r="A36" t="str">
            <v>IM0023</v>
          </cell>
          <cell r="B36" t="str">
            <v>passagem ônibus</v>
          </cell>
          <cell r="C36" t="str">
            <v>un</v>
          </cell>
          <cell r="D36">
            <v>5</v>
          </cell>
        </row>
        <row r="37">
          <cell r="A37" t="str">
            <v>IM0024</v>
          </cell>
          <cell r="B37" t="str">
            <v>Assist. Médica e Odontológica</v>
          </cell>
          <cell r="C37" t="str">
            <v>mês</v>
          </cell>
          <cell r="D37">
            <v>191.74</v>
          </cell>
        </row>
        <row r="38">
          <cell r="A38" t="str">
            <v>IM0025</v>
          </cell>
          <cell r="B38" t="str">
            <v>enxada</v>
          </cell>
          <cell r="C38" t="str">
            <v>un</v>
          </cell>
          <cell r="D38">
            <v>39.33</v>
          </cell>
        </row>
        <row r="39">
          <cell r="A39" t="str">
            <v>IM0031</v>
          </cell>
          <cell r="B39" t="str">
            <v>Desinfetante</v>
          </cell>
          <cell r="C39" t="str">
            <v>l</v>
          </cell>
          <cell r="D39">
            <v>18</v>
          </cell>
        </row>
        <row r="40">
          <cell r="A40" t="str">
            <v>IM0033</v>
          </cell>
          <cell r="B40" t="str">
            <v>água de reuso</v>
          </cell>
          <cell r="C40" t="str">
            <v>m3</v>
          </cell>
          <cell r="D40">
            <v>21</v>
          </cell>
        </row>
        <row r="41">
          <cell r="A41" t="str">
            <v>IM0039</v>
          </cell>
          <cell r="B41" t="str">
            <v>Protetor solar</v>
          </cell>
          <cell r="C41" t="str">
            <v>un</v>
          </cell>
          <cell r="D41">
            <v>18</v>
          </cell>
        </row>
        <row r="42">
          <cell r="A42" t="str">
            <v>IM0047</v>
          </cell>
          <cell r="B42" t="str">
            <v>Recapagem pneus</v>
          </cell>
          <cell r="C42" t="str">
            <v>un</v>
          </cell>
          <cell r="D42">
            <v>867</v>
          </cell>
        </row>
        <row r="43">
          <cell r="A43" t="str">
            <v>IM0048</v>
          </cell>
          <cell r="B43" t="str">
            <v>Seguro de Vida</v>
          </cell>
          <cell r="C43" t="str">
            <v>un</v>
          </cell>
          <cell r="D43">
            <v>68</v>
          </cell>
        </row>
        <row r="44">
          <cell r="A44" t="str">
            <v>IM0049</v>
          </cell>
          <cell r="B44" t="str">
            <v>vassoura</v>
          </cell>
          <cell r="C44" t="str">
            <v>un</v>
          </cell>
          <cell r="D44">
            <v>29</v>
          </cell>
        </row>
        <row r="45">
          <cell r="A45" t="str">
            <v>IM0051</v>
          </cell>
          <cell r="B45" t="str">
            <v>carrinho de mão</v>
          </cell>
          <cell r="C45" t="str">
            <v>un</v>
          </cell>
          <cell r="D45">
            <v>489</v>
          </cell>
        </row>
        <row r="46">
          <cell r="A46" t="str">
            <v>IM0054</v>
          </cell>
          <cell r="B46" t="str">
            <v>Salário Mínimo 2024</v>
          </cell>
          <cell r="C46" t="str">
            <v>mês</v>
          </cell>
          <cell r="D46">
            <v>1412</v>
          </cell>
        </row>
        <row r="47">
          <cell r="A47" t="str">
            <v>IM0055</v>
          </cell>
          <cell r="B47" t="str">
            <v>óleo do motor</v>
          </cell>
          <cell r="C47" t="str">
            <v>3l</v>
          </cell>
          <cell r="D47">
            <v>42</v>
          </cell>
        </row>
        <row r="48">
          <cell r="A48" t="str">
            <v>IM0056</v>
          </cell>
          <cell r="B48" t="str">
            <v>Graxa</v>
          </cell>
          <cell r="C48" t="str">
            <v>kg</v>
          </cell>
          <cell r="D48">
            <v>28.41</v>
          </cell>
        </row>
        <row r="49">
          <cell r="A49" t="str">
            <v>IM0057</v>
          </cell>
          <cell r="B49" t="str">
            <v>Óleo de transmissão</v>
          </cell>
          <cell r="C49" t="str">
            <v>l</v>
          </cell>
          <cell r="D49">
            <v>42</v>
          </cell>
        </row>
        <row r="50">
          <cell r="A50" t="str">
            <v>IM0058</v>
          </cell>
          <cell r="B50" t="str">
            <v>Óleo Hidraúlico</v>
          </cell>
          <cell r="C50" t="str">
            <v>l</v>
          </cell>
          <cell r="D50">
            <v>43.9</v>
          </cell>
        </row>
        <row r="51">
          <cell r="A51" t="str">
            <v>IM0061</v>
          </cell>
          <cell r="B51" t="str">
            <v>Lona cobertura caminhão</v>
          </cell>
          <cell r="C51" t="str">
            <v>un</v>
          </cell>
          <cell r="D51">
            <v>550</v>
          </cell>
        </row>
        <row r="52">
          <cell r="A52" t="str">
            <v>IM0063</v>
          </cell>
          <cell r="B52" t="str">
            <v>Vale Cesta</v>
          </cell>
          <cell r="C52" t="str">
            <v>mês</v>
          </cell>
          <cell r="D52">
            <v>1026.46</v>
          </cell>
        </row>
        <row r="53">
          <cell r="A53" t="str">
            <v>EQUIPAMENTOS</v>
          </cell>
        </row>
        <row r="54">
          <cell r="A54" t="str">
            <v>CÓD</v>
          </cell>
          <cell r="B54" t="str">
            <v>DESCRIÇÃO</v>
          </cell>
          <cell r="C54" t="str">
            <v>UN</v>
          </cell>
          <cell r="D54" t="str">
            <v>VALOR</v>
          </cell>
        </row>
        <row r="55">
          <cell r="A55" t="str">
            <v>IE0001</v>
          </cell>
          <cell r="B55" t="str">
            <v>Chassi Caminhão PBT 16.000 kg (VW 17.280 Constellation 2p (diesel)(E5))</v>
          </cell>
          <cell r="C55" t="str">
            <v>un</v>
          </cell>
          <cell r="D55">
            <v>554000</v>
          </cell>
        </row>
        <row r="56">
          <cell r="A56" t="str">
            <v>IE0009</v>
          </cell>
          <cell r="B56" t="str">
            <v>Tanque pipa 8.000 litros</v>
          </cell>
          <cell r="C56" t="str">
            <v>un</v>
          </cell>
          <cell r="D56">
            <v>92000</v>
          </cell>
        </row>
        <row r="57">
          <cell r="A57" t="str">
            <v>IE0015</v>
          </cell>
          <cell r="B57" t="str">
            <v>Roçadeira costal</v>
          </cell>
          <cell r="C57" t="str">
            <v>un</v>
          </cell>
          <cell r="D57">
            <v>2269</v>
          </cell>
        </row>
        <row r="58">
          <cell r="A58" t="str">
            <v>IE0018</v>
          </cell>
          <cell r="B58" t="str">
            <v>Caçamba Basculante 14 m³</v>
          </cell>
          <cell r="C58" t="str">
            <v>un</v>
          </cell>
          <cell r="D58">
            <v>87400</v>
          </cell>
        </row>
        <row r="59">
          <cell r="A59" t="str">
            <v>IE0020</v>
          </cell>
          <cell r="B59" t="str">
            <v>Chassi Caminhão PBT 23.000 kg (VW 28.260 - Compactor</v>
          </cell>
          <cell r="C59" t="str">
            <v>un</v>
          </cell>
          <cell r="D59">
            <v>610500</v>
          </cell>
        </row>
        <row r="60">
          <cell r="A60" t="str">
            <v>IE0021</v>
          </cell>
          <cell r="B60" t="str">
            <v>carroceria de madeira</v>
          </cell>
          <cell r="C60" t="str">
            <v>un</v>
          </cell>
          <cell r="D60">
            <v>36500</v>
          </cell>
        </row>
        <row r="61">
          <cell r="A61" t="str">
            <v>IE0027</v>
          </cell>
          <cell r="B61" t="str">
            <v>Caixa Compactadora 19 m3</v>
          </cell>
          <cell r="C61" t="str">
            <v>un</v>
          </cell>
          <cell r="D61">
            <v>258000</v>
          </cell>
        </row>
        <row r="62">
          <cell r="A62" t="str">
            <v>IE0028</v>
          </cell>
          <cell r="B62" t="str">
            <v>Veículo Utilitário</v>
          </cell>
          <cell r="C62" t="str">
            <v>un</v>
          </cell>
          <cell r="D62">
            <v>110796</v>
          </cell>
        </row>
        <row r="63">
          <cell r="A63" t="str">
            <v>IE0029</v>
          </cell>
          <cell r="B63" t="str">
            <v>Sistema de Rastreamento - com pesagem</v>
          </cell>
          <cell r="C63" t="str">
            <v>vb.mês</v>
          </cell>
          <cell r="D63">
            <v>230</v>
          </cell>
        </row>
        <row r="64">
          <cell r="A64" t="str">
            <v>SERVIÇOS DE TERCEIROS</v>
          </cell>
        </row>
        <row r="65">
          <cell r="A65" t="str">
            <v>CÓD</v>
          </cell>
          <cell r="B65" t="str">
            <v>DESCRIÇÃO</v>
          </cell>
          <cell r="C65" t="str">
            <v>UN</v>
          </cell>
          <cell r="D65" t="str">
            <v>VALOR</v>
          </cell>
        </row>
        <row r="66">
          <cell r="A66" t="str">
            <v>TPU0001</v>
          </cell>
          <cell r="B66" t="str">
            <v>Pá Carregadeira</v>
          </cell>
          <cell r="C66" t="str">
            <v>hr</v>
          </cell>
          <cell r="D66">
            <v>197.27</v>
          </cell>
        </row>
        <row r="67">
          <cell r="A67" t="str">
            <v>TPU0002</v>
          </cell>
          <cell r="B67" t="str">
            <v>Veículo de Transporte</v>
          </cell>
          <cell r="C67" t="str">
            <v>hr</v>
          </cell>
          <cell r="D67">
            <v>138</v>
          </cell>
        </row>
        <row r="68">
          <cell r="A68" t="str">
            <v>TPU0003</v>
          </cell>
          <cell r="B68" t="str">
            <v>Disposição de Resíduos Classe IIA em Aterro Sanitário</v>
          </cell>
          <cell r="C68" t="str">
            <v>t.</v>
          </cell>
          <cell r="D68">
            <v>114</v>
          </cell>
        </row>
        <row r="69">
          <cell r="A69" t="str">
            <v>TPU0004</v>
          </cell>
          <cell r="B69" t="str">
            <v>Disposição de Resíduos Classe IIA em Aterro Sanitário</v>
          </cell>
          <cell r="C69" t="str">
            <v>t.</v>
          </cell>
          <cell r="D69">
            <v>122</v>
          </cell>
        </row>
        <row r="70">
          <cell r="A70" t="str">
            <v>TPU0006</v>
          </cell>
          <cell r="B70" t="str">
            <v>Gestão Técnica Operacional</v>
          </cell>
          <cell r="C70" t="str">
            <v>%</v>
          </cell>
          <cell r="D70">
            <v>0.05</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SID12-96"/>
      <sheetName val="BPLAN MES"/>
      <sheetName val="Fluxo de Caixa Apresentação"/>
    </sheetNames>
    <sheetDataSet>
      <sheetData sheetId="0" refreshError="1"/>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Macro"/>
      <sheetName val="Relat Versao"/>
      <sheetName val="Input"/>
      <sheetName val="TABELA RESUMO"/>
      <sheetName val="Consolidação de Dados"/>
      <sheetName val="Gráficos"/>
      <sheetName val="Demonstrativos"/>
      <sheetName val="DRE e Balanço"/>
      <sheetName val="Fluxo de Caixa"/>
      <sheetName val="Amort., Dep. e Aporte"/>
    </sheetNames>
    <sheetDataSet>
      <sheetData sheetId="0" refreshError="1"/>
      <sheetData sheetId="1" refreshError="1"/>
      <sheetData sheetId="2" refreshError="1"/>
      <sheetData sheetId="3" refreshError="1">
        <row r="5">
          <cell r="I5">
            <v>9.8799999999999999E-2</v>
          </cell>
        </row>
        <row r="12">
          <cell r="I12">
            <v>0</v>
          </cell>
        </row>
        <row r="14">
          <cell r="E14">
            <v>25</v>
          </cell>
        </row>
        <row r="15">
          <cell r="I15">
            <v>1</v>
          </cell>
        </row>
        <row r="16">
          <cell r="I16">
            <v>1</v>
          </cell>
        </row>
        <row r="21">
          <cell r="I21" t="str">
            <v>Sim</v>
          </cell>
        </row>
        <row r="22">
          <cell r="I22" t="str">
            <v>Sim</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v03"/>
    </sheetNames>
    <sheetDataSet>
      <sheetData sheetId="0" refreshError="1">
        <row r="9">
          <cell r="C9">
            <v>240</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JUL99)"/>
      <sheetName val="OBRJUL98"/>
      <sheetName val="OBRJU95"/>
    </sheetNames>
    <sheetDataSet>
      <sheetData sheetId="0" refreshError="1"/>
      <sheetData sheetId="1" refreshError="1"/>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Resumo Coleta"/>
      <sheetName val="1-Coleta Domiciliar"/>
      <sheetName val="Resumo Coleta RSS"/>
      <sheetName val="3- Coleta RSS "/>
      <sheetName val="1-Coleta Dom.Com"/>
      <sheetName val="Resumo Equipe"/>
      <sheetName val="6- Equipe Padrão"/>
      <sheetName val="Despesas Indiretas (2)"/>
      <sheetName val="Despesas Indiretas"/>
      <sheetName val="Mão-de -obra RESUMO"/>
      <sheetName val="3-Veíc. e Equip."/>
      <sheetName val="5-Parâmetros"/>
      <sheetName val="2-Mão-de -obra"/>
      <sheetName val="4-Uniformes"/>
      <sheetName val="1-Base"/>
      <sheetName val="Encargos"/>
      <sheetName val="1_Coleta Dom_Com"/>
    </sheetNames>
    <sheetDataSet>
      <sheetData sheetId="0" refreshError="1"/>
      <sheetData sheetId="1" refreshError="1"/>
      <sheetData sheetId="2" refreshError="1"/>
      <sheetData sheetId="3" refreshError="1"/>
      <sheetData sheetId="4" refreshError="1"/>
      <sheetData sheetId="5" refreshError="1">
        <row r="8">
          <cell r="C8" t="str">
            <v xml:space="preserve">Coleta de lixo Domiciliar e Comercial </v>
          </cell>
        </row>
        <row r="11">
          <cell r="G11" t="str">
            <v xml:space="preserve"> </v>
          </cell>
        </row>
        <row r="12">
          <cell r="D12" t="str">
            <v xml:space="preserve"> </v>
          </cell>
          <cell r="E12" t="str">
            <v>CUSTO DOS SERVIÇOS</v>
          </cell>
        </row>
        <row r="13">
          <cell r="I13" t="str">
            <v>data base:</v>
          </cell>
          <cell r="K13" t="str">
            <v>Dezembro de 2004</v>
          </cell>
        </row>
        <row r="15">
          <cell r="A15" t="str">
            <v>1.</v>
          </cell>
          <cell r="B15" t="str">
            <v>ESTIMATIVA DA QUANTIDADE DE RESÍDUOS A SEREM COLETADOS.</v>
          </cell>
        </row>
        <row r="17">
          <cell r="B17" t="str">
            <v>1.1.</v>
          </cell>
          <cell r="C17" t="str">
            <v>DADOS ESTATíSTICOS DA COLETA</v>
          </cell>
        </row>
        <row r="19">
          <cell r="D19">
            <v>0</v>
          </cell>
          <cell r="E19">
            <v>0</v>
          </cell>
          <cell r="F19">
            <v>0</v>
          </cell>
          <cell r="G19">
            <v>0</v>
          </cell>
          <cell r="H19">
            <v>0</v>
          </cell>
          <cell r="I19">
            <v>0</v>
          </cell>
          <cell r="J19">
            <v>0</v>
          </cell>
        </row>
        <row r="20">
          <cell r="I20" t="str">
            <v>QUANTIDADE</v>
          </cell>
        </row>
        <row r="21">
          <cell r="I21" t="str">
            <v>Tonelada</v>
          </cell>
        </row>
        <row r="22">
          <cell r="E22">
            <v>0</v>
          </cell>
          <cell r="F22">
            <v>0</v>
          </cell>
          <cell r="G22">
            <v>0</v>
          </cell>
          <cell r="H22">
            <v>0</v>
          </cell>
          <cell r="I22">
            <v>0</v>
          </cell>
        </row>
        <row r="23">
          <cell r="E23" t="str">
            <v>Resíduos Sólidos:</v>
          </cell>
          <cell r="I23">
            <v>0</v>
          </cell>
        </row>
        <row r="25">
          <cell r="R25" t="str">
            <v>frota noturna</v>
          </cell>
          <cell r="V25">
            <v>0</v>
          </cell>
          <cell r="W25" t="e">
            <v>#REF!</v>
          </cell>
          <cell r="AT25">
            <v>0</v>
          </cell>
          <cell r="AV25" t="str">
            <v>%</v>
          </cell>
          <cell r="AW25">
            <v>0.1</v>
          </cell>
          <cell r="AY25">
            <v>0.9</v>
          </cell>
        </row>
        <row r="26">
          <cell r="B26" t="str">
            <v>1.2.</v>
          </cell>
          <cell r="C26" t="str">
            <v>QUANTIDADE MÉDIA/MÊS - % DIURNO/NOTURNO ADOTADO</v>
          </cell>
          <cell r="R26" t="str">
            <v>frota domingos</v>
          </cell>
          <cell r="V26" t="e">
            <v>#REF!</v>
          </cell>
          <cell r="W26" t="e">
            <v>#REF!</v>
          </cell>
          <cell r="AV26" t="str">
            <v>km</v>
          </cell>
          <cell r="AW26">
            <v>17</v>
          </cell>
          <cell r="AY26">
            <v>0</v>
          </cell>
        </row>
        <row r="27">
          <cell r="R27" t="str">
            <v>frota de reserva</v>
          </cell>
          <cell r="V27">
            <v>0</v>
          </cell>
          <cell r="W27" t="e">
            <v>#REF!</v>
          </cell>
          <cell r="AT27">
            <v>0</v>
          </cell>
          <cell r="AV27" t="str">
            <v>%</v>
          </cell>
          <cell r="AW27">
            <v>1</v>
          </cell>
          <cell r="AY27">
            <v>0</v>
          </cell>
        </row>
        <row r="28">
          <cell r="E28" t="str">
            <v>Coleta Diurna ( Q 1 )</v>
          </cell>
          <cell r="G28">
            <v>0.65</v>
          </cell>
          <cell r="I28">
            <v>0</v>
          </cell>
          <cell r="K28" t="str">
            <v>t/mes</v>
          </cell>
          <cell r="R28" t="str">
            <v>frota total</v>
          </cell>
          <cell r="V28">
            <v>0</v>
          </cell>
          <cell r="W28" t="e">
            <v>#REF!</v>
          </cell>
          <cell r="AV28" t="str">
            <v>km</v>
          </cell>
          <cell r="AW28">
            <v>7.6</v>
          </cell>
          <cell r="AY28">
            <v>3</v>
          </cell>
        </row>
        <row r="29">
          <cell r="E29" t="str">
            <v>Coleta Noturna ( Q 2 )</v>
          </cell>
          <cell r="G29">
            <v>0.35</v>
          </cell>
          <cell r="I29">
            <v>0</v>
          </cell>
          <cell r="K29" t="str">
            <v>t/mes</v>
          </cell>
          <cell r="P29" t="str">
            <v>motoristas (diu, not, tot)</v>
          </cell>
          <cell r="T29" t="e">
            <v>#REF!</v>
          </cell>
          <cell r="V29" t="e">
            <v>#REF!</v>
          </cell>
          <cell r="X29" t="e">
            <v>#REF!</v>
          </cell>
          <cell r="Y29" t="str">
            <v>Homens</v>
          </cell>
        </row>
        <row r="30">
          <cell r="I30" t="str">
            <v xml:space="preserve"> </v>
          </cell>
          <cell r="P30" t="str">
            <v>coletores (diu, not, tot)</v>
          </cell>
          <cell r="T30" t="e">
            <v>#REF!</v>
          </cell>
          <cell r="V30" t="e">
            <v>#REF!</v>
          </cell>
          <cell r="X30" t="e">
            <v>#REF!</v>
          </cell>
          <cell r="Y30" t="str">
            <v>Homens</v>
          </cell>
        </row>
        <row r="31">
          <cell r="C31" t="str">
            <v>Q   =</v>
          </cell>
          <cell r="D31" t="str">
            <v xml:space="preserve"> </v>
          </cell>
          <cell r="E31">
            <v>0</v>
          </cell>
          <cell r="G31" t="str">
            <v>t/mes</v>
          </cell>
        </row>
        <row r="33">
          <cell r="A33" t="str">
            <v>2.</v>
          </cell>
          <cell r="B33" t="str">
            <v>PREVISÃO DO NÚMERO DE VEÍCULOS PARA AS COLETAS DIURNA E NOTURNA</v>
          </cell>
          <cell r="P33" t="str">
            <v>preco de coleta</v>
          </cell>
          <cell r="T33" t="e">
            <v>#REF!</v>
          </cell>
          <cell r="U33" t="str">
            <v>R$/t</v>
          </cell>
          <cell r="W33" t="str">
            <v>=</v>
          </cell>
          <cell r="X33" t="e">
            <v>#REF!</v>
          </cell>
          <cell r="Y33" t="str">
            <v>US$/t</v>
          </cell>
        </row>
        <row r="34">
          <cell r="P34" t="str">
            <v>preco de transporte</v>
          </cell>
          <cell r="T34">
            <v>0.81</v>
          </cell>
          <cell r="U34" t="str">
            <v>R$/t x km</v>
          </cell>
          <cell r="W34" t="str">
            <v>=</v>
          </cell>
          <cell r="X34">
            <v>0.27</v>
          </cell>
          <cell r="Y34" t="str">
            <v>US$/t x km</v>
          </cell>
        </row>
        <row r="35">
          <cell r="B35" t="str">
            <v>2.1.</v>
          </cell>
          <cell r="C35" t="str">
            <v>VEÍCULO COLETOR DE LIXO</v>
          </cell>
        </row>
        <row r="37">
          <cell r="C37" t="str">
            <v>Será adotado  Caminhão SEMI-PESADO  equipado com Caçamba compactadora para 15 m3</v>
          </cell>
        </row>
        <row r="39">
          <cell r="O39" t="str">
            <v>|::</v>
          </cell>
        </row>
        <row r="40">
          <cell r="C40" t="str">
            <v>Esse veículo realizará em média, em função dos dados das AR's:</v>
          </cell>
          <cell r="O40">
            <v>0</v>
          </cell>
        </row>
        <row r="41">
          <cell r="O41" t="str">
            <v>MÃO-DE-OBRA DIRETA</v>
          </cell>
          <cell r="V41" t="e">
            <v>#REF!</v>
          </cell>
          <cell r="Z41" t="e">
            <v>#REF!</v>
          </cell>
        </row>
        <row r="42">
          <cell r="E42" t="str">
            <v>Viagem/veículo/turno</v>
          </cell>
          <cell r="G42">
            <v>2.1</v>
          </cell>
          <cell r="O42" t="str">
            <v xml:space="preserve">VEÍCULOS COLETORES/COMPACTADORES </v>
          </cell>
        </row>
        <row r="43">
          <cell r="E43" t="str">
            <v>t/viagem</v>
          </cell>
          <cell r="G43">
            <v>6.8</v>
          </cell>
          <cell r="O43" t="str">
            <v>consumo combustível</v>
          </cell>
          <cell r="T43">
            <v>0</v>
          </cell>
          <cell r="X43" t="e">
            <v>#REF!</v>
          </cell>
        </row>
        <row r="44">
          <cell r="O44" t="str">
            <v>manutenção</v>
          </cell>
          <cell r="T44">
            <v>0</v>
          </cell>
          <cell r="X44" t="e">
            <v>#REF!</v>
          </cell>
        </row>
        <row r="45">
          <cell r="B45" t="str">
            <v>2.2.</v>
          </cell>
          <cell r="C45" t="str">
            <v>NÚMERO DE DIAS ÚTEIS POR ANO</v>
          </cell>
          <cell r="O45" t="str">
            <v>pneus e câmaras</v>
          </cell>
          <cell r="T45">
            <v>0</v>
          </cell>
          <cell r="X45" t="e">
            <v>#REF!</v>
          </cell>
        </row>
        <row r="46">
          <cell r="O46" t="str">
            <v>lubrificação e lavagem</v>
          </cell>
          <cell r="T46">
            <v>0</v>
          </cell>
          <cell r="X46" t="e">
            <v>#REF!</v>
          </cell>
        </row>
        <row r="47">
          <cell r="C47" t="str">
            <v>Descontados somente domingos</v>
          </cell>
          <cell r="G47" t="str">
            <v>Descontados domingos e feriados</v>
          </cell>
          <cell r="O47" t="str">
            <v>licenciamento e seguros</v>
          </cell>
          <cell r="T47">
            <v>0</v>
          </cell>
          <cell r="X47" t="e">
            <v>#REF!</v>
          </cell>
        </row>
        <row r="48">
          <cell r="O48" t="str">
            <v>depreciação</v>
          </cell>
          <cell r="T48">
            <v>0</v>
          </cell>
          <cell r="X48" t="e">
            <v>#REF!</v>
          </cell>
        </row>
        <row r="49">
          <cell r="C49">
            <v>365</v>
          </cell>
          <cell r="E49" t="str">
            <v>dias/ano</v>
          </cell>
          <cell r="G49">
            <v>365</v>
          </cell>
          <cell r="I49" t="str">
            <v>dias/ano</v>
          </cell>
          <cell r="O49" t="str">
            <v>custo de capital</v>
          </cell>
          <cell r="T49">
            <v>0</v>
          </cell>
          <cell r="X49" t="e">
            <v>#REF!</v>
          </cell>
        </row>
        <row r="50">
          <cell r="C50">
            <v>52</v>
          </cell>
          <cell r="E50" t="str">
            <v>domingos/ano</v>
          </cell>
          <cell r="G50">
            <v>52</v>
          </cell>
          <cell r="I50" t="str">
            <v>domingos/ano</v>
          </cell>
          <cell r="O50" t="str">
            <v>total</v>
          </cell>
          <cell r="V50">
            <v>0</v>
          </cell>
          <cell r="Z50" t="e">
            <v>#REF!</v>
          </cell>
        </row>
        <row r="51">
          <cell r="C51">
            <v>313</v>
          </cell>
          <cell r="E51" t="str">
            <v>dias úteis/ano</v>
          </cell>
          <cell r="G51">
            <v>10</v>
          </cell>
          <cell r="I51" t="str">
            <v>feriados/ano</v>
          </cell>
          <cell r="O51" t="str">
            <v>UNIFORMES</v>
          </cell>
          <cell r="V51" t="e">
            <v>#REF!</v>
          </cell>
          <cell r="Z51" t="e">
            <v>#REF!</v>
          </cell>
        </row>
        <row r="52">
          <cell r="C52">
            <v>26.08</v>
          </cell>
          <cell r="E52" t="str">
            <v>dias úteis/mes</v>
          </cell>
          <cell r="G52">
            <v>303</v>
          </cell>
          <cell r="I52" t="str">
            <v>dias uteis/ano</v>
          </cell>
          <cell r="O52" t="str">
            <v>INSTALACOES (GARAGEM)</v>
          </cell>
        </row>
        <row r="53">
          <cell r="G53">
            <v>25.25</v>
          </cell>
          <cell r="I53" t="str">
            <v>dias úteis/mes</v>
          </cell>
          <cell r="O53" t="e">
            <v>#REF!</v>
          </cell>
          <cell r="T53" t="e">
            <v>#REF!</v>
          </cell>
          <cell r="X53" t="e">
            <v>#REF!</v>
          </cell>
        </row>
        <row r="54">
          <cell r="O54" t="e">
            <v>#REF!</v>
          </cell>
          <cell r="T54" t="e">
            <v>#REF!</v>
          </cell>
          <cell r="X54" t="e">
            <v>#REF!</v>
          </cell>
        </row>
        <row r="55">
          <cell r="B55" t="str">
            <v>2.3.</v>
          </cell>
          <cell r="C55" t="str">
            <v>COLETA DIURNA</v>
          </cell>
          <cell r="O55" t="str">
            <v>total</v>
          </cell>
          <cell r="V55" t="e">
            <v>#REF!</v>
          </cell>
          <cell r="Z55" t="e">
            <v>#REF!</v>
          </cell>
        </row>
        <row r="56">
          <cell r="O56" t="str">
            <v>MÃO-DE-OBRA DE SUPERVISÃO</v>
          </cell>
          <cell r="V56">
            <v>2190.2400000000002</v>
          </cell>
          <cell r="Z56" t="e">
            <v>#REF!</v>
          </cell>
        </row>
        <row r="57">
          <cell r="C57" t="str">
            <v>Número de veículos</v>
          </cell>
          <cell r="O57" t="str">
            <v>VEÍCULO PARA SUPERVISÃO DOS SERVIÇOS</v>
          </cell>
        </row>
        <row r="58">
          <cell r="O58" t="str">
            <v>combustíveis</v>
          </cell>
          <cell r="T58">
            <v>603.96</v>
          </cell>
          <cell r="X58" t="e">
            <v>#REF!</v>
          </cell>
        </row>
        <row r="59">
          <cell r="E59" t="str">
            <v>t/mes (Q1)  /  viagens/veículo x t/viagens x dias úteis/mês</v>
          </cell>
          <cell r="O59" t="str">
            <v>manutenção</v>
          </cell>
          <cell r="T59">
            <v>259.94</v>
          </cell>
          <cell r="X59" t="e">
            <v>#REF!</v>
          </cell>
        </row>
        <row r="60">
          <cell r="A60" t="str">
            <v xml:space="preserve"> </v>
          </cell>
          <cell r="O60" t="str">
            <v>pneus e câmaras</v>
          </cell>
          <cell r="T60">
            <v>22.02</v>
          </cell>
          <cell r="X60" t="e">
            <v>#REF!</v>
          </cell>
        </row>
        <row r="61">
          <cell r="E61" t="str">
            <v>t/mês</v>
          </cell>
          <cell r="G61">
            <v>0</v>
          </cell>
          <cell r="O61" t="str">
            <v>lubrificação e lavagem</v>
          </cell>
          <cell r="T61">
            <v>81.48</v>
          </cell>
          <cell r="X61" t="e">
            <v>#REF!</v>
          </cell>
        </row>
        <row r="62">
          <cell r="E62" t="str">
            <v>viagens/veículo/turno</v>
          </cell>
          <cell r="G62">
            <v>2.1</v>
          </cell>
          <cell r="O62" t="str">
            <v>licenciamento e seguros</v>
          </cell>
          <cell r="T62">
            <v>251.22</v>
          </cell>
          <cell r="X62" t="e">
            <v>#REF!</v>
          </cell>
        </row>
        <row r="63">
          <cell r="E63" t="str">
            <v>t/viagem</v>
          </cell>
          <cell r="G63">
            <v>6.8</v>
          </cell>
          <cell r="I63" t="str">
            <v xml:space="preserve"> </v>
          </cell>
          <cell r="O63" t="str">
            <v>depreciacao</v>
          </cell>
          <cell r="T63">
            <v>281.60000000000002</v>
          </cell>
          <cell r="X63" t="e">
            <v>#REF!</v>
          </cell>
        </row>
        <row r="64">
          <cell r="E64" t="str">
            <v>dias úteis/mês</v>
          </cell>
          <cell r="G64">
            <v>25.25</v>
          </cell>
          <cell r="I64">
            <v>0</v>
          </cell>
          <cell r="K64" t="str">
            <v xml:space="preserve">veículos x dia </v>
          </cell>
          <cell r="O64" t="str">
            <v>custo de capital</v>
          </cell>
          <cell r="T64">
            <v>192.36</v>
          </cell>
          <cell r="X64" t="e">
            <v>#REF!</v>
          </cell>
        </row>
        <row r="65">
          <cell r="O65" t="str">
            <v>total</v>
          </cell>
          <cell r="V65">
            <v>1692.5800000000004</v>
          </cell>
          <cell r="Z65" t="e">
            <v>#REF!</v>
          </cell>
        </row>
        <row r="66">
          <cell r="B66" t="str">
            <v>2.4.</v>
          </cell>
          <cell r="C66" t="str">
            <v>COLETA NOTURNA</v>
          </cell>
          <cell r="O66" t="e">
            <v>#REF!</v>
          </cell>
        </row>
        <row r="67">
          <cell r="O67" t="e">
            <v>#REF!</v>
          </cell>
          <cell r="T67" t="e">
            <v>#REF!</v>
          </cell>
          <cell r="X67" t="e">
            <v>#REF!</v>
          </cell>
        </row>
        <row r="68">
          <cell r="C68" t="str">
            <v>Número de veículos</v>
          </cell>
          <cell r="O68" t="e">
            <v>#REF!</v>
          </cell>
          <cell r="T68" t="e">
            <v>#REF!</v>
          </cell>
          <cell r="X68" t="e">
            <v>#REF!</v>
          </cell>
        </row>
        <row r="69">
          <cell r="O69" t="e">
            <v>#REF!</v>
          </cell>
          <cell r="T69" t="e">
            <v>#REF!</v>
          </cell>
          <cell r="X69" t="e">
            <v>#REF!</v>
          </cell>
        </row>
        <row r="70">
          <cell r="E70" t="str">
            <v>t/mes (Q2)  /  viagens/veículo x t/viagens x dias úteis/mês</v>
          </cell>
          <cell r="O70" t="e">
            <v>#REF!</v>
          </cell>
          <cell r="T70" t="e">
            <v>#REF!</v>
          </cell>
          <cell r="X70" t="e">
            <v>#REF!</v>
          </cell>
        </row>
        <row r="71">
          <cell r="C71">
            <v>0</v>
          </cell>
          <cell r="D71">
            <v>0</v>
          </cell>
          <cell r="E71">
            <v>0</v>
          </cell>
          <cell r="F71">
            <v>0</v>
          </cell>
          <cell r="H71" t="str">
            <v xml:space="preserve"> </v>
          </cell>
          <cell r="I71" t="str">
            <v xml:space="preserve"> </v>
          </cell>
          <cell r="J71" t="str">
            <v xml:space="preserve"> </v>
          </cell>
          <cell r="O71" t="e">
            <v>#REF!</v>
          </cell>
          <cell r="T71" t="e">
            <v>#REF!</v>
          </cell>
          <cell r="X71" t="e">
            <v>#REF!</v>
          </cell>
          <cell r="AM71" t="str">
            <v xml:space="preserve"> </v>
          </cell>
        </row>
        <row r="72">
          <cell r="E72" t="str">
            <v>t/mês</v>
          </cell>
          <cell r="G72">
            <v>0</v>
          </cell>
          <cell r="O72" t="e">
            <v>#REF!</v>
          </cell>
          <cell r="T72" t="e">
            <v>#REF!</v>
          </cell>
          <cell r="X72" t="e">
            <v>#REF!</v>
          </cell>
        </row>
        <row r="73">
          <cell r="E73" t="str">
            <v>viagem/veículo/turno</v>
          </cell>
          <cell r="G73">
            <v>2.1</v>
          </cell>
          <cell r="O73" t="e">
            <v>#REF!</v>
          </cell>
          <cell r="T73" t="e">
            <v>#REF!</v>
          </cell>
          <cell r="X73" t="e">
            <v>#REF!</v>
          </cell>
          <cell r="AM73" t="str">
            <v xml:space="preserve"> </v>
          </cell>
        </row>
        <row r="74">
          <cell r="E74" t="str">
            <v>t/viagem</v>
          </cell>
          <cell r="G74">
            <v>6.8</v>
          </cell>
          <cell r="I74" t="str">
            <v xml:space="preserve"> </v>
          </cell>
          <cell r="O74" t="e">
            <v>#REF!</v>
          </cell>
          <cell r="T74" t="e">
            <v>#REF!</v>
          </cell>
          <cell r="X74" t="e">
            <v>#REF!</v>
          </cell>
        </row>
        <row r="75">
          <cell r="E75" t="str">
            <v>dias úteis/mês</v>
          </cell>
          <cell r="G75">
            <v>25.25</v>
          </cell>
          <cell r="I75">
            <v>0</v>
          </cell>
          <cell r="K75" t="str">
            <v xml:space="preserve">veículos x dia </v>
          </cell>
          <cell r="O75" t="str">
            <v>total</v>
          </cell>
          <cell r="V75" t="e">
            <v>#REF!</v>
          </cell>
          <cell r="Z75" t="e">
            <v>#REF!</v>
          </cell>
        </row>
        <row r="76">
          <cell r="O76" t="e">
            <v>#REF!</v>
          </cell>
          <cell r="V76" t="e">
            <v>#REF!</v>
          </cell>
          <cell r="Z76" t="e">
            <v>#REF!</v>
          </cell>
        </row>
        <row r="78">
          <cell r="A78" t="str">
            <v>3.</v>
          </cell>
          <cell r="B78" t="str">
            <v>DIMENSIONAMENTO DA FROTA E DO PESSOAL</v>
          </cell>
          <cell r="O78" t="str">
            <v>TOTAL</v>
          </cell>
          <cell r="V78" t="e">
            <v>#REF!</v>
          </cell>
          <cell r="Z78" t="e">
            <v>#REF!</v>
          </cell>
        </row>
        <row r="80">
          <cell r="B80" t="str">
            <v>3.1.</v>
          </cell>
          <cell r="C80" t="str">
            <v>FROTA MÉDIA</v>
          </cell>
          <cell r="O80" t="str">
            <v>|::</v>
          </cell>
        </row>
        <row r="82">
          <cell r="D82">
            <v>0</v>
          </cell>
          <cell r="E82">
            <v>0</v>
          </cell>
          <cell r="F82">
            <v>0</v>
          </cell>
          <cell r="G82">
            <v>0</v>
          </cell>
          <cell r="H82">
            <v>0</v>
          </cell>
          <cell r="I82">
            <v>0</v>
          </cell>
          <cell r="J82">
            <v>0</v>
          </cell>
        </row>
        <row r="83">
          <cell r="E83" t="str">
            <v>DISCRIMINACAO</v>
          </cell>
          <cell r="I83" t="str">
            <v>veíc. x dia</v>
          </cell>
          <cell r="AB83" t="str">
            <v>|::</v>
          </cell>
        </row>
        <row r="84">
          <cell r="E84">
            <v>0</v>
          </cell>
          <cell r="F84">
            <v>0</v>
          </cell>
          <cell r="G84">
            <v>0</v>
          </cell>
          <cell r="H84">
            <v>0</v>
          </cell>
          <cell r="I84">
            <v>0</v>
          </cell>
        </row>
        <row r="85">
          <cell r="E85" t="str">
            <v>Coleta em período diurno</v>
          </cell>
          <cell r="I85">
            <v>0</v>
          </cell>
        </row>
        <row r="86">
          <cell r="E86" t="str">
            <v xml:space="preserve"> </v>
          </cell>
        </row>
        <row r="87">
          <cell r="E87" t="str">
            <v>Coleta em período noturno</v>
          </cell>
          <cell r="I87">
            <v>0</v>
          </cell>
        </row>
        <row r="89">
          <cell r="E89" t="str">
            <v>Reserva</v>
          </cell>
          <cell r="G89">
            <v>0.2</v>
          </cell>
          <cell r="I89">
            <v>0</v>
          </cell>
        </row>
        <row r="90">
          <cell r="E90">
            <v>0</v>
          </cell>
          <cell r="F90">
            <v>0</v>
          </cell>
          <cell r="G90">
            <v>0</v>
          </cell>
          <cell r="H90">
            <v>0</v>
          </cell>
          <cell r="I90">
            <v>0</v>
          </cell>
        </row>
        <row r="91">
          <cell r="E91" t="str">
            <v xml:space="preserve"> </v>
          </cell>
        </row>
        <row r="92">
          <cell r="E92" t="str">
            <v>Veículos Necessários</v>
          </cell>
          <cell r="I92">
            <v>0</v>
          </cell>
        </row>
        <row r="93">
          <cell r="E93" t="str">
            <v xml:space="preserve"> </v>
          </cell>
        </row>
        <row r="94">
          <cell r="C94" t="str">
            <v xml:space="preserve"> </v>
          </cell>
          <cell r="D94">
            <v>0</v>
          </cell>
          <cell r="E94">
            <v>0</v>
          </cell>
          <cell r="F94">
            <v>0</v>
          </cell>
          <cell r="G94">
            <v>0</v>
          </cell>
          <cell r="H94">
            <v>0</v>
          </cell>
          <cell r="I94">
            <v>0</v>
          </cell>
          <cell r="J94">
            <v>0</v>
          </cell>
        </row>
        <row r="95">
          <cell r="B95" t="str">
            <v>3.2.</v>
          </cell>
          <cell r="C95" t="str">
            <v>MÃO-DE-OBRA DIRETA</v>
          </cell>
        </row>
        <row r="97">
          <cell r="C97" t="str">
            <v>Guarnição/Veículo:</v>
          </cell>
          <cell r="E97" t="str">
            <v xml:space="preserve">Motorista </v>
          </cell>
          <cell r="G97" t="e">
            <v>#REF!</v>
          </cell>
          <cell r="I97" t="str">
            <v>H. x veiculo coletor</v>
          </cell>
        </row>
        <row r="98">
          <cell r="E98" t="str">
            <v>Coletores - diurno</v>
          </cell>
          <cell r="G98" t="e">
            <v>#REF!</v>
          </cell>
          <cell r="I98" t="str">
            <v>H. x veiculo coletor</v>
          </cell>
        </row>
        <row r="99">
          <cell r="E99" t="str">
            <v>Coletores - noturno</v>
          </cell>
          <cell r="G99" t="e">
            <v>#REF!</v>
          </cell>
          <cell r="I99" t="str">
            <v>H. x veiculo coletor</v>
          </cell>
          <cell r="K99" t="str">
            <v xml:space="preserve"> </v>
          </cell>
        </row>
        <row r="100">
          <cell r="C100">
            <v>0</v>
          </cell>
          <cell r="D100">
            <v>0</v>
          </cell>
          <cell r="E100">
            <v>0</v>
          </cell>
          <cell r="F100">
            <v>0</v>
          </cell>
          <cell r="G100">
            <v>0</v>
          </cell>
          <cell r="H100">
            <v>0</v>
          </cell>
          <cell r="I100">
            <v>0</v>
          </cell>
          <cell r="J100">
            <v>0</v>
          </cell>
          <cell r="K100">
            <v>0</v>
          </cell>
          <cell r="L100">
            <v>0</v>
          </cell>
        </row>
        <row r="101">
          <cell r="C101" t="str">
            <v>DISCRIMINAÇÃO</v>
          </cell>
          <cell r="F101" t="str">
            <v>MOTORISTA</v>
          </cell>
          <cell r="J101" t="str">
            <v>COLETOR</v>
          </cell>
        </row>
        <row r="102">
          <cell r="E102" t="str">
            <v>Diurno</v>
          </cell>
          <cell r="G102" t="str">
            <v>Noturno</v>
          </cell>
          <cell r="I102" t="str">
            <v>Diurno</v>
          </cell>
          <cell r="K102" t="str">
            <v>Noturno</v>
          </cell>
        </row>
        <row r="103">
          <cell r="C103" t="str">
            <v>Dimensionado</v>
          </cell>
          <cell r="E103" t="e">
            <v>#REF!</v>
          </cell>
          <cell r="G103" t="e">
            <v>#REF!</v>
          </cell>
          <cell r="I103" t="e">
            <v>#REF!</v>
          </cell>
          <cell r="K103" t="e">
            <v>#REF!</v>
          </cell>
        </row>
        <row r="104">
          <cell r="C104" t="str">
            <v>Rotação Domingo</v>
          </cell>
          <cell r="E104">
            <v>0</v>
          </cell>
          <cell r="G104">
            <v>0</v>
          </cell>
          <cell r="I104">
            <v>0</v>
          </cell>
          <cell r="K104">
            <v>0</v>
          </cell>
        </row>
        <row r="105">
          <cell r="C105" t="str">
            <v>Subtotal</v>
          </cell>
          <cell r="E105" t="e">
            <v>#REF!</v>
          </cell>
          <cell r="G105" t="e">
            <v>#REF!</v>
          </cell>
          <cell r="I105" t="e">
            <v>#REF!</v>
          </cell>
          <cell r="K105" t="e">
            <v>#REF!</v>
          </cell>
        </row>
        <row r="106">
          <cell r="C106" t="str">
            <v>Absenteismo</v>
          </cell>
          <cell r="E106" t="e">
            <v>#REF!</v>
          </cell>
          <cell r="G106" t="e">
            <v>#REF!</v>
          </cell>
          <cell r="I106" t="e">
            <v>#REF!</v>
          </cell>
          <cell r="K106" t="e">
            <v>#REF!</v>
          </cell>
        </row>
        <row r="107">
          <cell r="C107" t="str">
            <v>Subtotal</v>
          </cell>
          <cell r="E107" t="e">
            <v>#REF!</v>
          </cell>
          <cell r="G107" t="e">
            <v>#REF!</v>
          </cell>
          <cell r="I107" t="e">
            <v>#REF!</v>
          </cell>
          <cell r="K107" t="e">
            <v>#REF!</v>
          </cell>
        </row>
        <row r="108">
          <cell r="C108" t="str">
            <v>Reserva Técnica</v>
          </cell>
          <cell r="E108" t="e">
            <v>#REF!</v>
          </cell>
          <cell r="G108" t="e">
            <v>#REF!</v>
          </cell>
          <cell r="I108" t="e">
            <v>#REF!</v>
          </cell>
          <cell r="K108" t="e">
            <v>#REF!</v>
          </cell>
        </row>
        <row r="109">
          <cell r="C109" t="str">
            <v>Total</v>
          </cell>
          <cell r="E109" t="e">
            <v>#REF!</v>
          </cell>
          <cell r="G109" t="e">
            <v>#REF!</v>
          </cell>
          <cell r="I109" t="e">
            <v>#REF!</v>
          </cell>
          <cell r="K109" t="e">
            <v>#REF!</v>
          </cell>
        </row>
        <row r="110">
          <cell r="C110" t="str">
            <v>Total Ajustado</v>
          </cell>
          <cell r="E110" t="e">
            <v>#REF!</v>
          </cell>
          <cell r="G110" t="e">
            <v>#REF!</v>
          </cell>
          <cell r="I110" t="e">
            <v>#REF!</v>
          </cell>
          <cell r="K110" t="e">
            <v>#REF!</v>
          </cell>
        </row>
        <row r="113">
          <cell r="A113" t="str">
            <v>4.</v>
          </cell>
          <cell r="B113" t="str">
            <v>CUSTO DA MÃO-DE-OBRA</v>
          </cell>
        </row>
        <row r="115">
          <cell r="C115" t="str">
            <v>DISCRIMINAÇÃO</v>
          </cell>
          <cell r="D115" t="str">
            <v xml:space="preserve"> </v>
          </cell>
          <cell r="E115" t="str">
            <v xml:space="preserve"> </v>
          </cell>
          <cell r="H115" t="str">
            <v>MOTORISTA</v>
          </cell>
          <cell r="J115">
            <v>0</v>
          </cell>
          <cell r="L115" t="str">
            <v>COLETOR</v>
          </cell>
        </row>
        <row r="116">
          <cell r="G116" t="str">
            <v>Diurno</v>
          </cell>
          <cell r="I116" t="str">
            <v>Noturno</v>
          </cell>
          <cell r="K116" t="str">
            <v>Diurno</v>
          </cell>
          <cell r="M116" t="str">
            <v>Noturno</v>
          </cell>
        </row>
        <row r="117">
          <cell r="C117" t="str">
            <v>Salário</v>
          </cell>
          <cell r="D117" t="str">
            <v xml:space="preserve"> </v>
          </cell>
          <cell r="E117" t="str">
            <v>R$/hora</v>
          </cell>
          <cell r="G117">
            <v>2.61</v>
          </cell>
          <cell r="I117">
            <v>2.61</v>
          </cell>
          <cell r="K117">
            <v>1.97</v>
          </cell>
          <cell r="M117">
            <v>1.97</v>
          </cell>
        </row>
        <row r="118">
          <cell r="C118" t="str">
            <v>Horas Mensais</v>
          </cell>
          <cell r="D118" t="str">
            <v xml:space="preserve"> </v>
          </cell>
          <cell r="E118" t="str">
            <v xml:space="preserve"> </v>
          </cell>
          <cell r="G118">
            <v>220</v>
          </cell>
          <cell r="I118">
            <v>220</v>
          </cell>
          <cell r="K118">
            <v>220</v>
          </cell>
          <cell r="M118">
            <v>220</v>
          </cell>
        </row>
        <row r="119">
          <cell r="D119" t="str">
            <v xml:space="preserve"> </v>
          </cell>
          <cell r="E119" t="str">
            <v>Salário Base</v>
          </cell>
          <cell r="G119">
            <v>575.19000000000005</v>
          </cell>
          <cell r="I119">
            <v>575.19000000000005</v>
          </cell>
          <cell r="K119">
            <v>433.06</v>
          </cell>
          <cell r="M119">
            <v>433.06</v>
          </cell>
        </row>
        <row r="120">
          <cell r="C120" t="str">
            <v>Insalubridade</v>
          </cell>
          <cell r="D120" t="str">
            <v xml:space="preserve"> </v>
          </cell>
          <cell r="E120" t="str">
            <v xml:space="preserve"> </v>
          </cell>
          <cell r="G120" t="e">
            <v>#REF!</v>
          </cell>
          <cell r="I120" t="e">
            <v>#REF!</v>
          </cell>
          <cell r="K120" t="e">
            <v>#REF!</v>
          </cell>
          <cell r="M120" t="e">
            <v>#REF!</v>
          </cell>
        </row>
        <row r="121">
          <cell r="D121" t="str">
            <v xml:space="preserve"> </v>
          </cell>
          <cell r="E121" t="str">
            <v>Subtotal</v>
          </cell>
          <cell r="G121" t="e">
            <v>#REF!</v>
          </cell>
          <cell r="I121" t="e">
            <v>#REF!</v>
          </cell>
          <cell r="K121" t="e">
            <v>#REF!</v>
          </cell>
          <cell r="M121" t="e">
            <v>#REF!</v>
          </cell>
        </row>
        <row r="122">
          <cell r="C122" t="str">
            <v xml:space="preserve">Horas Extras </v>
          </cell>
          <cell r="D122" t="str">
            <v xml:space="preserve"> </v>
          </cell>
          <cell r="E122" t="str">
            <v xml:space="preserve"> </v>
          </cell>
          <cell r="G122" t="e">
            <v>#REF!</v>
          </cell>
          <cell r="I122">
            <v>0</v>
          </cell>
          <cell r="K122" t="e">
            <v>#REF!</v>
          </cell>
          <cell r="M122">
            <v>0</v>
          </cell>
        </row>
        <row r="123">
          <cell r="C123" t="str">
            <v>Adicional Noturno</v>
          </cell>
          <cell r="G123">
            <v>0</v>
          </cell>
          <cell r="I123">
            <v>58.96</v>
          </cell>
          <cell r="K123">
            <v>0</v>
          </cell>
          <cell r="M123">
            <v>44.5</v>
          </cell>
        </row>
        <row r="124">
          <cell r="C124" t="str">
            <v>Feriado Diurno</v>
          </cell>
          <cell r="D124" t="str">
            <v xml:space="preserve"> </v>
          </cell>
          <cell r="E124" t="str">
            <v xml:space="preserve"> </v>
          </cell>
          <cell r="G124">
            <v>31.89</v>
          </cell>
          <cell r="I124">
            <v>0</v>
          </cell>
          <cell r="K124">
            <v>24.07</v>
          </cell>
          <cell r="M124">
            <v>0</v>
          </cell>
        </row>
        <row r="125">
          <cell r="C125" t="str">
            <v>Feriado Noturno</v>
          </cell>
          <cell r="D125" t="str">
            <v xml:space="preserve"> </v>
          </cell>
          <cell r="E125" t="str">
            <v xml:space="preserve"> </v>
          </cell>
          <cell r="G125">
            <v>0</v>
          </cell>
          <cell r="I125">
            <v>35.65</v>
          </cell>
          <cell r="K125">
            <v>0</v>
          </cell>
          <cell r="M125">
            <v>26.91</v>
          </cell>
        </row>
        <row r="126">
          <cell r="D126" t="str">
            <v xml:space="preserve"> </v>
          </cell>
          <cell r="E126" t="str">
            <v>Salário Mensal</v>
          </cell>
          <cell r="G126" t="e">
            <v>#REF!</v>
          </cell>
          <cell r="I126" t="e">
            <v>#REF!</v>
          </cell>
          <cell r="K126" t="e">
            <v>#REF!</v>
          </cell>
          <cell r="M126" t="e">
            <v>#REF!</v>
          </cell>
        </row>
        <row r="127">
          <cell r="C127" t="str">
            <v>Salário Mensal com Encargos</v>
          </cell>
          <cell r="G127" t="e">
            <v>#REF!</v>
          </cell>
          <cell r="I127" t="e">
            <v>#REF!</v>
          </cell>
          <cell r="K127" t="e">
            <v>#REF!</v>
          </cell>
          <cell r="M127" t="e">
            <v>#REF!</v>
          </cell>
        </row>
        <row r="128">
          <cell r="C128" t="str">
            <v>Vale Refeição</v>
          </cell>
          <cell r="G128">
            <v>88.4</v>
          </cell>
          <cell r="I128">
            <v>88.4</v>
          </cell>
          <cell r="K128">
            <v>88.4</v>
          </cell>
          <cell r="M128">
            <v>88.4</v>
          </cell>
        </row>
        <row r="129">
          <cell r="C129" t="str">
            <v>Vale Cesta</v>
          </cell>
          <cell r="G129">
            <v>38</v>
          </cell>
          <cell r="I129">
            <v>38</v>
          </cell>
          <cell r="K129">
            <v>38</v>
          </cell>
          <cell r="M129">
            <v>38</v>
          </cell>
        </row>
        <row r="130">
          <cell r="C130" t="str">
            <v>Seguro Acidentes</v>
          </cell>
          <cell r="G130">
            <v>2.5</v>
          </cell>
          <cell r="I130">
            <v>2.5</v>
          </cell>
          <cell r="K130">
            <v>2.5</v>
          </cell>
          <cell r="M130">
            <v>2.5</v>
          </cell>
        </row>
        <row r="131">
          <cell r="C131" t="str">
            <v>Vale Transporte</v>
          </cell>
          <cell r="D131" t="str">
            <v xml:space="preserve"> </v>
          </cell>
          <cell r="E131" t="str">
            <v xml:space="preserve"> </v>
          </cell>
          <cell r="G131">
            <v>59.088600000000007</v>
          </cell>
          <cell r="I131">
            <v>59.088600000000007</v>
          </cell>
          <cell r="K131">
            <v>67.616400000000013</v>
          </cell>
          <cell r="M131">
            <v>67.616400000000013</v>
          </cell>
        </row>
        <row r="132">
          <cell r="C132" t="str">
            <v>Custo Mensal Unitário</v>
          </cell>
          <cell r="D132" t="str">
            <v xml:space="preserve"> </v>
          </cell>
          <cell r="E132" t="str">
            <v>R$/mês</v>
          </cell>
          <cell r="G132" t="e">
            <v>#REF!</v>
          </cell>
          <cell r="I132" t="e">
            <v>#REF!</v>
          </cell>
          <cell r="K132" t="e">
            <v>#REF!</v>
          </cell>
          <cell r="M132" t="e">
            <v>#REF!</v>
          </cell>
        </row>
        <row r="133">
          <cell r="C133">
            <v>0</v>
          </cell>
          <cell r="D133">
            <v>0</v>
          </cell>
          <cell r="E133">
            <v>0</v>
          </cell>
          <cell r="F133">
            <v>0</v>
          </cell>
          <cell r="G133">
            <v>0</v>
          </cell>
          <cell r="H133">
            <v>0</v>
          </cell>
          <cell r="I133">
            <v>0</v>
          </cell>
          <cell r="J133">
            <v>0</v>
          </cell>
          <cell r="K133">
            <v>0</v>
          </cell>
          <cell r="L133">
            <v>0</v>
          </cell>
          <cell r="M133">
            <v>0</v>
          </cell>
        </row>
        <row r="134">
          <cell r="E134" t="str">
            <v>Feriados e domingos</v>
          </cell>
          <cell r="G134">
            <v>1</v>
          </cell>
          <cell r="K134" t="str">
            <v>VALE TRANSPORTE:</v>
          </cell>
        </row>
        <row r="135">
          <cell r="E135" t="str">
            <v>Horas Extras</v>
          </cell>
          <cell r="G135">
            <v>0.5</v>
          </cell>
          <cell r="K135" t="str">
            <v>R$/passagem</v>
          </cell>
          <cell r="M135">
            <v>1.8</v>
          </cell>
        </row>
        <row r="136">
          <cell r="E136" t="str">
            <v>Adic.Not.(22h as 5h)</v>
          </cell>
          <cell r="G136">
            <v>0.2</v>
          </cell>
          <cell r="K136" t="str">
            <v>passagem/dia (media)</v>
          </cell>
          <cell r="M136">
            <v>2</v>
          </cell>
        </row>
        <row r="137">
          <cell r="E137" t="str">
            <v>Encargos Sociais</v>
          </cell>
          <cell r="G137">
            <v>1.0346000000000002</v>
          </cell>
          <cell r="K137" t="str">
            <v>A deduzir</v>
          </cell>
          <cell r="M137">
            <v>0.06</v>
          </cell>
        </row>
        <row r="138">
          <cell r="AE138" t="str">
            <v>PREFEITURA DO MUNICIPIO DE SAO PAULO</v>
          </cell>
        </row>
        <row r="139">
          <cell r="B139" t="str">
            <v>4.1.</v>
          </cell>
          <cell r="C139" t="str">
            <v>CUSTO MENSAL</v>
          </cell>
          <cell r="AE139" t="str">
            <v xml:space="preserve">   SECRETARIA DE SERVICOS E OBRAS</v>
          </cell>
        </row>
        <row r="140">
          <cell r="AE140" t="str">
            <v xml:space="preserve">   DEPARTAMENTO DE LIMPEZA URBANA</v>
          </cell>
        </row>
        <row r="141">
          <cell r="C141" t="str">
            <v>MOTORISTAS</v>
          </cell>
          <cell r="AA141">
            <v>0</v>
          </cell>
        </row>
        <row r="142">
          <cell r="AA142" t="str">
            <v>|</v>
          </cell>
          <cell r="AB142">
            <v>0</v>
          </cell>
        </row>
        <row r="143">
          <cell r="C143" t="str">
            <v>- Coleta Diurna</v>
          </cell>
          <cell r="AA143" t="str">
            <v>|</v>
          </cell>
          <cell r="AB143">
            <v>0</v>
          </cell>
          <cell r="AC143">
            <v>0</v>
          </cell>
          <cell r="AD143">
            <v>0</v>
          </cell>
          <cell r="AE143">
            <v>0</v>
          </cell>
          <cell r="AF143">
            <v>0</v>
          </cell>
          <cell r="AG143">
            <v>0</v>
          </cell>
          <cell r="AK143" t="str">
            <v>Base:</v>
          </cell>
          <cell r="AM143">
            <v>0</v>
          </cell>
        </row>
        <row r="144">
          <cell r="C144" t="str">
            <v>H.x mes</v>
          </cell>
          <cell r="E144" t="e">
            <v>#REF!</v>
          </cell>
          <cell r="AA144" t="str">
            <v>|</v>
          </cell>
          <cell r="AB144" t="str">
            <v>ORDEM</v>
          </cell>
          <cell r="AC144" t="str">
            <v>|</v>
          </cell>
          <cell r="AD144" t="str">
            <v>SERVICOS</v>
          </cell>
          <cell r="AF144" t="str">
            <v>|</v>
          </cell>
          <cell r="AG144" t="str">
            <v>UNIDADE</v>
          </cell>
          <cell r="AH144">
            <v>0</v>
          </cell>
          <cell r="AI144">
            <v>0</v>
          </cell>
          <cell r="AJ144">
            <v>0</v>
          </cell>
          <cell r="AK144">
            <v>0</v>
          </cell>
          <cell r="AL144">
            <v>0</v>
          </cell>
          <cell r="AM144">
            <v>0</v>
          </cell>
          <cell r="AN144">
            <v>0</v>
          </cell>
        </row>
        <row r="145">
          <cell r="C145" t="str">
            <v>R$/mes</v>
          </cell>
          <cell r="E145" t="e">
            <v>#REF!</v>
          </cell>
          <cell r="G145" t="e">
            <v>#REF!</v>
          </cell>
          <cell r="AA145" t="str">
            <v>|</v>
          </cell>
          <cell r="AB145">
            <v>0</v>
          </cell>
          <cell r="AC145" t="str">
            <v>|</v>
          </cell>
          <cell r="AD145">
            <v>0</v>
          </cell>
          <cell r="AE145">
            <v>0</v>
          </cell>
          <cell r="AF145" t="str">
            <v>|</v>
          </cell>
          <cell r="AG145">
            <v>0</v>
          </cell>
          <cell r="AH145" t="str">
            <v>|</v>
          </cell>
          <cell r="AI145" t="str">
            <v>QTDE./MES</v>
          </cell>
          <cell r="AJ145" t="str">
            <v>|</v>
          </cell>
          <cell r="AK145" t="str">
            <v>PRECO UNIT.R$</v>
          </cell>
          <cell r="AL145" t="str">
            <v>|</v>
          </cell>
          <cell r="AM145" t="str">
            <v xml:space="preserve">   TOTAL - R$</v>
          </cell>
          <cell r="AN145" t="str">
            <v>|</v>
          </cell>
        </row>
        <row r="146">
          <cell r="E146">
            <v>0</v>
          </cell>
          <cell r="AA146" t="str">
            <v>|</v>
          </cell>
          <cell r="AB146" t="str">
            <v>01</v>
          </cell>
          <cell r="AC146" t="str">
            <v>|</v>
          </cell>
          <cell r="AD146" t="str">
            <v>-Coleta de residuos  domiciliares,</v>
          </cell>
          <cell r="AF146" t="str">
            <v>|</v>
          </cell>
          <cell r="AH146" t="str">
            <v>|</v>
          </cell>
          <cell r="AI146">
            <v>0</v>
          </cell>
          <cell r="AJ146" t="str">
            <v>|</v>
          </cell>
          <cell r="AK146">
            <v>0</v>
          </cell>
          <cell r="AL146" t="str">
            <v>|</v>
          </cell>
          <cell r="AM146">
            <v>0</v>
          </cell>
          <cell r="AN146" t="str">
            <v>|</v>
          </cell>
        </row>
        <row r="147">
          <cell r="C147" t="str">
            <v>- Coleta Noturna</v>
          </cell>
          <cell r="AA147" t="str">
            <v>|</v>
          </cell>
          <cell r="AC147" t="str">
            <v>|</v>
          </cell>
          <cell r="AD147" t="str">
            <v xml:space="preserve"> de feiras livres e de varricao.</v>
          </cell>
          <cell r="AF147" t="str">
            <v>|</v>
          </cell>
          <cell r="AG147" t="str">
            <v>t</v>
          </cell>
          <cell r="AH147" t="str">
            <v>|</v>
          </cell>
          <cell r="AJ147" t="str">
            <v>|</v>
          </cell>
          <cell r="AL147" t="str">
            <v>|</v>
          </cell>
          <cell r="AN147" t="str">
            <v>|</v>
          </cell>
        </row>
        <row r="148">
          <cell r="C148" t="str">
            <v>H.x mes</v>
          </cell>
          <cell r="E148" t="e">
            <v>#REF!</v>
          </cell>
          <cell r="AA148" t="str">
            <v>|</v>
          </cell>
          <cell r="AB148" t="str">
            <v>02</v>
          </cell>
          <cell r="AC148" t="str">
            <v>|</v>
          </cell>
          <cell r="AD148" t="str">
            <v xml:space="preserve">-Transporte dos  residuos  solidos </v>
          </cell>
          <cell r="AF148" t="str">
            <v>|</v>
          </cell>
          <cell r="AH148" t="str">
            <v>|</v>
          </cell>
          <cell r="AI148">
            <v>0</v>
          </cell>
          <cell r="AJ148" t="str">
            <v>|</v>
          </cell>
          <cell r="AK148" t="e">
            <v>#REF!</v>
          </cell>
          <cell r="AL148" t="str">
            <v>|</v>
          </cell>
          <cell r="AM148" t="e">
            <v>#REF!</v>
          </cell>
          <cell r="AN148" t="str">
            <v>|</v>
          </cell>
        </row>
        <row r="149">
          <cell r="C149" t="str">
            <v>R$/mes</v>
          </cell>
          <cell r="E149" t="e">
            <v>#REF!</v>
          </cell>
          <cell r="G149" t="e">
            <v>#REF!</v>
          </cell>
          <cell r="AA149" t="str">
            <v>|</v>
          </cell>
          <cell r="AC149" t="str">
            <v>|</v>
          </cell>
          <cell r="AD149" t="str">
            <v xml:space="preserve"> coletados para  locais  indicados</v>
          </cell>
          <cell r="AF149" t="str">
            <v>|</v>
          </cell>
          <cell r="AH149" t="str">
            <v>|</v>
          </cell>
          <cell r="AJ149" t="str">
            <v>|</v>
          </cell>
          <cell r="AL149" t="str">
            <v>|</v>
          </cell>
          <cell r="AN149" t="str">
            <v>|</v>
          </cell>
        </row>
        <row r="150">
          <cell r="E150">
            <v>0</v>
          </cell>
          <cell r="AA150" t="str">
            <v>|</v>
          </cell>
          <cell r="AC150" t="str">
            <v>|</v>
          </cell>
          <cell r="AD150" t="str">
            <v xml:space="preserve"> pela   Prefeitura,    fora    dos </v>
          </cell>
          <cell r="AF150" t="str">
            <v>|</v>
          </cell>
          <cell r="AH150" t="str">
            <v>|</v>
          </cell>
          <cell r="AJ150" t="str">
            <v>|</v>
          </cell>
          <cell r="AL150" t="str">
            <v>|</v>
          </cell>
          <cell r="AN150" t="str">
            <v>|</v>
          </cell>
        </row>
        <row r="151">
          <cell r="C151" t="str">
            <v>COLETORES</v>
          </cell>
          <cell r="AA151" t="str">
            <v>|</v>
          </cell>
          <cell r="AB151" t="str">
            <v>03</v>
          </cell>
          <cell r="AC151" t="str">
            <v>|</v>
          </cell>
          <cell r="AD151" t="str">
            <v>-Coleta de Residuos de Saude</v>
          </cell>
          <cell r="AF151" t="str">
            <v>|</v>
          </cell>
          <cell r="AH151" t="str">
            <v>|</v>
          </cell>
          <cell r="AI151" t="e">
            <v>#VALUE!</v>
          </cell>
          <cell r="AJ151" t="str">
            <v>|</v>
          </cell>
          <cell r="AK151">
            <v>0.27</v>
          </cell>
          <cell r="AL151" t="str">
            <v>|</v>
          </cell>
          <cell r="AM151" t="e">
            <v>#VALUE!</v>
          </cell>
          <cell r="AN151" t="str">
            <v>|</v>
          </cell>
        </row>
        <row r="152">
          <cell r="AA152" t="str">
            <v>|</v>
          </cell>
          <cell r="AC152" t="str">
            <v>|</v>
          </cell>
          <cell r="AD152" t="str">
            <v xml:space="preserve">    03.01 - Hospitais e similares</v>
          </cell>
          <cell r="AF152" t="str">
            <v>|</v>
          </cell>
          <cell r="AG152" t="str">
            <v>t</v>
          </cell>
          <cell r="AH152" t="str">
            <v>|</v>
          </cell>
          <cell r="AJ152" t="str">
            <v>|</v>
          </cell>
          <cell r="AL152" t="str">
            <v>|</v>
          </cell>
          <cell r="AN152" t="str">
            <v>|</v>
          </cell>
        </row>
        <row r="153">
          <cell r="C153" t="str">
            <v>- Coleta Diurna</v>
          </cell>
          <cell r="AA153" t="str">
            <v>|</v>
          </cell>
          <cell r="AB153" t="str">
            <v>06</v>
          </cell>
          <cell r="AC153" t="str">
            <v>|</v>
          </cell>
          <cell r="AD153" t="str">
            <v>-Varricao moto-mecanizada de  vias</v>
          </cell>
          <cell r="AF153" t="str">
            <v>|</v>
          </cell>
          <cell r="AH153" t="str">
            <v>|</v>
          </cell>
          <cell r="AI153" t="e">
            <v>#VALUE!</v>
          </cell>
          <cell r="AJ153" t="str">
            <v>|</v>
          </cell>
          <cell r="AK153">
            <v>1174015.05</v>
          </cell>
          <cell r="AL153" t="str">
            <v>|</v>
          </cell>
          <cell r="AM153" t="e">
            <v>#VALUE!</v>
          </cell>
          <cell r="AN153" t="str">
            <v>|</v>
          </cell>
        </row>
        <row r="154">
          <cell r="C154" t="str">
            <v>H.x mes</v>
          </cell>
          <cell r="E154" t="e">
            <v>#REF!</v>
          </cell>
          <cell r="AA154" t="str">
            <v>|</v>
          </cell>
          <cell r="AC154" t="str">
            <v>|</v>
          </cell>
          <cell r="AD154" t="str">
            <v xml:space="preserve"> expressas.</v>
          </cell>
          <cell r="AF154" t="str">
            <v>|</v>
          </cell>
          <cell r="AG154" t="str">
            <v>km</v>
          </cell>
          <cell r="AH154" t="str">
            <v>|</v>
          </cell>
          <cell r="AJ154" t="str">
            <v>|</v>
          </cell>
          <cell r="AL154" t="str">
            <v>|</v>
          </cell>
          <cell r="AN154" t="str">
            <v>|</v>
          </cell>
        </row>
        <row r="155">
          <cell r="C155" t="str">
            <v>R$/mes</v>
          </cell>
          <cell r="E155" t="e">
            <v>#REF!</v>
          </cell>
          <cell r="G155" t="e">
            <v>#REF!</v>
          </cell>
          <cell r="AA155" t="str">
            <v>|</v>
          </cell>
          <cell r="AB155" t="str">
            <v>07</v>
          </cell>
          <cell r="AC155" t="str">
            <v>|</v>
          </cell>
          <cell r="AD155" t="str">
            <v>-Remocao e transporte  de terra  e</v>
          </cell>
          <cell r="AF155" t="str">
            <v>|</v>
          </cell>
          <cell r="AH155" t="str">
            <v>|</v>
          </cell>
          <cell r="AI155">
            <v>0</v>
          </cell>
          <cell r="AJ155" t="str">
            <v>|</v>
          </cell>
          <cell r="AK155">
            <v>540703.34</v>
          </cell>
          <cell r="AL155" t="str">
            <v>|</v>
          </cell>
          <cell r="AM155">
            <v>0</v>
          </cell>
          <cell r="AN155" t="str">
            <v>|</v>
          </cell>
        </row>
        <row r="156">
          <cell r="E156">
            <v>0</v>
          </cell>
          <cell r="AA156" t="str">
            <v>|</v>
          </cell>
          <cell r="AC156" t="str">
            <v>|</v>
          </cell>
          <cell r="AD156" t="str">
            <v xml:space="preserve"> entulho ate o local de descarga:</v>
          </cell>
          <cell r="AF156" t="str">
            <v>|</v>
          </cell>
          <cell r="AH156" t="str">
            <v>|</v>
          </cell>
          <cell r="AJ156" t="str">
            <v>|</v>
          </cell>
          <cell r="AL156" t="str">
            <v>|</v>
          </cell>
          <cell r="AN156" t="str">
            <v>|</v>
          </cell>
        </row>
        <row r="157">
          <cell r="C157" t="str">
            <v>- Coleta Noturna</v>
          </cell>
          <cell r="K157" t="str">
            <v xml:space="preserve"> </v>
          </cell>
          <cell r="AA157" t="str">
            <v>|</v>
          </cell>
          <cell r="AC157" t="str">
            <v>|</v>
          </cell>
          <cell r="AD157" t="str">
            <v>06.01 -</v>
          </cell>
          <cell r="AE157" t="str">
            <v>ate 10km</v>
          </cell>
          <cell r="AF157" t="str">
            <v>|</v>
          </cell>
          <cell r="AG157" t="str">
            <v>t</v>
          </cell>
          <cell r="AH157" t="str">
            <v>|</v>
          </cell>
          <cell r="AJ157" t="str">
            <v>|</v>
          </cell>
          <cell r="AL157" t="str">
            <v>|</v>
          </cell>
          <cell r="AN157" t="str">
            <v>|</v>
          </cell>
        </row>
        <row r="158">
          <cell r="C158" t="str">
            <v>H.x mes</v>
          </cell>
          <cell r="E158" t="e">
            <v>#REF!</v>
          </cell>
          <cell r="AA158" t="str">
            <v>|</v>
          </cell>
          <cell r="AC158" t="str">
            <v>|</v>
          </cell>
          <cell r="AD158" t="str">
            <v>06.02 -</v>
          </cell>
          <cell r="AE158" t="str">
            <v>entre 10km e 20km</v>
          </cell>
          <cell r="AF158" t="str">
            <v>|</v>
          </cell>
          <cell r="AG158" t="str">
            <v>t</v>
          </cell>
          <cell r="AH158" t="str">
            <v>|</v>
          </cell>
          <cell r="AI158">
            <v>0</v>
          </cell>
          <cell r="AJ158" t="str">
            <v>|</v>
          </cell>
          <cell r="AK158">
            <v>440557.73</v>
          </cell>
          <cell r="AL158" t="str">
            <v>|</v>
          </cell>
          <cell r="AM158">
            <v>0</v>
          </cell>
          <cell r="AN158" t="str">
            <v>|</v>
          </cell>
        </row>
        <row r="159">
          <cell r="C159" t="str">
            <v>R$/mes</v>
          </cell>
          <cell r="E159" t="e">
            <v>#REF!</v>
          </cell>
          <cell r="G159" t="e">
            <v>#REF!</v>
          </cell>
          <cell r="I159" t="e">
            <v>#REF!</v>
          </cell>
          <cell r="K159" t="str">
            <v>R$/mês</v>
          </cell>
          <cell r="AA159" t="str">
            <v>|</v>
          </cell>
          <cell r="AB159" t="str">
            <v>08</v>
          </cell>
          <cell r="AC159" t="str">
            <v>|</v>
          </cell>
          <cell r="AD159" t="str">
            <v xml:space="preserve">-Lavagem  de   vias,   logradouros </v>
          </cell>
          <cell r="AF159" t="str">
            <v>|</v>
          </cell>
          <cell r="AH159" t="str">
            <v>|</v>
          </cell>
          <cell r="AI159">
            <v>0</v>
          </cell>
          <cell r="AJ159" t="str">
            <v>|</v>
          </cell>
          <cell r="AK159">
            <v>589785.93999999994</v>
          </cell>
          <cell r="AL159" t="str">
            <v>|</v>
          </cell>
          <cell r="AM159">
            <v>0</v>
          </cell>
          <cell r="AN159" t="str">
            <v>|</v>
          </cell>
        </row>
        <row r="160">
          <cell r="E160">
            <v>0</v>
          </cell>
          <cell r="G160">
            <v>0</v>
          </cell>
          <cell r="AA160" t="str">
            <v>|</v>
          </cell>
          <cell r="AC160" t="str">
            <v>|</v>
          </cell>
          <cell r="AD160" t="str">
            <v xml:space="preserve"> publicos e feiras livres.</v>
          </cell>
          <cell r="AF160" t="str">
            <v>|</v>
          </cell>
          <cell r="AG160" t="str">
            <v>equip x dia</v>
          </cell>
          <cell r="AH160" t="str">
            <v>|</v>
          </cell>
          <cell r="AJ160" t="str">
            <v>|</v>
          </cell>
          <cell r="AL160" t="str">
            <v>|</v>
          </cell>
          <cell r="AN160" t="str">
            <v>|</v>
          </cell>
        </row>
        <row r="161">
          <cell r="A161" t="str">
            <v>5.</v>
          </cell>
          <cell r="B161" t="str">
            <v xml:space="preserve">VEÍCULOS COLETORES/COMPACTADORES </v>
          </cell>
          <cell r="AA161" t="str">
            <v>|</v>
          </cell>
          <cell r="AC161" t="str">
            <v>|</v>
          </cell>
          <cell r="AD161" t="str">
            <v>08.01 -</v>
          </cell>
          <cell r="AE161" t="str">
            <v>domiciliar</v>
          </cell>
          <cell r="AF161" t="str">
            <v>|</v>
          </cell>
          <cell r="AG161" t="str">
            <v>equip x dia</v>
          </cell>
          <cell r="AH161" t="str">
            <v>|</v>
          </cell>
          <cell r="AJ161" t="str">
            <v>|</v>
          </cell>
          <cell r="AL161" t="str">
            <v>|</v>
          </cell>
          <cell r="AN161" t="str">
            <v>|</v>
          </cell>
        </row>
        <row r="162">
          <cell r="AA162" t="str">
            <v>|</v>
          </cell>
          <cell r="AC162" t="str">
            <v>|</v>
          </cell>
          <cell r="AD162" t="str">
            <v>08.01 -</v>
          </cell>
          <cell r="AE162" t="str">
            <v>PEV's</v>
          </cell>
          <cell r="AF162" t="str">
            <v>|</v>
          </cell>
          <cell r="AG162" t="str">
            <v>equip x dia</v>
          </cell>
          <cell r="AH162" t="str">
            <v>|</v>
          </cell>
          <cell r="AI162">
            <v>26.08</v>
          </cell>
          <cell r="AJ162" t="str">
            <v>|</v>
          </cell>
          <cell r="AK162">
            <v>7276791.7599999998</v>
          </cell>
          <cell r="AL162" t="str">
            <v>|</v>
          </cell>
          <cell r="AM162">
            <v>189778729.10079998</v>
          </cell>
          <cell r="AN162" t="str">
            <v>|</v>
          </cell>
        </row>
        <row r="163">
          <cell r="B163" t="str">
            <v>5.1.</v>
          </cell>
          <cell r="C163" t="str">
            <v>QUILOMETRAGEM PERCORRIDA</v>
          </cell>
          <cell r="AA163" t="str">
            <v>|</v>
          </cell>
          <cell r="AB163" t="str">
            <v>10</v>
          </cell>
          <cell r="AC163" t="str">
            <v>|</v>
          </cell>
          <cell r="AD163" t="str">
            <v>-Equipe de limpeza manual de bocas</v>
          </cell>
          <cell r="AF163" t="str">
            <v>|</v>
          </cell>
          <cell r="AH163" t="str">
            <v>|</v>
          </cell>
          <cell r="AI163">
            <v>26.08</v>
          </cell>
          <cell r="AJ163" t="str">
            <v>|</v>
          </cell>
          <cell r="AK163">
            <v>7086354.4500000002</v>
          </cell>
          <cell r="AL163" t="str">
            <v>|</v>
          </cell>
          <cell r="AM163">
            <v>184812124.05599999</v>
          </cell>
          <cell r="AN163" t="str">
            <v>|</v>
          </cell>
        </row>
        <row r="164">
          <cell r="C164" t="str">
            <v xml:space="preserve"> </v>
          </cell>
          <cell r="G164" t="str">
            <v xml:space="preserve"> </v>
          </cell>
          <cell r="AA164" t="str">
            <v>|</v>
          </cell>
          <cell r="AC164" t="str">
            <v>|</v>
          </cell>
          <cell r="AD164" t="str">
            <v xml:space="preserve"> de  lobo,  inclusive  remocao  do </v>
          </cell>
          <cell r="AF164" t="str">
            <v>|</v>
          </cell>
          <cell r="AH164" t="str">
            <v>|</v>
          </cell>
          <cell r="AJ164" t="str">
            <v>|</v>
          </cell>
          <cell r="AL164" t="str">
            <v>|</v>
          </cell>
          <cell r="AN164" t="str">
            <v>|</v>
          </cell>
        </row>
        <row r="165">
          <cell r="C165" t="str">
            <v xml:space="preserve"> - Coleta Diurna</v>
          </cell>
          <cell r="AA165" t="str">
            <v>|</v>
          </cell>
          <cell r="AC165" t="str">
            <v>|</v>
          </cell>
          <cell r="AD165" t="str">
            <v xml:space="preserve"> material resultante.</v>
          </cell>
          <cell r="AF165" t="str">
            <v>|</v>
          </cell>
          <cell r="AG165" t="str">
            <v>equip x dia</v>
          </cell>
          <cell r="AH165" t="str">
            <v>|</v>
          </cell>
          <cell r="AJ165" t="str">
            <v>|</v>
          </cell>
          <cell r="AL165" t="str">
            <v>|</v>
          </cell>
          <cell r="AN165" t="str">
            <v>|</v>
          </cell>
        </row>
        <row r="166">
          <cell r="C166" t="str">
            <v>Veiculo Coletor/dia</v>
          </cell>
          <cell r="E166">
            <v>0</v>
          </cell>
          <cell r="AA166" t="str">
            <v>|</v>
          </cell>
          <cell r="AB166" t="str">
            <v>11</v>
          </cell>
          <cell r="AC166" t="str">
            <v>|</v>
          </cell>
          <cell r="AD166" t="str">
            <v xml:space="preserve">-Equipe  de  limpeza   manual   de </v>
          </cell>
          <cell r="AF166" t="str">
            <v>|</v>
          </cell>
          <cell r="AH166" t="str">
            <v>|</v>
          </cell>
          <cell r="AI166">
            <v>75.75</v>
          </cell>
          <cell r="AJ166" t="str">
            <v>|</v>
          </cell>
          <cell r="AK166">
            <v>6667226.0599999996</v>
          </cell>
          <cell r="AL166" t="str">
            <v>|</v>
          </cell>
          <cell r="AM166">
            <v>505042374.04499996</v>
          </cell>
          <cell r="AN166" t="str">
            <v>|</v>
          </cell>
        </row>
        <row r="167">
          <cell r="C167" t="str">
            <v>Viagem/veiculo/dia</v>
          </cell>
          <cell r="E167">
            <v>2.1</v>
          </cell>
          <cell r="AA167" t="str">
            <v>|</v>
          </cell>
          <cell r="AC167" t="str">
            <v>|</v>
          </cell>
          <cell r="AD167" t="str">
            <v xml:space="preserve"> corregos.</v>
          </cell>
          <cell r="AF167" t="str">
            <v>|</v>
          </cell>
          <cell r="AG167" t="str">
            <v>equip x dia</v>
          </cell>
          <cell r="AH167" t="str">
            <v>|</v>
          </cell>
          <cell r="AJ167" t="str">
            <v>|</v>
          </cell>
          <cell r="AL167" t="str">
            <v>|</v>
          </cell>
          <cell r="AN167" t="str">
            <v>|</v>
          </cell>
        </row>
        <row r="168">
          <cell r="C168" t="str">
            <v>dias/mês</v>
          </cell>
          <cell r="E168">
            <v>26.08</v>
          </cell>
          <cell r="AA168" t="str">
            <v>|</v>
          </cell>
          <cell r="AB168" t="str">
            <v>12</v>
          </cell>
          <cell r="AC168" t="str">
            <v>|</v>
          </cell>
          <cell r="AD168" t="str">
            <v xml:space="preserve">-Equipe  de  lavagem  especial  de </v>
          </cell>
          <cell r="AF168" t="str">
            <v>|</v>
          </cell>
          <cell r="AH168" t="str">
            <v>|</v>
          </cell>
          <cell r="AI168">
            <v>25.25</v>
          </cell>
          <cell r="AJ168" t="str">
            <v>|</v>
          </cell>
          <cell r="AK168">
            <v>8279686.2999999998</v>
          </cell>
          <cell r="AL168" t="str">
            <v>|</v>
          </cell>
          <cell r="AM168">
            <v>209062079.07499999</v>
          </cell>
          <cell r="AN168" t="str">
            <v>|</v>
          </cell>
        </row>
        <row r="169">
          <cell r="C169" t="str">
            <v>km/viagem</v>
          </cell>
          <cell r="E169">
            <v>35</v>
          </cell>
          <cell r="G169">
            <v>0</v>
          </cell>
          <cell r="AA169" t="str">
            <v>|</v>
          </cell>
          <cell r="AC169" t="str">
            <v>|</v>
          </cell>
          <cell r="AD169" t="str">
            <v xml:space="preserve"> monumentos, viadutos,  escadarias</v>
          </cell>
          <cell r="AF169" t="str">
            <v>|</v>
          </cell>
          <cell r="AH169" t="str">
            <v>|</v>
          </cell>
          <cell r="AJ169" t="str">
            <v>|</v>
          </cell>
          <cell r="AL169" t="str">
            <v>|</v>
          </cell>
          <cell r="AN169" t="str">
            <v>|</v>
          </cell>
        </row>
        <row r="170">
          <cell r="E170">
            <v>0</v>
          </cell>
          <cell r="AA170" t="str">
            <v>|</v>
          </cell>
          <cell r="AC170" t="str">
            <v>|</v>
          </cell>
          <cell r="AD170" t="str">
            <v xml:space="preserve"> e correlatos.</v>
          </cell>
          <cell r="AF170" t="str">
            <v>|</v>
          </cell>
          <cell r="AG170" t="str">
            <v>equip x dia</v>
          </cell>
          <cell r="AH170" t="str">
            <v>|</v>
          </cell>
          <cell r="AJ170" t="str">
            <v>|</v>
          </cell>
          <cell r="AL170" t="str">
            <v>|</v>
          </cell>
          <cell r="AN170" t="str">
            <v>|</v>
          </cell>
        </row>
        <row r="171">
          <cell r="C171" t="str">
            <v xml:space="preserve"> - Coleta Noturna</v>
          </cell>
          <cell r="AA171" t="str">
            <v>|</v>
          </cell>
          <cell r="AB171" t="str">
            <v>13</v>
          </cell>
          <cell r="AC171" t="str">
            <v>|</v>
          </cell>
          <cell r="AD171" t="str">
            <v>-Equipe de remocao de galhos,</v>
          </cell>
          <cell r="AF171" t="str">
            <v>|</v>
          </cell>
          <cell r="AH171" t="str">
            <v>|</v>
          </cell>
          <cell r="AI171" t="e">
            <v>#VALUE!</v>
          </cell>
          <cell r="AJ171" t="str">
            <v>|</v>
          </cell>
          <cell r="AK171">
            <v>13014731.300000001</v>
          </cell>
          <cell r="AL171" t="str">
            <v>|</v>
          </cell>
          <cell r="AM171" t="e">
            <v>#VALUE!</v>
          </cell>
          <cell r="AN171" t="str">
            <v>|</v>
          </cell>
        </row>
        <row r="172">
          <cell r="C172" t="str">
            <v>Veiculo Coletor/dia</v>
          </cell>
          <cell r="E172">
            <v>0</v>
          </cell>
          <cell r="AA172" t="str">
            <v>|</v>
          </cell>
          <cell r="AC172" t="str">
            <v>|</v>
          </cell>
          <cell r="AD172" t="str">
            <v xml:space="preserve"> arvores, restos de moveis, </v>
          </cell>
          <cell r="AF172" t="str">
            <v>|</v>
          </cell>
          <cell r="AH172" t="str">
            <v>|</v>
          </cell>
          <cell r="AJ172" t="str">
            <v>|</v>
          </cell>
          <cell r="AL172" t="str">
            <v>|</v>
          </cell>
          <cell r="AN172" t="str">
            <v>|</v>
          </cell>
        </row>
        <row r="173">
          <cell r="C173" t="str">
            <v>Viagem/veiculo/dia</v>
          </cell>
          <cell r="E173">
            <v>2.1</v>
          </cell>
          <cell r="AA173" t="str">
            <v>|</v>
          </cell>
          <cell r="AC173" t="str">
            <v>|</v>
          </cell>
          <cell r="AD173" t="str">
            <v xml:space="preserve"> colchoes, animais mortos e outros</v>
          </cell>
          <cell r="AF173" t="str">
            <v>|</v>
          </cell>
          <cell r="AH173" t="str">
            <v>|</v>
          </cell>
          <cell r="AJ173" t="str">
            <v>|</v>
          </cell>
          <cell r="AL173" t="str">
            <v>|</v>
          </cell>
          <cell r="AN173" t="str">
            <v>|</v>
          </cell>
        </row>
        <row r="174">
          <cell r="C174" t="str">
            <v>dias/mes</v>
          </cell>
          <cell r="E174">
            <v>26.08</v>
          </cell>
          <cell r="AA174" t="str">
            <v>|</v>
          </cell>
          <cell r="AC174" t="str">
            <v>|</v>
          </cell>
          <cell r="AD174" t="str">
            <v xml:space="preserve"> rejeitos volumosos</v>
          </cell>
          <cell r="AF174" t="str">
            <v>|</v>
          </cell>
          <cell r="AG174" t="str">
            <v>equip x dia</v>
          </cell>
          <cell r="AH174" t="str">
            <v>|</v>
          </cell>
          <cell r="AJ174" t="str">
            <v>|</v>
          </cell>
          <cell r="AL174" t="str">
            <v>|</v>
          </cell>
          <cell r="AN174" t="str">
            <v>|</v>
          </cell>
        </row>
        <row r="175">
          <cell r="C175" t="str">
            <v>km/viagem</v>
          </cell>
          <cell r="E175">
            <v>34</v>
          </cell>
          <cell r="G175">
            <v>0</v>
          </cell>
          <cell r="AA175" t="str">
            <v>|</v>
          </cell>
          <cell r="AB175" t="str">
            <v>14</v>
          </cell>
          <cell r="AC175" t="str">
            <v>|</v>
          </cell>
          <cell r="AD175" t="str">
            <v>-Equipe de servicos complementares</v>
          </cell>
          <cell r="AF175" t="str">
            <v>|</v>
          </cell>
          <cell r="AH175" t="str">
            <v>|</v>
          </cell>
          <cell r="AI175">
            <v>25.25</v>
          </cell>
          <cell r="AJ175" t="str">
            <v>|</v>
          </cell>
          <cell r="AK175">
            <v>7161767.7999999998</v>
          </cell>
          <cell r="AL175" t="str">
            <v>|</v>
          </cell>
          <cell r="AM175">
            <v>180834636.94999999</v>
          </cell>
          <cell r="AN175" t="str">
            <v>|</v>
          </cell>
        </row>
        <row r="176">
          <cell r="I176">
            <v>0</v>
          </cell>
          <cell r="K176" t="str">
            <v>km/mês</v>
          </cell>
        </row>
        <row r="178">
          <cell r="B178" t="str">
            <v>5.2.</v>
          </cell>
          <cell r="C178" t="str">
            <v>CONSUMO COMBUSTÍVEL</v>
          </cell>
        </row>
        <row r="180">
          <cell r="C180" t="str">
            <v>Periodo Diurno</v>
          </cell>
        </row>
        <row r="181">
          <cell r="C181" t="str">
            <v>km/mes</v>
          </cell>
          <cell r="E181">
            <v>0</v>
          </cell>
        </row>
        <row r="182">
          <cell r="C182" t="str">
            <v>R$/litro</v>
          </cell>
          <cell r="E182">
            <v>1.6</v>
          </cell>
        </row>
        <row r="183">
          <cell r="C183" t="str">
            <v>km/litro</v>
          </cell>
          <cell r="E183">
            <v>2</v>
          </cell>
          <cell r="G183">
            <v>0</v>
          </cell>
        </row>
        <row r="184">
          <cell r="E184">
            <v>0</v>
          </cell>
        </row>
        <row r="186">
          <cell r="C186" t="str">
            <v>Periodo Noturno</v>
          </cell>
        </row>
        <row r="187">
          <cell r="C187" t="str">
            <v>km/mes</v>
          </cell>
          <cell r="E187">
            <v>0</v>
          </cell>
        </row>
        <row r="188">
          <cell r="C188" t="str">
            <v>R$/litro</v>
          </cell>
          <cell r="E188">
            <v>1.6</v>
          </cell>
        </row>
        <row r="189">
          <cell r="C189" t="str">
            <v>km/litro</v>
          </cell>
          <cell r="E189">
            <v>2</v>
          </cell>
          <cell r="G189">
            <v>0</v>
          </cell>
        </row>
        <row r="190">
          <cell r="I190">
            <v>0</v>
          </cell>
          <cell r="J190" t="str">
            <v>R$/mes</v>
          </cell>
        </row>
        <row r="191">
          <cell r="E191">
            <v>0</v>
          </cell>
          <cell r="G191">
            <v>0</v>
          </cell>
        </row>
        <row r="192">
          <cell r="B192" t="str">
            <v>5.3.</v>
          </cell>
          <cell r="C192" t="str">
            <v>MANUTENÇÃO</v>
          </cell>
        </row>
        <row r="194">
          <cell r="C194" t="str">
            <v>Veiculo Coletor-Compactador</v>
          </cell>
        </row>
        <row r="196">
          <cell r="E196" t="str">
            <v>Caminhão SEMI-PESADO</v>
          </cell>
          <cell r="F196" t="str">
            <v xml:space="preserve"> </v>
          </cell>
          <cell r="G196">
            <v>50000</v>
          </cell>
        </row>
        <row r="197">
          <cell r="E197" t="str">
            <v>CAÇAMBA para 15 m3</v>
          </cell>
          <cell r="G197">
            <v>62000</v>
          </cell>
          <cell r="I197">
            <v>112000</v>
          </cell>
          <cell r="K197" t="str">
            <v>R$</v>
          </cell>
        </row>
        <row r="198">
          <cell r="G198">
            <v>0</v>
          </cell>
        </row>
        <row r="199">
          <cell r="C199" t="str">
            <v>O custo de manutencao durante a vida util do veiculo corresponde a</v>
          </cell>
        </row>
        <row r="200">
          <cell r="C200">
            <v>0.9</v>
          </cell>
          <cell r="E200" t="str">
            <v>do seu valor</v>
          </cell>
        </row>
        <row r="202">
          <cell r="E202" t="str">
            <v>R$/veic. coletor</v>
          </cell>
          <cell r="G202">
            <v>112000</v>
          </cell>
        </row>
        <row r="203">
          <cell r="E203" t="str">
            <v>Fator manut.</v>
          </cell>
          <cell r="G203">
            <v>0.9</v>
          </cell>
        </row>
        <row r="204">
          <cell r="E204" t="str">
            <v>quantidade</v>
          </cell>
          <cell r="G204">
            <v>0</v>
          </cell>
        </row>
        <row r="205">
          <cell r="E205" t="str">
            <v>vida util</v>
          </cell>
          <cell r="G205">
            <v>60</v>
          </cell>
          <cell r="I205">
            <v>0</v>
          </cell>
          <cell r="K205" t="str">
            <v>R$/mês</v>
          </cell>
        </row>
        <row r="206">
          <cell r="G206">
            <v>0</v>
          </cell>
        </row>
        <row r="207">
          <cell r="B207" t="str">
            <v>5.4.</v>
          </cell>
          <cell r="C207" t="str">
            <v>PNEUS E CÂMARAS</v>
          </cell>
        </row>
        <row r="209">
          <cell r="C209" t="str">
            <v>Admite-se uma troca de pneus e duas recapagens a cada</v>
          </cell>
        </row>
        <row r="210">
          <cell r="C210">
            <v>38000</v>
          </cell>
          <cell r="E210" t="str">
            <v>quilômetros</v>
          </cell>
        </row>
        <row r="211">
          <cell r="C211" t="str">
            <v>Total por ciclo</v>
          </cell>
        </row>
        <row r="212">
          <cell r="C212" t="str">
            <v xml:space="preserve">           1000 x 20" x 16 - AP75</v>
          </cell>
          <cell r="E212">
            <v>2</v>
          </cell>
          <cell r="F212" t="str">
            <v>x</v>
          </cell>
          <cell r="G212">
            <v>750</v>
          </cell>
          <cell r="H212" t="str">
            <v>=</v>
          </cell>
          <cell r="I212">
            <v>1500</v>
          </cell>
        </row>
        <row r="213">
          <cell r="C213" t="str">
            <v xml:space="preserve">           1000 x 20" x 16</v>
          </cell>
          <cell r="E213">
            <v>4</v>
          </cell>
          <cell r="F213" t="str">
            <v>x</v>
          </cell>
          <cell r="G213">
            <v>580</v>
          </cell>
          <cell r="H213" t="str">
            <v>=</v>
          </cell>
          <cell r="I213">
            <v>2320</v>
          </cell>
        </row>
        <row r="214">
          <cell r="C214" t="str">
            <v>Câmaras</v>
          </cell>
          <cell r="E214">
            <v>18</v>
          </cell>
          <cell r="F214" t="str">
            <v>x</v>
          </cell>
          <cell r="G214">
            <v>39</v>
          </cell>
          <cell r="H214" t="str">
            <v>=</v>
          </cell>
          <cell r="I214">
            <v>702</v>
          </cell>
        </row>
        <row r="215">
          <cell r="C215" t="str">
            <v>Recapagens</v>
          </cell>
          <cell r="E215">
            <v>12</v>
          </cell>
          <cell r="F215" t="str">
            <v>x</v>
          </cell>
          <cell r="G215">
            <v>245</v>
          </cell>
          <cell r="H215" t="str">
            <v>=</v>
          </cell>
          <cell r="I215">
            <v>2940</v>
          </cell>
        </row>
        <row r="216">
          <cell r="C216" t="str">
            <v>Protetores</v>
          </cell>
          <cell r="E216">
            <v>18</v>
          </cell>
          <cell r="F216" t="str">
            <v>x</v>
          </cell>
          <cell r="G216">
            <v>12</v>
          </cell>
          <cell r="H216" t="str">
            <v>=</v>
          </cell>
          <cell r="I216">
            <v>216</v>
          </cell>
          <cell r="K216">
            <v>7678</v>
          </cell>
          <cell r="M216" t="str">
            <v>R$</v>
          </cell>
        </row>
        <row r="217">
          <cell r="I217">
            <v>0</v>
          </cell>
        </row>
        <row r="218">
          <cell r="E218" t="str">
            <v>km/mês</v>
          </cell>
          <cell r="G218">
            <v>0</v>
          </cell>
        </row>
        <row r="219">
          <cell r="E219" t="str">
            <v>km/ciclo</v>
          </cell>
          <cell r="G219">
            <v>38000</v>
          </cell>
        </row>
        <row r="220">
          <cell r="E220" t="str">
            <v>R$/total por ciclo</v>
          </cell>
          <cell r="G220">
            <v>7678</v>
          </cell>
          <cell r="I220">
            <v>0</v>
          </cell>
          <cell r="K220" t="str">
            <v>R$</v>
          </cell>
        </row>
        <row r="221">
          <cell r="G221">
            <v>0</v>
          </cell>
        </row>
        <row r="223">
          <cell r="B223" t="str">
            <v>5.5.</v>
          </cell>
          <cell r="C223" t="str">
            <v>LUBRIFICAÇÃO E LAVAGEM</v>
          </cell>
        </row>
        <row r="225">
          <cell r="C225" t="str">
            <v xml:space="preserve"> - Motor</v>
          </cell>
        </row>
        <row r="226">
          <cell r="C226" t="str">
            <v>Carter</v>
          </cell>
          <cell r="E226">
            <v>16</v>
          </cell>
        </row>
        <row r="227">
          <cell r="C227" t="str">
            <v>Reposicao</v>
          </cell>
          <cell r="E227">
            <v>8</v>
          </cell>
        </row>
        <row r="228">
          <cell r="C228" t="str">
            <v>litros</v>
          </cell>
          <cell r="E228">
            <v>24</v>
          </cell>
        </row>
        <row r="229">
          <cell r="C229" t="str">
            <v>R$/litro</v>
          </cell>
          <cell r="E229">
            <v>6.24</v>
          </cell>
        </row>
        <row r="230">
          <cell r="C230" t="str">
            <v>km/ciclo</v>
          </cell>
          <cell r="E230">
            <v>5000</v>
          </cell>
          <cell r="G230">
            <v>0.03</v>
          </cell>
        </row>
        <row r="231">
          <cell r="C231" t="str">
            <v xml:space="preserve"> - Transmissao</v>
          </cell>
        </row>
        <row r="232">
          <cell r="C232" t="str">
            <v>litros</v>
          </cell>
          <cell r="E232">
            <v>17</v>
          </cell>
        </row>
        <row r="233">
          <cell r="C233" t="str">
            <v>R$/litro</v>
          </cell>
          <cell r="E233">
            <v>9.9499999999999993</v>
          </cell>
        </row>
        <row r="234">
          <cell r="C234" t="str">
            <v>km/ciclo</v>
          </cell>
          <cell r="E234">
            <v>20000</v>
          </cell>
          <cell r="G234">
            <v>8.0000000000000002E-3</v>
          </cell>
        </row>
        <row r="235">
          <cell r="C235" t="str">
            <v xml:space="preserve"> - Comandos Hidráulicos</v>
          </cell>
        </row>
        <row r="236">
          <cell r="C236" t="str">
            <v>litros</v>
          </cell>
          <cell r="E236">
            <v>560</v>
          </cell>
        </row>
        <row r="237">
          <cell r="C237" t="str">
            <v>R$/litro</v>
          </cell>
          <cell r="E237">
            <v>7.25</v>
          </cell>
        </row>
        <row r="238">
          <cell r="C238" t="str">
            <v>km/ciclo</v>
          </cell>
          <cell r="E238">
            <v>50000</v>
          </cell>
          <cell r="G238">
            <v>8.1000000000000003E-2</v>
          </cell>
        </row>
        <row r="239">
          <cell r="C239" t="str">
            <v xml:space="preserve"> - Graxa</v>
          </cell>
        </row>
        <row r="240">
          <cell r="C240" t="str">
            <v>quilogramas</v>
          </cell>
          <cell r="E240">
            <v>0.7</v>
          </cell>
        </row>
        <row r="241">
          <cell r="C241" t="str">
            <v>R$/quilo</v>
          </cell>
          <cell r="E241">
            <v>6.49</v>
          </cell>
        </row>
        <row r="242">
          <cell r="C242" t="str">
            <v>km/ciclo</v>
          </cell>
          <cell r="E242">
            <v>300</v>
          </cell>
          <cell r="G242">
            <v>1.4999999999999999E-2</v>
          </cell>
          <cell r="I242">
            <v>0.13400000000000001</v>
          </cell>
          <cell r="K242" t="str">
            <v>R$/km</v>
          </cell>
        </row>
        <row r="243">
          <cell r="C243" t="str">
            <v xml:space="preserve"> - Filtros</v>
          </cell>
        </row>
        <row r="244">
          <cell r="C244" t="str">
            <v>R$/km lubrif.</v>
          </cell>
          <cell r="E244">
            <v>0.13400000000000001</v>
          </cell>
        </row>
        <row r="245">
          <cell r="C245" t="str">
            <v>Verba</v>
          </cell>
          <cell r="E245">
            <v>0.2</v>
          </cell>
          <cell r="G245">
            <v>2.7E-2</v>
          </cell>
          <cell r="I245">
            <v>0.161</v>
          </cell>
          <cell r="K245" t="str">
            <v>R$/km</v>
          </cell>
        </row>
        <row r="247">
          <cell r="B247" t="str">
            <v>5.5.1.</v>
          </cell>
          <cell r="C247" t="str">
            <v>Consumo</v>
          </cell>
        </row>
        <row r="249">
          <cell r="C249" t="str">
            <v>km/mes</v>
          </cell>
          <cell r="G249">
            <v>0</v>
          </cell>
        </row>
        <row r="250">
          <cell r="C250" t="str">
            <v>R$/km</v>
          </cell>
          <cell r="G250">
            <v>0.161</v>
          </cell>
          <cell r="I250">
            <v>0</v>
          </cell>
          <cell r="K250" t="str">
            <v>R$</v>
          </cell>
        </row>
        <row r="251">
          <cell r="G251">
            <v>0</v>
          </cell>
        </row>
        <row r="252">
          <cell r="B252" t="str">
            <v>5.5.2.</v>
          </cell>
          <cell r="C252" t="str">
            <v>LAVAGEM (água, Luz, Xampu, Desinfetante e Mão-de-obra)</v>
          </cell>
          <cell r="I252">
            <v>0</v>
          </cell>
        </row>
        <row r="255">
          <cell r="C255" t="str">
            <v>Custo mensal com lubrificação e lavagem</v>
          </cell>
          <cell r="K255">
            <v>0</v>
          </cell>
          <cell r="M255" t="str">
            <v>R$/mes</v>
          </cell>
        </row>
        <row r="256">
          <cell r="G256">
            <v>0</v>
          </cell>
          <cell r="I256">
            <v>0</v>
          </cell>
        </row>
        <row r="257">
          <cell r="B257" t="str">
            <v>5.6.</v>
          </cell>
          <cell r="C257" t="str">
            <v>LICENCIAMENTO E SEGUROS</v>
          </cell>
        </row>
        <row r="259">
          <cell r="C259" t="str">
            <v>Custo Veículo/ano</v>
          </cell>
        </row>
        <row r="260">
          <cell r="C260" t="str">
            <v xml:space="preserve">           Seguro obrigatório (cat. 10)</v>
          </cell>
          <cell r="G260">
            <v>55.43</v>
          </cell>
        </row>
        <row r="261">
          <cell r="C261" t="str">
            <v>I.P.V.A (faixa E.3)</v>
          </cell>
          <cell r="G261">
            <v>500</v>
          </cell>
        </row>
        <row r="262">
          <cell r="C262" t="str">
            <v>Seguro contra incêndio e danos</v>
          </cell>
        </row>
        <row r="263">
          <cell r="C263" t="str">
            <v xml:space="preserve">  materiais contra terceiros</v>
          </cell>
          <cell r="G263">
            <v>1120</v>
          </cell>
        </row>
        <row r="264">
          <cell r="I264">
            <v>1675.4299999999998</v>
          </cell>
          <cell r="K264" t="str">
            <v>R$/veiculo/ano</v>
          </cell>
        </row>
        <row r="265">
          <cell r="G265">
            <v>0</v>
          </cell>
        </row>
        <row r="266">
          <cell r="C266" t="str">
            <v>Custo Mensal</v>
          </cell>
        </row>
        <row r="267">
          <cell r="C267" t="str">
            <v>Veiculos</v>
          </cell>
          <cell r="G267">
            <v>0</v>
          </cell>
        </row>
        <row r="268">
          <cell r="C268" t="str">
            <v>R$/veiculo/ano</v>
          </cell>
          <cell r="G268">
            <v>1675.4299999999998</v>
          </cell>
          <cell r="I268">
            <v>0</v>
          </cell>
          <cell r="K268" t="str">
            <v>R$/mes</v>
          </cell>
        </row>
        <row r="269">
          <cell r="G269">
            <v>0</v>
          </cell>
        </row>
        <row r="270">
          <cell r="B270" t="str">
            <v>5.7.</v>
          </cell>
          <cell r="C270" t="str">
            <v>DEPRECIAÇÃO</v>
          </cell>
        </row>
        <row r="272">
          <cell r="C272" t="str">
            <v>Valor Residual</v>
          </cell>
        </row>
        <row r="274">
          <cell r="C274" t="str">
            <v>Chassis:</v>
          </cell>
          <cell r="E274">
            <v>0.22</v>
          </cell>
        </row>
        <row r="275">
          <cell r="C275" t="str">
            <v>Caçamba:</v>
          </cell>
          <cell r="E275">
            <v>0.05</v>
          </cell>
        </row>
        <row r="277">
          <cell r="C277" t="str">
            <v>Chassis</v>
          </cell>
        </row>
        <row r="278">
          <cell r="C278" t="str">
            <v>quantidade</v>
          </cell>
          <cell r="E278">
            <v>0</v>
          </cell>
        </row>
        <row r="279">
          <cell r="C279" t="str">
            <v>Residual</v>
          </cell>
          <cell r="E279">
            <v>0.22</v>
          </cell>
        </row>
        <row r="280">
          <cell r="C280" t="str">
            <v>R$/Chassis ( - ) pneus</v>
          </cell>
          <cell r="E280">
            <v>45946</v>
          </cell>
          <cell r="G280" t="str">
            <v xml:space="preserve"> </v>
          </cell>
        </row>
        <row r="281">
          <cell r="C281" t="str">
            <v>meses/Vida Util</v>
          </cell>
          <cell r="E281">
            <v>60</v>
          </cell>
          <cell r="G281">
            <v>0</v>
          </cell>
        </row>
        <row r="282">
          <cell r="C282" t="str">
            <v xml:space="preserve"> </v>
          </cell>
          <cell r="E282">
            <v>0</v>
          </cell>
        </row>
        <row r="283">
          <cell r="C283" t="str">
            <v>Cacamba</v>
          </cell>
        </row>
        <row r="284">
          <cell r="C284" t="str">
            <v>quantidade</v>
          </cell>
          <cell r="E284">
            <v>0</v>
          </cell>
        </row>
        <row r="285">
          <cell r="C285" t="str">
            <v>Residual</v>
          </cell>
          <cell r="E285">
            <v>0.05</v>
          </cell>
        </row>
        <row r="286">
          <cell r="C286" t="str">
            <v>R$/Cacamba</v>
          </cell>
          <cell r="E286">
            <v>62000</v>
          </cell>
          <cell r="G286" t="str">
            <v xml:space="preserve"> </v>
          </cell>
        </row>
        <row r="287">
          <cell r="C287" t="str">
            <v>meses/Vida Util</v>
          </cell>
          <cell r="E287">
            <v>60</v>
          </cell>
          <cell r="G287">
            <v>0</v>
          </cell>
          <cell r="I287">
            <v>0</v>
          </cell>
          <cell r="K287" t="str">
            <v>R$/mes</v>
          </cell>
        </row>
        <row r="288">
          <cell r="C288" t="str">
            <v xml:space="preserve"> </v>
          </cell>
          <cell r="E288">
            <v>0</v>
          </cell>
        </row>
        <row r="289">
          <cell r="B289" t="str">
            <v>5.8.</v>
          </cell>
          <cell r="C289" t="str">
            <v>CUSTO DE CAPITAL</v>
          </cell>
        </row>
        <row r="291">
          <cell r="C291" t="str">
            <v>C =</v>
          </cell>
          <cell r="E291" t="str">
            <v>[(2 + (n - 1)  (k + 1)) / 24 n]  j, onde:</v>
          </cell>
        </row>
        <row r="293">
          <cell r="C293" t="str">
            <v>Chassis:</v>
          </cell>
        </row>
        <row r="294">
          <cell r="C294" t="str">
            <v>k  =</v>
          </cell>
          <cell r="E294">
            <v>0.22</v>
          </cell>
          <cell r="G294" t="str">
            <v>residual</v>
          </cell>
        </row>
        <row r="295">
          <cell r="C295" t="str">
            <v>n  =</v>
          </cell>
          <cell r="E295">
            <v>5</v>
          </cell>
          <cell r="G295" t="str">
            <v>vida útil</v>
          </cell>
        </row>
        <row r="296">
          <cell r="C296" t="str">
            <v>j  =</v>
          </cell>
          <cell r="E296">
            <v>0.12</v>
          </cell>
          <cell r="G296" t="str">
            <v>juros</v>
          </cell>
        </row>
        <row r="297">
          <cell r="E297">
            <v>0</v>
          </cell>
        </row>
        <row r="298">
          <cell r="A298" t="str">
            <v xml:space="preserve"> </v>
          </cell>
          <cell r="C298" t="str">
            <v>Coef.Remuneracao</v>
          </cell>
          <cell r="E298">
            <v>6.8799999999999998E-3</v>
          </cell>
        </row>
        <row r="299">
          <cell r="C299" t="str">
            <v>Quantidade</v>
          </cell>
          <cell r="E299">
            <v>0</v>
          </cell>
        </row>
        <row r="300">
          <cell r="C300" t="str">
            <v>R$/chassis</v>
          </cell>
          <cell r="E300">
            <v>50000</v>
          </cell>
          <cell r="G300">
            <v>0</v>
          </cell>
          <cell r="I300" t="str">
            <v xml:space="preserve"> </v>
          </cell>
        </row>
        <row r="301">
          <cell r="E301">
            <v>0</v>
          </cell>
        </row>
        <row r="302">
          <cell r="C302" t="str">
            <v>Cacamba:</v>
          </cell>
        </row>
        <row r="303">
          <cell r="C303" t="str">
            <v>k  =</v>
          </cell>
          <cell r="E303">
            <v>0.05</v>
          </cell>
          <cell r="G303" t="str">
            <v>residual</v>
          </cell>
        </row>
        <row r="304">
          <cell r="C304" t="str">
            <v>n  =</v>
          </cell>
          <cell r="E304">
            <v>5</v>
          </cell>
          <cell r="G304" t="str">
            <v>vida útil</v>
          </cell>
        </row>
        <row r="305">
          <cell r="C305" t="str">
            <v>j  =</v>
          </cell>
          <cell r="E305">
            <v>0.12</v>
          </cell>
          <cell r="G305" t="str">
            <v>juros</v>
          </cell>
        </row>
        <row r="306">
          <cell r="E306">
            <v>0</v>
          </cell>
        </row>
        <row r="307">
          <cell r="A307" t="str">
            <v xml:space="preserve"> </v>
          </cell>
          <cell r="C307" t="str">
            <v>Coef.Remuneracao</v>
          </cell>
          <cell r="E307">
            <v>6.1999999999999998E-3</v>
          </cell>
        </row>
        <row r="308">
          <cell r="C308" t="str">
            <v>Quantidade</v>
          </cell>
          <cell r="E308">
            <v>0</v>
          </cell>
        </row>
        <row r="309">
          <cell r="C309" t="str">
            <v>R$/cacamba</v>
          </cell>
          <cell r="E309">
            <v>62000</v>
          </cell>
          <cell r="G309">
            <v>0</v>
          </cell>
          <cell r="I309">
            <v>0</v>
          </cell>
          <cell r="K309" t="str">
            <v>R$/mes</v>
          </cell>
        </row>
        <row r="310">
          <cell r="E310">
            <v>0</v>
          </cell>
          <cell r="G310">
            <v>0</v>
          </cell>
        </row>
        <row r="311">
          <cell r="B311" t="str">
            <v>5.9.</v>
          </cell>
          <cell r="C311" t="str">
            <v xml:space="preserve">RESUMO VEÍCULOS COLETORES/COMPACTADORES </v>
          </cell>
        </row>
        <row r="313">
          <cell r="C313" t="str">
            <v>CONSUMO COMBUSTÍVEL</v>
          </cell>
          <cell r="G313">
            <v>0</v>
          </cell>
        </row>
        <row r="314">
          <cell r="C314" t="str">
            <v>MANUTENÇÃO</v>
          </cell>
          <cell r="G314">
            <v>0</v>
          </cell>
        </row>
        <row r="315">
          <cell r="C315" t="str">
            <v>PNEUS E CÂMARAS</v>
          </cell>
          <cell r="G315">
            <v>0</v>
          </cell>
        </row>
        <row r="316">
          <cell r="C316" t="str">
            <v>LUBRIFICAÇÃO E LAVAGEM</v>
          </cell>
          <cell r="G316">
            <v>0</v>
          </cell>
        </row>
        <row r="317">
          <cell r="C317" t="str">
            <v>LICENCIAMENTO E SEGUROS</v>
          </cell>
          <cell r="G317">
            <v>0</v>
          </cell>
        </row>
        <row r="318">
          <cell r="C318" t="str">
            <v>DEPRECIAÇÃO</v>
          </cell>
          <cell r="G318">
            <v>0</v>
          </cell>
        </row>
        <row r="319">
          <cell r="C319" t="str">
            <v>CUSTO DE CAPITAL</v>
          </cell>
          <cell r="G319">
            <v>0</v>
          </cell>
          <cell r="I319">
            <v>0</v>
          </cell>
          <cell r="K319" t="str">
            <v>R$/mes</v>
          </cell>
        </row>
        <row r="320">
          <cell r="G320">
            <v>0</v>
          </cell>
        </row>
        <row r="321">
          <cell r="A321" t="str">
            <v>6.</v>
          </cell>
          <cell r="B321" t="str">
            <v>UNIFORMES</v>
          </cell>
        </row>
        <row r="323">
          <cell r="C323" t="str">
            <v>MOTORISTAS</v>
          </cell>
        </row>
        <row r="325">
          <cell r="E325" t="str">
            <v>CALÇA E CAMISA /BRIM</v>
          </cell>
        </row>
        <row r="326">
          <cell r="E326" t="str">
            <v>Jogos/ano</v>
          </cell>
          <cell r="G326">
            <v>4</v>
          </cell>
        </row>
        <row r="327">
          <cell r="E327" t="str">
            <v>Preço Unitário</v>
          </cell>
          <cell r="G327">
            <v>25.91</v>
          </cell>
          <cell r="I327">
            <v>8.64</v>
          </cell>
        </row>
        <row r="328">
          <cell r="E328" t="str">
            <v>CALÇADO TIPO VULCABRÁS</v>
          </cell>
        </row>
        <row r="329">
          <cell r="E329" t="str">
            <v>Pares/ano</v>
          </cell>
          <cell r="G329">
            <v>2</v>
          </cell>
        </row>
        <row r="330">
          <cell r="E330" t="str">
            <v>Preço Unitario</v>
          </cell>
          <cell r="G330">
            <v>28.9</v>
          </cell>
          <cell r="I330">
            <v>4.82</v>
          </cell>
        </row>
        <row r="331">
          <cell r="E331" t="str">
            <v>BONÉ TIPO JOCKEY</v>
          </cell>
        </row>
        <row r="332">
          <cell r="E332" t="str">
            <v>Unid./ano</v>
          </cell>
          <cell r="G332">
            <v>2</v>
          </cell>
        </row>
        <row r="333">
          <cell r="E333" t="str">
            <v>Preço Unitário</v>
          </cell>
          <cell r="G333">
            <v>2.9</v>
          </cell>
          <cell r="I333">
            <v>0.48</v>
          </cell>
          <cell r="K333">
            <v>13.940000000000001</v>
          </cell>
          <cell r="M333" t="str">
            <v>R$/H. x mes</v>
          </cell>
        </row>
        <row r="335">
          <cell r="C335" t="str">
            <v>COLETORES</v>
          </cell>
        </row>
        <row r="337">
          <cell r="E337" t="str">
            <v>CALÇA DE BRIM</v>
          </cell>
        </row>
        <row r="338">
          <cell r="E338" t="str">
            <v>Unid./ano</v>
          </cell>
          <cell r="G338">
            <v>4</v>
          </cell>
        </row>
        <row r="339">
          <cell r="E339" t="str">
            <v>Preço Unitário</v>
          </cell>
          <cell r="G339">
            <v>13.01</v>
          </cell>
          <cell r="I339">
            <v>4.34</v>
          </cell>
        </row>
        <row r="340">
          <cell r="E340" t="str">
            <v>CAMISA DE BRIM</v>
          </cell>
        </row>
        <row r="341">
          <cell r="E341" t="str">
            <v>Unid./ano</v>
          </cell>
          <cell r="G341">
            <v>4</v>
          </cell>
        </row>
        <row r="342">
          <cell r="E342" t="str">
            <v>Preço Unitário</v>
          </cell>
          <cell r="G342">
            <v>12.9</v>
          </cell>
          <cell r="I342">
            <v>4.3</v>
          </cell>
        </row>
        <row r="343">
          <cell r="E343" t="str">
            <v>CALÇADO TIPO BAMBA</v>
          </cell>
          <cell r="G343" t="str">
            <v xml:space="preserve"> </v>
          </cell>
        </row>
        <row r="344">
          <cell r="E344" t="str">
            <v>Pares/ano</v>
          </cell>
          <cell r="G344">
            <v>12</v>
          </cell>
        </row>
        <row r="345">
          <cell r="E345" t="str">
            <v>Preço Unitário</v>
          </cell>
          <cell r="G345">
            <v>23.5</v>
          </cell>
          <cell r="I345">
            <v>23.5</v>
          </cell>
        </row>
        <row r="346">
          <cell r="E346" t="str">
            <v>BONÉ TIPO JOCKEY</v>
          </cell>
        </row>
        <row r="347">
          <cell r="E347" t="str">
            <v>Unid./ano</v>
          </cell>
          <cell r="G347">
            <v>2</v>
          </cell>
        </row>
        <row r="348">
          <cell r="E348" t="str">
            <v>Preço Unitário</v>
          </cell>
          <cell r="G348">
            <v>2.9</v>
          </cell>
          <cell r="I348">
            <v>0.48</v>
          </cell>
          <cell r="K348" t="str">
            <v xml:space="preserve"> </v>
          </cell>
          <cell r="M348" t="str">
            <v xml:space="preserve"> </v>
          </cell>
        </row>
        <row r="349">
          <cell r="E349" t="str">
            <v>LUVAS EM RASPA DE COURO</v>
          </cell>
          <cell r="G349" t="str">
            <v xml:space="preserve"> </v>
          </cell>
        </row>
        <row r="350">
          <cell r="E350" t="str">
            <v>Pares/ano</v>
          </cell>
          <cell r="G350">
            <v>18</v>
          </cell>
        </row>
        <row r="351">
          <cell r="E351" t="str">
            <v>Preço Unitário</v>
          </cell>
          <cell r="G351">
            <v>4.2</v>
          </cell>
          <cell r="I351">
            <v>6.3</v>
          </cell>
        </row>
        <row r="352">
          <cell r="E352" t="str">
            <v>COLETE DE PROTEÇÃO</v>
          </cell>
        </row>
        <row r="353">
          <cell r="E353" t="str">
            <v>Unid./ano</v>
          </cell>
          <cell r="G353">
            <v>2</v>
          </cell>
        </row>
        <row r="354">
          <cell r="E354" t="str">
            <v>Preço Unitário</v>
          </cell>
          <cell r="G354">
            <v>7</v>
          </cell>
          <cell r="I354">
            <v>1.17</v>
          </cell>
        </row>
        <row r="355">
          <cell r="E355" t="str">
            <v>CAPA DE CHUVA</v>
          </cell>
        </row>
        <row r="356">
          <cell r="E356" t="str">
            <v>Unid./ano</v>
          </cell>
          <cell r="G356">
            <v>1</v>
          </cell>
        </row>
        <row r="357">
          <cell r="E357" t="str">
            <v>Preço Unitário</v>
          </cell>
          <cell r="G357">
            <v>10</v>
          </cell>
          <cell r="I357">
            <v>0.83</v>
          </cell>
          <cell r="K357">
            <v>40.919999999999995</v>
          </cell>
          <cell r="M357" t="str">
            <v>R$/H. x mes</v>
          </cell>
        </row>
        <row r="358">
          <cell r="G358">
            <v>0</v>
          </cell>
          <cell r="I358">
            <v>0</v>
          </cell>
        </row>
        <row r="359">
          <cell r="C359" t="str">
            <v>CONSUMO MENSAL</v>
          </cell>
        </row>
        <row r="360">
          <cell r="E360" t="str">
            <v xml:space="preserve"> </v>
          </cell>
        </row>
        <row r="361">
          <cell r="C361" t="str">
            <v>MOTORISTAS</v>
          </cell>
        </row>
        <row r="362">
          <cell r="E362" t="str">
            <v>Homem x mes</v>
          </cell>
          <cell r="G362" t="e">
            <v>#REF!</v>
          </cell>
        </row>
        <row r="363">
          <cell r="E363" t="str">
            <v>R$/H. x mes</v>
          </cell>
          <cell r="G363">
            <v>13.940000000000001</v>
          </cell>
          <cell r="I363" t="e">
            <v>#REF!</v>
          </cell>
        </row>
        <row r="364">
          <cell r="G364">
            <v>0</v>
          </cell>
        </row>
        <row r="365">
          <cell r="C365" t="str">
            <v>COLETORES</v>
          </cell>
        </row>
        <row r="366">
          <cell r="E366" t="str">
            <v>Homem x mes</v>
          </cell>
          <cell r="G366" t="e">
            <v>#REF!</v>
          </cell>
        </row>
        <row r="367">
          <cell r="E367" t="str">
            <v>R$/H. x mes</v>
          </cell>
          <cell r="G367">
            <v>40.919999999999995</v>
          </cell>
          <cell r="I367" t="e">
            <v>#REF!</v>
          </cell>
          <cell r="K367" t="e">
            <v>#REF!</v>
          </cell>
          <cell r="M367" t="str">
            <v>R$/mês</v>
          </cell>
        </row>
        <row r="369">
          <cell r="G369">
            <v>0</v>
          </cell>
          <cell r="I369">
            <v>0</v>
          </cell>
        </row>
        <row r="370">
          <cell r="A370" t="str">
            <v>7.</v>
          </cell>
          <cell r="B370" t="str">
            <v>INSTALACOES (GARAGEM)</v>
          </cell>
        </row>
        <row r="372">
          <cell r="C372" t="str">
            <v>Foi considerada área em função das dimensões do veículo coletor.</v>
          </cell>
        </row>
        <row r="373">
          <cell r="C373" t="str">
            <v>custo mensal das instalações</v>
          </cell>
          <cell r="I373">
            <v>0</v>
          </cell>
          <cell r="K373" t="str">
            <v>R$/mês</v>
          </cell>
        </row>
        <row r="375">
          <cell r="A375" t="str">
            <v>8.</v>
          </cell>
          <cell r="B375" t="str">
            <v>RESUMO DOS CUSTOS OPERACIONAIS</v>
          </cell>
        </row>
        <row r="377">
          <cell r="C377" t="str">
            <v>MÃO-DE-OBRA DIRETA</v>
          </cell>
          <cell r="G377" t="e">
            <v>#REF!</v>
          </cell>
        </row>
        <row r="378">
          <cell r="C378" t="str">
            <v xml:space="preserve">VEÍCULOS COLETORES/COMPACTADORES </v>
          </cell>
          <cell r="G378">
            <v>0</v>
          </cell>
        </row>
        <row r="379">
          <cell r="C379" t="str">
            <v>UNIFORMES</v>
          </cell>
          <cell r="G379" t="e">
            <v>#REF!</v>
          </cell>
        </row>
        <row r="380">
          <cell r="C380" t="str">
            <v>INSTALACOES (GARAGEM)</v>
          </cell>
          <cell r="G380">
            <v>0</v>
          </cell>
          <cell r="I380" t="e">
            <v>#REF!</v>
          </cell>
          <cell r="K380" t="str">
            <v>R$/mês</v>
          </cell>
        </row>
        <row r="381">
          <cell r="G381">
            <v>0</v>
          </cell>
        </row>
        <row r="383">
          <cell r="A383" t="str">
            <v>9.</v>
          </cell>
          <cell r="B383" t="str">
            <v>MÃO-DE-OBRA DE SUPERVISÃO</v>
          </cell>
        </row>
        <row r="384">
          <cell r="C384" t="str">
            <v xml:space="preserve"> </v>
          </cell>
          <cell r="G384" t="str">
            <v>Fiscal Coleta</v>
          </cell>
          <cell r="K384" t="str">
            <v>Aux.Tráfego</v>
          </cell>
        </row>
        <row r="385">
          <cell r="C385" t="str">
            <v>R$ salário/mês</v>
          </cell>
          <cell r="E385">
            <v>0.5</v>
          </cell>
          <cell r="G385">
            <v>750</v>
          </cell>
          <cell r="K385">
            <v>225</v>
          </cell>
        </row>
        <row r="387">
          <cell r="E387" t="str">
            <v>Soma</v>
          </cell>
          <cell r="G387">
            <v>750</v>
          </cell>
          <cell r="K387">
            <v>225</v>
          </cell>
        </row>
        <row r="388">
          <cell r="C388" t="str">
            <v>Encargos Sociais</v>
          </cell>
          <cell r="E388">
            <v>1.0346000000000002</v>
          </cell>
          <cell r="G388">
            <v>775.95</v>
          </cell>
          <cell r="K388">
            <v>232.79</v>
          </cell>
        </row>
        <row r="389">
          <cell r="C389" t="str">
            <v>Vale Cesta</v>
          </cell>
          <cell r="G389">
            <v>38</v>
          </cell>
          <cell r="K389">
            <v>0</v>
          </cell>
        </row>
        <row r="390">
          <cell r="C390" t="str">
            <v>Vale Refeição</v>
          </cell>
          <cell r="G390">
            <v>88.4</v>
          </cell>
          <cell r="K390">
            <v>0</v>
          </cell>
        </row>
        <row r="391">
          <cell r="C391" t="str">
            <v>Vale Transporte</v>
          </cell>
          <cell r="G391">
            <v>0</v>
          </cell>
          <cell r="K391">
            <v>80.100000000000009</v>
          </cell>
        </row>
        <row r="392">
          <cell r="E392" t="str">
            <v>R$/H. x mes</v>
          </cell>
          <cell r="G392">
            <v>1652.3500000000001</v>
          </cell>
          <cell r="K392">
            <v>537.89</v>
          </cell>
        </row>
        <row r="394">
          <cell r="C394" t="str">
            <v>Função</v>
          </cell>
          <cell r="E394" t="str">
            <v>H.</v>
          </cell>
          <cell r="G394" t="str">
            <v xml:space="preserve">       R$/H.mes</v>
          </cell>
          <cell r="I394" t="str">
            <v xml:space="preserve">          R$/mes</v>
          </cell>
        </row>
        <row r="395">
          <cell r="C395" t="str">
            <v>Fiscal de Coleta:</v>
          </cell>
        </row>
        <row r="396">
          <cell r="C396" t="str">
            <v>diurno</v>
          </cell>
          <cell r="E396">
            <v>1</v>
          </cell>
        </row>
        <row r="397">
          <cell r="C397" t="str">
            <v>noturno</v>
          </cell>
          <cell r="E397">
            <v>0</v>
          </cell>
        </row>
        <row r="398">
          <cell r="C398" t="str">
            <v>total</v>
          </cell>
          <cell r="E398">
            <v>1</v>
          </cell>
          <cell r="G398">
            <v>1652.3500000000001</v>
          </cell>
          <cell r="I398">
            <v>1652.3500000000001</v>
          </cell>
        </row>
        <row r="399">
          <cell r="C399" t="str">
            <v>EncarregadoTráfego</v>
          </cell>
          <cell r="E399">
            <v>0</v>
          </cell>
          <cell r="G399">
            <v>0</v>
          </cell>
          <cell r="I399">
            <v>0</v>
          </cell>
        </row>
        <row r="400">
          <cell r="C400" t="str">
            <v>Auxiliar de Tráfego</v>
          </cell>
          <cell r="E400">
            <v>1</v>
          </cell>
          <cell r="G400">
            <v>537.89</v>
          </cell>
          <cell r="I400">
            <v>537.89</v>
          </cell>
          <cell r="K400">
            <v>2190.2400000000002</v>
          </cell>
          <cell r="M400" t="str">
            <v>R$/mes</v>
          </cell>
        </row>
        <row r="401">
          <cell r="I401">
            <v>0</v>
          </cell>
        </row>
        <row r="402">
          <cell r="A402" t="str">
            <v>10</v>
          </cell>
          <cell r="B402" t="str">
            <v>VEÍCULO PARA SUPERVISÃO DOS SERVIÇOS</v>
          </cell>
        </row>
        <row r="404">
          <cell r="C404">
            <v>1</v>
          </cell>
          <cell r="E404" t="str">
            <v>Pick-up Saveiro para supervisão e  fiscalizacao dos serviços</v>
          </cell>
        </row>
        <row r="406">
          <cell r="C406" t="str">
            <v>SAVEIRO VW ou similar:</v>
          </cell>
          <cell r="G406">
            <v>25994</v>
          </cell>
          <cell r="I406" t="str">
            <v>R$</v>
          </cell>
        </row>
        <row r="408">
          <cell r="C408" t="str">
            <v>Veiculos/mês</v>
          </cell>
          <cell r="E408">
            <v>1</v>
          </cell>
        </row>
        <row r="409">
          <cell r="C409" t="str">
            <v>km/dia</v>
          </cell>
          <cell r="E409">
            <v>100</v>
          </cell>
        </row>
        <row r="410">
          <cell r="C410" t="str">
            <v>dias/mês</v>
          </cell>
          <cell r="E410">
            <v>26.08</v>
          </cell>
          <cell r="G410">
            <v>2608</v>
          </cell>
          <cell r="I410" t="str">
            <v>km/mes</v>
          </cell>
        </row>
        <row r="411">
          <cell r="E411">
            <v>0</v>
          </cell>
        </row>
        <row r="412">
          <cell r="B412" t="str">
            <v>10.1.</v>
          </cell>
          <cell r="C412" t="str">
            <v>COMBUSTÍVEIS</v>
          </cell>
        </row>
        <row r="414">
          <cell r="C414" t="str">
            <v>km/mes</v>
          </cell>
          <cell r="G414">
            <v>2608</v>
          </cell>
        </row>
        <row r="415">
          <cell r="C415" t="str">
            <v>km/litro</v>
          </cell>
          <cell r="G415">
            <v>9.5</v>
          </cell>
        </row>
        <row r="416">
          <cell r="C416" t="str">
            <v>R$/litro</v>
          </cell>
          <cell r="G416">
            <v>2.2000000000000002</v>
          </cell>
          <cell r="I416">
            <v>603.96</v>
          </cell>
          <cell r="K416" t="str">
            <v>R$/mes</v>
          </cell>
        </row>
        <row r="417">
          <cell r="G417">
            <v>0</v>
          </cell>
        </row>
        <row r="418">
          <cell r="B418" t="str">
            <v>10.2.</v>
          </cell>
          <cell r="C418" t="str">
            <v>MANUTENÇÃO</v>
          </cell>
        </row>
        <row r="420">
          <cell r="C420" t="str">
            <v>R$/veiculo</v>
          </cell>
          <cell r="G420">
            <v>25994</v>
          </cell>
        </row>
        <row r="421">
          <cell r="C421" t="str">
            <v>Fator</v>
          </cell>
          <cell r="G421">
            <v>0.6</v>
          </cell>
        </row>
        <row r="422">
          <cell r="C422" t="str">
            <v>km/vida util</v>
          </cell>
          <cell r="G422">
            <v>60</v>
          </cell>
        </row>
        <row r="423">
          <cell r="C423" t="str">
            <v>Veiculos/mes</v>
          </cell>
          <cell r="G423">
            <v>1</v>
          </cell>
          <cell r="I423">
            <v>259.94</v>
          </cell>
          <cell r="K423" t="str">
            <v>R$/mes</v>
          </cell>
        </row>
        <row r="424">
          <cell r="G424">
            <v>0</v>
          </cell>
        </row>
        <row r="425">
          <cell r="B425" t="str">
            <v>10.3.</v>
          </cell>
          <cell r="C425" t="str">
            <v>PNEUS E CÂMARAS</v>
          </cell>
        </row>
        <row r="427">
          <cell r="C427" t="str">
            <v>Pneu</v>
          </cell>
          <cell r="E427">
            <v>95</v>
          </cell>
        </row>
        <row r="428">
          <cell r="C428" t="str">
            <v xml:space="preserve">Câmara </v>
          </cell>
          <cell r="E428">
            <v>0</v>
          </cell>
          <cell r="G428">
            <v>95</v>
          </cell>
          <cell r="I428" t="str">
            <v>R$/conj.</v>
          </cell>
        </row>
        <row r="429">
          <cell r="E429">
            <v>0</v>
          </cell>
        </row>
        <row r="430">
          <cell r="C430" t="str">
            <v>R$/conj.</v>
          </cell>
          <cell r="G430">
            <v>95</v>
          </cell>
        </row>
        <row r="431">
          <cell r="C431" t="str">
            <v>pneus e câmaras</v>
          </cell>
          <cell r="G431">
            <v>4</v>
          </cell>
        </row>
        <row r="432">
          <cell r="C432" t="str">
            <v>km/mes</v>
          </cell>
          <cell r="G432">
            <v>2608</v>
          </cell>
        </row>
        <row r="433">
          <cell r="C433" t="str">
            <v>km/ciclo</v>
          </cell>
          <cell r="G433">
            <v>45000</v>
          </cell>
          <cell r="I433">
            <v>22.02</v>
          </cell>
          <cell r="K433" t="str">
            <v>R$/mes</v>
          </cell>
        </row>
        <row r="434">
          <cell r="G434">
            <v>0</v>
          </cell>
        </row>
        <row r="435">
          <cell r="B435" t="str">
            <v>10.4.</v>
          </cell>
          <cell r="C435" t="str">
            <v>LUBRIFICAÇÃO E LAVAGEM</v>
          </cell>
        </row>
        <row r="437">
          <cell r="C437" t="str">
            <v>Motor</v>
          </cell>
        </row>
        <row r="438">
          <cell r="C438" t="str">
            <v>Carter</v>
          </cell>
          <cell r="E438">
            <v>3.5</v>
          </cell>
        </row>
        <row r="439">
          <cell r="C439" t="str">
            <v>Reposicao</v>
          </cell>
          <cell r="E439">
            <v>1.5</v>
          </cell>
          <cell r="G439">
            <v>5</v>
          </cell>
          <cell r="I439" t="str">
            <v>litros</v>
          </cell>
        </row>
        <row r="440">
          <cell r="C440" t="str">
            <v>litros</v>
          </cell>
          <cell r="E440">
            <v>5</v>
          </cell>
          <cell r="I440" t="str">
            <v xml:space="preserve"> </v>
          </cell>
        </row>
        <row r="441">
          <cell r="C441" t="str">
            <v>R$/litro</v>
          </cell>
          <cell r="E441">
            <v>6.24</v>
          </cell>
        </row>
        <row r="442">
          <cell r="C442" t="str">
            <v>km/ciclo</v>
          </cell>
          <cell r="E442">
            <v>5000</v>
          </cell>
          <cell r="G442">
            <v>6.0000000000000001E-3</v>
          </cell>
        </row>
        <row r="443">
          <cell r="C443" t="str">
            <v>Transmissao</v>
          </cell>
          <cell r="I443">
            <v>1.2437500000000001E-3</v>
          </cell>
        </row>
        <row r="444">
          <cell r="C444" t="str">
            <v>litros</v>
          </cell>
          <cell r="E444">
            <v>2.5</v>
          </cell>
        </row>
        <row r="445">
          <cell r="C445" t="str">
            <v>R$/litro</v>
          </cell>
          <cell r="E445">
            <v>9.9499999999999993</v>
          </cell>
        </row>
        <row r="446">
          <cell r="C446" t="str">
            <v>km/ciclo</v>
          </cell>
          <cell r="E446">
            <v>20000</v>
          </cell>
          <cell r="G446">
            <v>1.2437500000000001E-3</v>
          </cell>
          <cell r="I446">
            <v>7.2437500000000002E-3</v>
          </cell>
          <cell r="K446" t="str">
            <v>R$/km</v>
          </cell>
        </row>
        <row r="447">
          <cell r="C447" t="str">
            <v>Filtros</v>
          </cell>
        </row>
        <row r="448">
          <cell r="C448" t="str">
            <v>R$/km lubrif.</v>
          </cell>
          <cell r="E448">
            <v>7.2437500000000002E-3</v>
          </cell>
        </row>
        <row r="449">
          <cell r="C449" t="str">
            <v>Verba</v>
          </cell>
          <cell r="E449">
            <v>0.2</v>
          </cell>
          <cell r="G449">
            <v>1E-3</v>
          </cell>
        </row>
        <row r="450">
          <cell r="C450" t="str">
            <v>Lavagem</v>
          </cell>
        </row>
        <row r="451">
          <cell r="C451" t="str">
            <v>R$/km combust.</v>
          </cell>
          <cell r="E451">
            <v>0.23</v>
          </cell>
        </row>
        <row r="452">
          <cell r="C452" t="str">
            <v>Verba</v>
          </cell>
          <cell r="E452">
            <v>0.1</v>
          </cell>
          <cell r="G452">
            <v>2.3E-2</v>
          </cell>
          <cell r="I452">
            <v>3.1243750000000001E-2</v>
          </cell>
          <cell r="K452" t="str">
            <v>R$/km</v>
          </cell>
        </row>
        <row r="454">
          <cell r="C454" t="str">
            <v>Custo Mensal</v>
          </cell>
        </row>
        <row r="455">
          <cell r="C455" t="str">
            <v>R$/km</v>
          </cell>
          <cell r="G455">
            <v>3.1243750000000001E-2</v>
          </cell>
        </row>
        <row r="456">
          <cell r="C456" t="str">
            <v>km/mes</v>
          </cell>
          <cell r="G456">
            <v>2608</v>
          </cell>
          <cell r="I456">
            <v>81.48</v>
          </cell>
          <cell r="K456" t="str">
            <v>R$/mes</v>
          </cell>
        </row>
        <row r="457">
          <cell r="C457" t="str">
            <v xml:space="preserve"> </v>
          </cell>
          <cell r="G457">
            <v>0</v>
          </cell>
        </row>
        <row r="458">
          <cell r="B458" t="str">
            <v>10.5.</v>
          </cell>
          <cell r="C458" t="str">
            <v>LICENCIAMENTO E SEGUROS</v>
          </cell>
        </row>
        <row r="459">
          <cell r="J459" t="str">
            <v xml:space="preserve"> </v>
          </cell>
        </row>
        <row r="460">
          <cell r="C460" t="str">
            <v xml:space="preserve">Seguro obrigatório </v>
          </cell>
          <cell r="G460">
            <v>51.33</v>
          </cell>
        </row>
        <row r="461">
          <cell r="C461" t="str">
            <v>I.P.V.A (faixa B.2)</v>
          </cell>
          <cell r="G461">
            <v>519.88</v>
          </cell>
        </row>
        <row r="462">
          <cell r="C462" t="str">
            <v>Seguro Total</v>
          </cell>
          <cell r="G462">
            <v>2443.44</v>
          </cell>
          <cell r="I462">
            <v>3014.65</v>
          </cell>
          <cell r="K462" t="str">
            <v>R$/veic.x ano</v>
          </cell>
        </row>
        <row r="463">
          <cell r="G463">
            <v>0</v>
          </cell>
        </row>
        <row r="464">
          <cell r="C464" t="str">
            <v>R$/veic.x ano</v>
          </cell>
          <cell r="G464">
            <v>3014.65</v>
          </cell>
          <cell r="J464" t="str">
            <v xml:space="preserve"> </v>
          </cell>
        </row>
        <row r="465">
          <cell r="C465" t="str">
            <v>Veículos/mês</v>
          </cell>
          <cell r="D465" t="str">
            <v xml:space="preserve"> </v>
          </cell>
          <cell r="E465" t="str">
            <v xml:space="preserve"> </v>
          </cell>
          <cell r="G465">
            <v>1</v>
          </cell>
          <cell r="I465">
            <v>251.22</v>
          </cell>
          <cell r="K465" t="str">
            <v>R$/mes</v>
          </cell>
        </row>
        <row r="466">
          <cell r="G466">
            <v>0</v>
          </cell>
        </row>
        <row r="467">
          <cell r="B467" t="str">
            <v>10.6.</v>
          </cell>
          <cell r="C467" t="str">
            <v>DEPRECIACAO</v>
          </cell>
        </row>
        <row r="469">
          <cell r="C469" t="str">
            <v>R$/veiculo</v>
          </cell>
          <cell r="G469">
            <v>25994</v>
          </cell>
        </row>
        <row r="470">
          <cell r="C470" t="str">
            <v>Residual</v>
          </cell>
          <cell r="G470">
            <v>0.35</v>
          </cell>
        </row>
        <row r="471">
          <cell r="C471" t="str">
            <v xml:space="preserve">km/Vida util </v>
          </cell>
          <cell r="G471">
            <v>60</v>
          </cell>
        </row>
        <row r="472">
          <cell r="C472" t="str">
            <v>Veiculos/mes</v>
          </cell>
          <cell r="G472">
            <v>1</v>
          </cell>
          <cell r="I472">
            <v>281.60000000000002</v>
          </cell>
          <cell r="K472" t="str">
            <v>R$/mes</v>
          </cell>
        </row>
        <row r="473">
          <cell r="G473">
            <v>0</v>
          </cell>
          <cell r="I473" t="str">
            <v xml:space="preserve"> </v>
          </cell>
        </row>
        <row r="474">
          <cell r="B474" t="str">
            <v>10.7.</v>
          </cell>
          <cell r="C474" t="str">
            <v>CUSTO DE CAPITAL</v>
          </cell>
        </row>
        <row r="476">
          <cell r="C476" t="str">
            <v>C =</v>
          </cell>
          <cell r="E476" t="str">
            <v>[(2 + (n - 1)  (k + 1)) / 24 n]  j, onde:</v>
          </cell>
        </row>
        <row r="478">
          <cell r="E478" t="str">
            <v>k =</v>
          </cell>
          <cell r="G478">
            <v>0.35</v>
          </cell>
          <cell r="I478" t="str">
            <v>residual</v>
          </cell>
        </row>
        <row r="479">
          <cell r="E479" t="str">
            <v>n =</v>
          </cell>
          <cell r="G479">
            <v>5</v>
          </cell>
          <cell r="I479" t="str">
            <v>vida útil</v>
          </cell>
        </row>
        <row r="480">
          <cell r="E480" t="str">
            <v>j =</v>
          </cell>
          <cell r="G480">
            <v>0.12</v>
          </cell>
          <cell r="I480" t="str">
            <v>juros</v>
          </cell>
        </row>
        <row r="481">
          <cell r="G481">
            <v>0</v>
          </cell>
        </row>
        <row r="482">
          <cell r="E482" t="str">
            <v>Coef.Remuneracao</v>
          </cell>
          <cell r="G482">
            <v>7.4000000000000003E-3</v>
          </cell>
        </row>
        <row r="483">
          <cell r="E483" t="str">
            <v>Saveiro VW</v>
          </cell>
          <cell r="G483">
            <v>1</v>
          </cell>
        </row>
        <row r="484">
          <cell r="E484" t="str">
            <v>R$/eqpto</v>
          </cell>
          <cell r="G484">
            <v>25994</v>
          </cell>
          <cell r="I484">
            <v>192.36</v>
          </cell>
          <cell r="K484">
            <v>1692.5800000000004</v>
          </cell>
          <cell r="M484" t="str">
            <v>R$/mes</v>
          </cell>
        </row>
        <row r="485">
          <cell r="I485">
            <v>0</v>
          </cell>
          <cell r="K485">
            <v>0</v>
          </cell>
        </row>
        <row r="486">
          <cell r="B486" t="str">
            <v>10.8.</v>
          </cell>
          <cell r="C486" t="str">
            <v>RESUMO - VEÍCULO PARA SUPERVISÃO DOS SERVIÇOS</v>
          </cell>
        </row>
        <row r="488">
          <cell r="C488" t="str">
            <v>COMBUSTÍVEIS</v>
          </cell>
          <cell r="G488">
            <v>603.96</v>
          </cell>
        </row>
        <row r="489">
          <cell r="C489" t="str">
            <v>MANUTENÇÃO</v>
          </cell>
          <cell r="G489">
            <v>259.94</v>
          </cell>
        </row>
        <row r="490">
          <cell r="C490" t="str">
            <v>PNEUS E CÂMARAS</v>
          </cell>
          <cell r="G490">
            <v>22.02</v>
          </cell>
        </row>
        <row r="491">
          <cell r="C491" t="str">
            <v>LUBRIFICAÇÃO E LAVAGEM</v>
          </cell>
          <cell r="G491">
            <v>81.48</v>
          </cell>
        </row>
        <row r="492">
          <cell r="C492" t="str">
            <v>LICENCIAMENTO E SEGUROS</v>
          </cell>
          <cell r="G492">
            <v>251.22</v>
          </cell>
        </row>
        <row r="493">
          <cell r="C493" t="str">
            <v>DEPRECIACAO</v>
          </cell>
          <cell r="G493">
            <v>281.60000000000002</v>
          </cell>
        </row>
        <row r="494">
          <cell r="C494" t="str">
            <v>CUSTO DE CAPITAL</v>
          </cell>
          <cell r="G494">
            <v>192.36</v>
          </cell>
          <cell r="I494">
            <v>1692.5800000000004</v>
          </cell>
          <cell r="K494" t="str">
            <v>R$/mes</v>
          </cell>
        </row>
        <row r="495">
          <cell r="G495">
            <v>0</v>
          </cell>
        </row>
        <row r="496">
          <cell r="A496" t="str">
            <v>11.</v>
          </cell>
          <cell r="B496" t="str">
            <v>RESUMO DOS CUSTOS DE SUPERVISÃO</v>
          </cell>
        </row>
        <row r="498">
          <cell r="C498" t="str">
            <v>MÃO-DE-OBRA DE SUPERVISÃO</v>
          </cell>
          <cell r="G498">
            <v>2190.2400000000002</v>
          </cell>
        </row>
        <row r="499">
          <cell r="C499" t="str">
            <v>VEÍCULO PARA SUPERVISÃO DOS SERVIÇOS</v>
          </cell>
          <cell r="G499">
            <v>1692.5800000000004</v>
          </cell>
          <cell r="I499">
            <v>3882.8200000000006</v>
          </cell>
          <cell r="K499" t="str">
            <v>R$/mês</v>
          </cell>
        </row>
        <row r="500">
          <cell r="G500">
            <v>0</v>
          </cell>
        </row>
        <row r="501">
          <cell r="A501" t="str">
            <v>12.</v>
          </cell>
          <cell r="C501" t="str">
            <v>DESPESAS DE ADMINISTRACAO</v>
          </cell>
        </row>
        <row r="503">
          <cell r="C503" t="str">
            <v>18.00% sobre parte do custo direto e indireto para cobrir  despesas  com</v>
          </cell>
        </row>
        <row r="504">
          <cell r="C504" t="str">
            <v>honorários, salários e ordenados, taxas,despesas gerais como água,</v>
          </cell>
        </row>
        <row r="505">
          <cell r="C505" t="str">
            <v xml:space="preserve"> luz, telefones, impressos e outras.</v>
          </cell>
        </row>
        <row r="507">
          <cell r="C507" t="str">
            <v>Custos Operacionais</v>
          </cell>
          <cell r="G507" t="e">
            <v>#REF!</v>
          </cell>
        </row>
        <row r="508">
          <cell r="C508" t="str">
            <v>Custos Supervisão</v>
          </cell>
          <cell r="G508">
            <v>3882.8200000000006</v>
          </cell>
          <cell r="I508" t="e">
            <v>#REF!</v>
          </cell>
          <cell r="K508" t="str">
            <v>R$/mês</v>
          </cell>
        </row>
        <row r="509">
          <cell r="G509">
            <v>0</v>
          </cell>
        </row>
        <row r="510">
          <cell r="G510">
            <v>0</v>
          </cell>
          <cell r="I510">
            <v>0</v>
          </cell>
        </row>
        <row r="511">
          <cell r="C511" t="str">
            <v>Valor para Cálculo</v>
          </cell>
          <cell r="G511" t="e">
            <v>#REF!</v>
          </cell>
        </row>
        <row r="512">
          <cell r="C512" t="str">
            <v>Taxa de Administração</v>
          </cell>
          <cell r="G512">
            <v>0.18</v>
          </cell>
          <cell r="I512" t="e">
            <v>#REF!</v>
          </cell>
          <cell r="K512" t="str">
            <v>R$/mês</v>
          </cell>
        </row>
        <row r="513">
          <cell r="G513">
            <v>0</v>
          </cell>
        </row>
        <row r="514">
          <cell r="A514" t="str">
            <v>13.</v>
          </cell>
          <cell r="B514" t="str">
            <v>BENEFICIO</v>
          </cell>
        </row>
        <row r="516">
          <cell r="C516">
            <v>0.1</v>
          </cell>
          <cell r="E516" t="str">
            <v>sobre o total dos custos</v>
          </cell>
        </row>
        <row r="518">
          <cell r="C518" t="str">
            <v>Valor para cálculo</v>
          </cell>
          <cell r="G518" t="e">
            <v>#REF!</v>
          </cell>
        </row>
        <row r="519">
          <cell r="C519" t="str">
            <v>Beneficio</v>
          </cell>
          <cell r="G519">
            <v>0.1</v>
          </cell>
          <cell r="I519" t="e">
            <v>#REF!</v>
          </cell>
          <cell r="K519" t="str">
            <v>R$/mês</v>
          </cell>
        </row>
        <row r="520">
          <cell r="G520">
            <v>0</v>
          </cell>
        </row>
        <row r="522">
          <cell r="A522" t="str">
            <v>14.</v>
          </cell>
          <cell r="B522" t="str">
            <v>FATURAMENTO MENSAL (f)</v>
          </cell>
        </row>
        <row r="524">
          <cell r="C524" t="str">
            <v>Custos Operacionais</v>
          </cell>
          <cell r="G524" t="e">
            <v>#REF!</v>
          </cell>
        </row>
        <row r="525">
          <cell r="C525" t="str">
            <v>Custos Supervisão</v>
          </cell>
          <cell r="G525">
            <v>3882.8200000000006</v>
          </cell>
        </row>
        <row r="526">
          <cell r="C526" t="str">
            <v>despesas de administracao</v>
          </cell>
          <cell r="G526" t="e">
            <v>#REF!</v>
          </cell>
        </row>
        <row r="527">
          <cell r="C527" t="str">
            <v>beneficio</v>
          </cell>
          <cell r="G527" t="e">
            <v>#REF!</v>
          </cell>
          <cell r="I527" t="e">
            <v>#REF!</v>
          </cell>
          <cell r="K527" t="str">
            <v>R$/mês</v>
          </cell>
        </row>
        <row r="528">
          <cell r="G528">
            <v>0</v>
          </cell>
        </row>
        <row r="529">
          <cell r="A529" t="str">
            <v>15.</v>
          </cell>
          <cell r="B529" t="str">
            <v>ISS, PIS, COFINS e CPMF</v>
          </cell>
        </row>
        <row r="531">
          <cell r="C531" t="str">
            <v>Sobre o faturamento incidira as taxas de:</v>
          </cell>
        </row>
        <row r="533">
          <cell r="C533" t="str">
            <v>ISS</v>
          </cell>
          <cell r="E533">
            <v>0.05</v>
          </cell>
        </row>
        <row r="534">
          <cell r="C534" t="str">
            <v>PIS</v>
          </cell>
          <cell r="E534">
            <v>1.6500000000000001E-2</v>
          </cell>
        </row>
        <row r="535">
          <cell r="C535" t="str">
            <v>COFINS</v>
          </cell>
          <cell r="E535">
            <v>7.5999999999999998E-2</v>
          </cell>
        </row>
        <row r="536">
          <cell r="C536" t="str">
            <v>CPMF</v>
          </cell>
          <cell r="E536">
            <v>3.8E-3</v>
          </cell>
        </row>
        <row r="538">
          <cell r="G538" t="str">
            <v>taxas = f x (1/(1-PIS-ISS-COFINS-IRRF-CPMF)-1)</v>
          </cell>
          <cell r="I538" t="e">
            <v>#REF!</v>
          </cell>
        </row>
        <row r="540">
          <cell r="A540" t="str">
            <v>16.</v>
          </cell>
          <cell r="B540" t="str">
            <v>CUSTO MENSAL (Ct)</v>
          </cell>
        </row>
        <row r="542">
          <cell r="E542" t="str">
            <v>Ct = f  +  taxas</v>
          </cell>
          <cell r="I542" t="e">
            <v>#REF!</v>
          </cell>
          <cell r="K542" t="str">
            <v>R$/mês</v>
          </cell>
        </row>
        <row r="544">
          <cell r="A544" t="str">
            <v>17.</v>
          </cell>
          <cell r="B544" t="str">
            <v>CUSTO POR TONELADA DE LIXO COLETADO</v>
          </cell>
        </row>
        <row r="546">
          <cell r="E546" t="str">
            <v>C          =   ( R$ / mes ) / ( Q )</v>
          </cell>
        </row>
        <row r="547">
          <cell r="E547" t="str">
            <v xml:space="preserve">    unit</v>
          </cell>
        </row>
        <row r="549">
          <cell r="E549" t="str">
            <v>R$/mês</v>
          </cell>
          <cell r="G549" t="e">
            <v>#REF!</v>
          </cell>
          <cell r="H549" t="str">
            <v xml:space="preserve"> </v>
          </cell>
        </row>
        <row r="550">
          <cell r="E550" t="str">
            <v>Q (Lixo a ser coletado - item 1.3)</v>
          </cell>
          <cell r="G550">
            <v>0</v>
          </cell>
          <cell r="H550" t="str">
            <v xml:space="preserve"> </v>
          </cell>
          <cell r="I550" t="e">
            <v>#REF!</v>
          </cell>
          <cell r="J550" t="str">
            <v xml:space="preserve"> </v>
          </cell>
          <cell r="K550" t="str">
            <v>R$/t</v>
          </cell>
        </row>
        <row r="551">
          <cell r="G551">
            <v>0</v>
          </cell>
        </row>
        <row r="558">
          <cell r="A558" t="str">
            <v>18.</v>
          </cell>
          <cell r="B558" t="str">
            <v>TRANSPORTE FORA DOS LIMITES DA CIDADE</v>
          </cell>
        </row>
        <row r="560">
          <cell r="C560" t="str">
            <v>Cálculo do custo da tonelada por quilômetro para transporte de lixo para o</v>
          </cell>
        </row>
        <row r="561">
          <cell r="C561" t="str">
            <v>ponto de destinação indicado, fora do perímetro da Cidade</v>
          </cell>
        </row>
        <row r="563">
          <cell r="C563" t="str">
            <v xml:space="preserve">Para efeito de cálculo serao consideradas somente os gastos </v>
          </cell>
        </row>
        <row r="564">
          <cell r="C564" t="str">
            <v>reais incidentes sobre o transporte propriamente dito, ou seja,</v>
          </cell>
        </row>
        <row r="566">
          <cell r="C566" t="str">
            <v xml:space="preserve">                  - Operação de veículos</v>
          </cell>
        </row>
        <row r="567">
          <cell r="C567" t="str">
            <v xml:space="preserve">                  - Administração</v>
          </cell>
        </row>
        <row r="568">
          <cell r="C568" t="str">
            <v xml:space="preserve">                  - Gerenciamento</v>
          </cell>
        </row>
        <row r="569">
          <cell r="C569" t="str">
            <v xml:space="preserve">                  - Variáveis de Vendas (ISS, PIS, COFINS e CPMF)</v>
          </cell>
        </row>
        <row r="571">
          <cell r="C571" t="str">
            <v>uma vez que os gastos relativos à mão de obra direta e indireta,</v>
          </cell>
        </row>
        <row r="572">
          <cell r="C572" t="str">
            <v>uniformes, fiscalização, etc... já estão incluídas no custo</v>
          </cell>
        </row>
        <row r="573">
          <cell r="C573" t="str">
            <v>da coleta.</v>
          </cell>
        </row>
        <row r="575">
          <cell r="B575" t="str">
            <v>18.1.</v>
          </cell>
          <cell r="C575" t="str">
            <v>OPERAÇÃO DE VEÍCULO</v>
          </cell>
        </row>
        <row r="577">
          <cell r="B577" t="str">
            <v>-</v>
          </cell>
          <cell r="C577" t="str">
            <v>Combustível</v>
          </cell>
        </row>
        <row r="578">
          <cell r="C578" t="str">
            <v>R$/litro</v>
          </cell>
          <cell r="G578">
            <v>1.6</v>
          </cell>
        </row>
        <row r="579">
          <cell r="C579" t="str">
            <v>km/litro</v>
          </cell>
          <cell r="G579">
            <v>1.8</v>
          </cell>
          <cell r="I579">
            <v>0.89</v>
          </cell>
        </row>
        <row r="580">
          <cell r="G580">
            <v>0</v>
          </cell>
        </row>
        <row r="581">
          <cell r="B581" t="str">
            <v>-</v>
          </cell>
          <cell r="C581" t="str">
            <v>Manutenção</v>
          </cell>
        </row>
        <row r="582">
          <cell r="C582" t="str">
            <v>Despesas  consideradas anteriormente.</v>
          </cell>
        </row>
        <row r="584">
          <cell r="B584" t="str">
            <v>-</v>
          </cell>
          <cell r="C584" t="str">
            <v>Pneus e Câmaras</v>
          </cell>
        </row>
        <row r="586">
          <cell r="C586" t="str">
            <v>R$/conjunto</v>
          </cell>
          <cell r="G586">
            <v>7678</v>
          </cell>
        </row>
        <row r="587">
          <cell r="C587" t="str">
            <v>km/ciclo</v>
          </cell>
          <cell r="G587">
            <v>38000</v>
          </cell>
          <cell r="I587">
            <v>0.2</v>
          </cell>
        </row>
        <row r="588">
          <cell r="G588">
            <v>0</v>
          </cell>
        </row>
        <row r="589">
          <cell r="B589" t="str">
            <v>-</v>
          </cell>
          <cell r="C589" t="str">
            <v>Lubrificação</v>
          </cell>
        </row>
        <row r="591">
          <cell r="C591" t="str">
            <v>lubrificação</v>
          </cell>
          <cell r="G591">
            <v>0.161</v>
          </cell>
          <cell r="I591">
            <v>0.161</v>
          </cell>
        </row>
        <row r="592">
          <cell r="G592">
            <v>0</v>
          </cell>
        </row>
        <row r="593">
          <cell r="B593" t="str">
            <v>-</v>
          </cell>
          <cell r="C593" t="str">
            <v>Licenciamento e Seguros</v>
          </cell>
        </row>
        <row r="594">
          <cell r="C594" t="str">
            <v>Despesas  consideradas anteriormente.</v>
          </cell>
          <cell r="I594">
            <v>0</v>
          </cell>
        </row>
        <row r="596">
          <cell r="B596" t="str">
            <v>-</v>
          </cell>
          <cell r="C596" t="str">
            <v>Depreciação</v>
          </cell>
        </row>
        <row r="597">
          <cell r="C597" t="str">
            <v>Despesas  consideradas anteriormente.</v>
          </cell>
          <cell r="I597">
            <v>0</v>
          </cell>
        </row>
        <row r="599">
          <cell r="B599" t="str">
            <v>-</v>
          </cell>
          <cell r="C599" t="str">
            <v>Despesas de Capital</v>
          </cell>
        </row>
        <row r="600">
          <cell r="C600" t="str">
            <v>Despesas  consideradas anteriormente.</v>
          </cell>
          <cell r="I600">
            <v>0</v>
          </cell>
          <cell r="K600">
            <v>1.2510000000000001</v>
          </cell>
          <cell r="M600" t="str">
            <v>R$/km x viagem</v>
          </cell>
        </row>
        <row r="601">
          <cell r="I601">
            <v>0</v>
          </cell>
        </row>
        <row r="602">
          <cell r="B602" t="str">
            <v>18.2.</v>
          </cell>
          <cell r="C602" t="str">
            <v>ADMINISTRACAO</v>
          </cell>
        </row>
        <row r="604">
          <cell r="C604">
            <v>0.18</v>
          </cell>
          <cell r="E604" t="str">
            <v xml:space="preserve">de: custo de operacao </v>
          </cell>
        </row>
        <row r="606">
          <cell r="C606" t="str">
            <v>Taxa</v>
          </cell>
          <cell r="G606">
            <v>0.18</v>
          </cell>
        </row>
        <row r="607">
          <cell r="C607" t="str">
            <v>R$/Custo Operacional</v>
          </cell>
          <cell r="G607">
            <v>1.2510000000000001</v>
          </cell>
          <cell r="I607">
            <v>0.23</v>
          </cell>
        </row>
        <row r="608">
          <cell r="G608">
            <v>0</v>
          </cell>
        </row>
        <row r="610">
          <cell r="B610" t="str">
            <v>18.3.</v>
          </cell>
          <cell r="C610" t="str">
            <v>BENEFÍCIO</v>
          </cell>
        </row>
        <row r="612">
          <cell r="C612">
            <v>0.06</v>
          </cell>
          <cell r="E612" t="str">
            <v>sobre o total dos custos excluindo depreciações</v>
          </cell>
        </row>
        <row r="614">
          <cell r="C614" t="str">
            <v>custos diretos e indiretos (excluindo depreciações)</v>
          </cell>
        </row>
        <row r="616">
          <cell r="C616" t="str">
            <v>Operação da Frota</v>
          </cell>
          <cell r="G616">
            <v>1.2510000000000001</v>
          </cell>
        </row>
        <row r="617">
          <cell r="C617" t="str">
            <v>Despesas de Administração</v>
          </cell>
          <cell r="G617">
            <v>0.23</v>
          </cell>
        </row>
        <row r="618">
          <cell r="C618" t="str">
            <v>Benefício</v>
          </cell>
          <cell r="G618">
            <v>0.06</v>
          </cell>
          <cell r="I618">
            <v>0.09</v>
          </cell>
          <cell r="K618" t="str">
            <v>R$/km</v>
          </cell>
        </row>
        <row r="619">
          <cell r="C619" t="str">
            <v xml:space="preserve"> </v>
          </cell>
          <cell r="G619">
            <v>0</v>
          </cell>
          <cell r="I619" t="str">
            <v xml:space="preserve"> </v>
          </cell>
        </row>
        <row r="621">
          <cell r="B621" t="str">
            <v>18.4.</v>
          </cell>
          <cell r="C621" t="str">
            <v>FATURAMENTO MENSAL (f)</v>
          </cell>
        </row>
        <row r="623">
          <cell r="C623" t="str">
            <v>Operação da Frota</v>
          </cell>
          <cell r="G623">
            <v>1.2510000000000001</v>
          </cell>
        </row>
        <row r="624">
          <cell r="C624" t="str">
            <v>Despesas de Administração</v>
          </cell>
          <cell r="G624">
            <v>0.23</v>
          </cell>
        </row>
        <row r="625">
          <cell r="C625" t="str">
            <v>Benefício</v>
          </cell>
          <cell r="G625">
            <v>0.09</v>
          </cell>
          <cell r="I625">
            <v>1.5710000000000002</v>
          </cell>
          <cell r="J625" t="str">
            <v xml:space="preserve"> </v>
          </cell>
          <cell r="K625" t="str">
            <v>R$/km</v>
          </cell>
        </row>
        <row r="626">
          <cell r="G626">
            <v>0</v>
          </cell>
        </row>
        <row r="627">
          <cell r="B627" t="str">
            <v>18.5.</v>
          </cell>
          <cell r="C627" t="str">
            <v>VARIÁVEIS DE VENDAS</v>
          </cell>
        </row>
        <row r="629">
          <cell r="C629" t="str">
            <v>Sobre o faturamento incidira as taxas de:</v>
          </cell>
        </row>
        <row r="631">
          <cell r="C631" t="str">
            <v>ISS</v>
          </cell>
          <cell r="E631">
            <v>0.05</v>
          </cell>
        </row>
        <row r="632">
          <cell r="C632" t="str">
            <v>PIS</v>
          </cell>
          <cell r="E632">
            <v>1.6500000000000001E-2</v>
          </cell>
        </row>
        <row r="633">
          <cell r="C633" t="str">
            <v>COFINS</v>
          </cell>
          <cell r="E633">
            <v>7.5999999999999998E-2</v>
          </cell>
        </row>
        <row r="634">
          <cell r="C634" t="str">
            <v>CPMF</v>
          </cell>
          <cell r="E634">
            <v>3.8E-3</v>
          </cell>
        </row>
        <row r="636">
          <cell r="B636" t="str">
            <v>18.6.</v>
          </cell>
          <cell r="C636" t="str">
            <v>CUSTO MENSAL (Ct)</v>
          </cell>
        </row>
        <row r="637">
          <cell r="I637" t="str">
            <v xml:space="preserve"> </v>
          </cell>
        </row>
        <row r="638">
          <cell r="E638" t="str">
            <v>Ct = f / (1 - PIS - ISS - COFINS - CPMF- IRPJ.)  =</v>
          </cell>
          <cell r="G638">
            <v>1.84</v>
          </cell>
          <cell r="H638" t="str">
            <v xml:space="preserve"> </v>
          </cell>
          <cell r="I638" t="str">
            <v>R$/km</v>
          </cell>
        </row>
        <row r="640">
          <cell r="B640" t="str">
            <v>18.7.</v>
          </cell>
          <cell r="C640" t="str">
            <v>PREÇO POR TONELADA POR QUILÔMETRO (R$/t x km)</v>
          </cell>
        </row>
        <row r="642">
          <cell r="C642" t="str">
            <v>Em função dos veículos adotados para a coleta e da carga média</v>
          </cell>
        </row>
        <row r="643">
          <cell r="C643" t="str">
            <v>por viagens por dia, o preço da tonelada por km, será:</v>
          </cell>
        </row>
        <row r="645">
          <cell r="C645" t="str">
            <v>R$/km</v>
          </cell>
          <cell r="G645">
            <v>1.84</v>
          </cell>
          <cell r="H645" t="str">
            <v xml:space="preserve"> </v>
          </cell>
        </row>
        <row r="646">
          <cell r="C646" t="str">
            <v>t/viagem</v>
          </cell>
          <cell r="G646">
            <v>6.8</v>
          </cell>
          <cell r="I646">
            <v>0.27</v>
          </cell>
          <cell r="J646" t="str">
            <v xml:space="preserve"> </v>
          </cell>
          <cell r="K646" t="str">
            <v>R$/t x km</v>
          </cell>
        </row>
        <row r="647">
          <cell r="G647">
            <v>0</v>
          </cell>
        </row>
        <row r="648">
          <cell r="B648" t="str">
            <v>18.8.</v>
          </cell>
          <cell r="C648" t="str">
            <v>QUILOMETRAGEM PERCORRIDA</v>
          </cell>
        </row>
        <row r="650">
          <cell r="C650" t="str">
            <v xml:space="preserve">Como o pagamento da quilometragem é efetuado em função da menor  distância  em  linha  reta </v>
          </cell>
        </row>
        <row r="651">
          <cell r="C651" t="str">
            <v>entre o local de descarga e o ponto mais próximo do perímetro de coleta, o percurso efetivamente</v>
          </cell>
        </row>
        <row r="652">
          <cell r="C652" t="str">
            <v>percorrido será considerado como 1,5 vezes a distância em linha reta, nos dois sentidos (ida e volta).</v>
          </cell>
        </row>
        <row r="653">
          <cell r="C653" t="str">
            <v>Nestas condições:  1km x 1,5 x 2 = 3</v>
          </cell>
          <cell r="E653" t="str">
            <v xml:space="preserve">  1km x 1,5 x 2 = 3</v>
          </cell>
        </row>
        <row r="655">
          <cell r="C655" t="str">
            <v>Fator de percurso</v>
          </cell>
          <cell r="E655">
            <v>1.5</v>
          </cell>
        </row>
        <row r="656">
          <cell r="C656" t="str">
            <v>Ida e volta</v>
          </cell>
          <cell r="E656">
            <v>2</v>
          </cell>
        </row>
        <row r="657">
          <cell r="C657" t="str">
            <v>R$/t x km</v>
          </cell>
          <cell r="E657">
            <v>0.27</v>
          </cell>
          <cell r="G657">
            <v>0.81</v>
          </cell>
          <cell r="I657" t="str">
            <v>R$/t x km</v>
          </cell>
        </row>
        <row r="658">
          <cell r="E658">
            <v>0</v>
          </cell>
        </row>
        <row r="660">
          <cell r="C660">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BDI-Obras"/>
      <sheetName val="BDI-Projetos"/>
      <sheetName val="Leis Sociais-Horista"/>
      <sheetName val="Leis Sociais-Mensalista"/>
      <sheetName val="CUSTO H-EQUIP"/>
      <sheetName val="Ins. MDO"/>
      <sheetName val="Ins. MAT1"/>
      <sheetName val="Ins. EQUIP"/>
      <sheetName val="CRON-FISICO-GERAL"/>
      <sheetName val="RESUMO"/>
      <sheetName val="PLANILHA ORÇAMENTÁRIA"/>
      <sheetName val="ITEM - CPUS"/>
      <sheetName val="CPUS-CIVIL"/>
      <sheetName val="Insumos"/>
      <sheetName val="Relação de Insumos"/>
      <sheetName val="ABC-MDO"/>
      <sheetName val="ABC-MAT"/>
      <sheetName val="ABC-EQUIP"/>
      <sheetName val="ABC-SERVICO"/>
      <sheetName val="Leis_Sociais-Horista"/>
      <sheetName val="Leis_Sociais-Mensalista"/>
      <sheetName val="CUSTO_H-EQUIP"/>
      <sheetName val="Ins__MDO"/>
      <sheetName val="Ins__MAT1"/>
      <sheetName val="Ins__EQUIP"/>
      <sheetName val="PLANILHA_ORÇAMENTÁRIA"/>
      <sheetName val="ITEM_-_CPUS"/>
      <sheetName val="Relação_de_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A2">
            <v>1</v>
          </cell>
          <cell r="B2" t="str">
            <v>EDIF</v>
          </cell>
          <cell r="C2" t="str">
            <v>10-08-60</v>
          </cell>
          <cell r="D2" t="str">
            <v>ABRIGO DE EMBUTIR PARA HIDRANTE E MANGUEIRA - CHAPA DE AÇO N.20</v>
          </cell>
          <cell r="E2" t="str">
            <v>un</v>
          </cell>
          <cell r="F2">
            <v>48</v>
          </cell>
          <cell r="G2">
            <v>272.77</v>
          </cell>
        </row>
        <row r="3">
          <cell r="A3">
            <v>2</v>
          </cell>
          <cell r="B3" t="str">
            <v>EDIF</v>
          </cell>
          <cell r="C3" t="str">
            <v>13-02-04</v>
          </cell>
          <cell r="D3" t="str">
            <v>ACABAMENTO DE PISO DE CONCRETO TIPO BAMBOLÊ</v>
          </cell>
          <cell r="E3" t="str">
            <v>m2</v>
          </cell>
          <cell r="F3">
            <v>7694.79</v>
          </cell>
          <cell r="G3">
            <v>1.1599999999999999</v>
          </cell>
        </row>
        <row r="4">
          <cell r="A4">
            <v>3</v>
          </cell>
          <cell r="B4" t="str">
            <v>EDIF</v>
          </cell>
          <cell r="C4" t="str">
            <v>09-10-55</v>
          </cell>
          <cell r="D4" t="str">
            <v>ACIONADOR MANUAL TIPO "QUEBRE O VIDRO"</v>
          </cell>
          <cell r="E4" t="str">
            <v>un</v>
          </cell>
          <cell r="F4">
            <v>65</v>
          </cell>
          <cell r="G4">
            <v>44.08</v>
          </cell>
        </row>
        <row r="5">
          <cell r="A5">
            <v>4</v>
          </cell>
          <cell r="B5" t="str">
            <v>EDIF</v>
          </cell>
          <cell r="C5" t="str">
            <v>05-02-02</v>
          </cell>
          <cell r="D5" t="str">
            <v>ARGAMASSA IMPERMEABILIZANTE DE CIMENTO E AREIA (RESERVATÓRIOS E PISCINAS) - TRAÇO 1:3, ESPESSURA 30MM</v>
          </cell>
          <cell r="E5" t="str">
            <v>m2</v>
          </cell>
          <cell r="F5">
            <v>790.75</v>
          </cell>
          <cell r="G5">
            <v>38.53</v>
          </cell>
        </row>
        <row r="6">
          <cell r="A6">
            <v>5</v>
          </cell>
          <cell r="B6" t="str">
            <v>EDIF</v>
          </cell>
          <cell r="C6" t="str">
            <v>03-02-04</v>
          </cell>
          <cell r="D6" t="str">
            <v>ARMADURA EM AÇO CA-50</v>
          </cell>
          <cell r="E6" t="str">
            <v>kg</v>
          </cell>
          <cell r="F6">
            <v>1907058.6</v>
          </cell>
          <cell r="G6">
            <v>4.5999999999999996</v>
          </cell>
        </row>
        <row r="7">
          <cell r="A7">
            <v>6</v>
          </cell>
          <cell r="B7" t="str">
            <v>EDIF</v>
          </cell>
          <cell r="C7" t="str">
            <v>07-09-14</v>
          </cell>
          <cell r="D7" t="str">
            <v>ARMÁRIO COM PORTAS, REVESTIMENTO EXTERNO E INTERNO EM LAMINADO MELAMÍNICO</v>
          </cell>
          <cell r="E7" t="str">
            <v>m2</v>
          </cell>
          <cell r="F7">
            <v>488.49</v>
          </cell>
          <cell r="G7">
            <v>669.67</v>
          </cell>
        </row>
        <row r="8">
          <cell r="A8">
            <v>7</v>
          </cell>
          <cell r="B8" t="str">
            <v>EDIF</v>
          </cell>
          <cell r="C8" t="str">
            <v>10-13-05</v>
          </cell>
          <cell r="D8" t="str">
            <v>BACIA SANITÁRIA ALTEADA PARA PORTADORES DE DEFICIÊNCIA FÍSICA</v>
          </cell>
          <cell r="E8" t="str">
            <v>un</v>
          </cell>
          <cell r="F8">
            <v>15</v>
          </cell>
          <cell r="G8">
            <v>462.23</v>
          </cell>
        </row>
        <row r="9">
          <cell r="A9">
            <v>8</v>
          </cell>
          <cell r="B9" t="str">
            <v>EDIF</v>
          </cell>
          <cell r="C9" t="str">
            <v>10-13-01</v>
          </cell>
          <cell r="D9" t="str">
            <v>BACIA SANITÁRIA SIFONADA, DE LOUÇA BRANCA</v>
          </cell>
          <cell r="E9" t="str">
            <v>un</v>
          </cell>
          <cell r="F9">
            <v>124</v>
          </cell>
          <cell r="G9">
            <v>217.57</v>
          </cell>
        </row>
        <row r="10">
          <cell r="A10">
            <v>9</v>
          </cell>
          <cell r="B10" t="str">
            <v>EDIF</v>
          </cell>
          <cell r="C10" t="str">
            <v>07-02-90</v>
          </cell>
          <cell r="D10" t="str">
            <v>BARRA ANTI-PÂNICO PARA  PORTA 1 FOLHA - COLOCADA</v>
          </cell>
          <cell r="E10" t="str">
            <v>un</v>
          </cell>
          <cell r="F10">
            <v>96</v>
          </cell>
          <cell r="G10">
            <v>439.99</v>
          </cell>
        </row>
        <row r="11">
          <cell r="A11">
            <v>10</v>
          </cell>
          <cell r="B11" t="str">
            <v>EDIF</v>
          </cell>
          <cell r="C11" t="str">
            <v>17-05-21</v>
          </cell>
          <cell r="D11" t="str">
            <v>BARRA DE APOIO PARA DEFICIENTES L=80 CM</v>
          </cell>
          <cell r="E11" t="str">
            <v>un</v>
          </cell>
          <cell r="F11">
            <v>53</v>
          </cell>
          <cell r="G11">
            <v>216.83</v>
          </cell>
        </row>
        <row r="12">
          <cell r="A12">
            <v>11</v>
          </cell>
          <cell r="B12" t="str">
            <v>EDIF</v>
          </cell>
          <cell r="C12" t="str">
            <v>04-01-40</v>
          </cell>
          <cell r="D12" t="str">
            <v>BLOCOS VAZADOS DE CONCRETO - 09CM</v>
          </cell>
          <cell r="E12" t="str">
            <v>m2</v>
          </cell>
          <cell r="F12">
            <v>9517.0499999999993</v>
          </cell>
          <cell r="G12">
            <v>29.22</v>
          </cell>
        </row>
        <row r="13">
          <cell r="A13">
            <v>12</v>
          </cell>
          <cell r="B13" t="str">
            <v>EDIF</v>
          </cell>
          <cell r="C13" t="str">
            <v>04-01-41</v>
          </cell>
          <cell r="D13" t="str">
            <v>BLOCOS VAZADOS DE CONCRETO - 14CM</v>
          </cell>
          <cell r="E13" t="str">
            <v>m2</v>
          </cell>
          <cell r="F13">
            <v>3215.59</v>
          </cell>
          <cell r="G13">
            <v>35.93</v>
          </cell>
        </row>
        <row r="14">
          <cell r="A14">
            <v>13</v>
          </cell>
          <cell r="B14" t="str">
            <v>EDIF</v>
          </cell>
          <cell r="C14" t="str">
            <v>04-01-42</v>
          </cell>
          <cell r="D14" t="str">
            <v>BLOCOS VAZADOS DE CONCRETO - 19CM</v>
          </cell>
          <cell r="E14" t="str">
            <v>m2</v>
          </cell>
          <cell r="F14">
            <v>8.64</v>
          </cell>
          <cell r="G14">
            <v>42.73</v>
          </cell>
        </row>
        <row r="15">
          <cell r="A15">
            <v>14</v>
          </cell>
          <cell r="B15" t="str">
            <v>EDIF</v>
          </cell>
          <cell r="C15" t="str">
            <v>03-03-30</v>
          </cell>
          <cell r="D15" t="str">
            <v>BOMBEAMENTO DE CONCRETO</v>
          </cell>
          <cell r="E15" t="str">
            <v>m3</v>
          </cell>
          <cell r="F15">
            <v>15179.45</v>
          </cell>
          <cell r="G15">
            <v>30.2</v>
          </cell>
        </row>
        <row r="16">
          <cell r="A16">
            <v>15</v>
          </cell>
          <cell r="B16" t="str">
            <v>EDIF</v>
          </cell>
          <cell r="C16" t="str">
            <v>09-03-32</v>
          </cell>
          <cell r="D16" t="str">
            <v>CABO 10,00MM2 - ISOLAMENTO PARA 1,0KV</v>
          </cell>
          <cell r="E16" t="str">
            <v>m</v>
          </cell>
          <cell r="F16">
            <v>800</v>
          </cell>
          <cell r="G16">
            <v>8.1999999999999993</v>
          </cell>
        </row>
        <row r="17">
          <cell r="A17">
            <v>16</v>
          </cell>
          <cell r="B17" t="str">
            <v>EDIF</v>
          </cell>
          <cell r="C17" t="str">
            <v>09-03-39</v>
          </cell>
          <cell r="D17" t="str">
            <v>CABO 120,00MM2 - ISOLAMENTO PARA 1,0KV</v>
          </cell>
          <cell r="E17" t="str">
            <v>m</v>
          </cell>
          <cell r="F17">
            <v>1100</v>
          </cell>
          <cell r="G17">
            <v>53.87</v>
          </cell>
        </row>
        <row r="18">
          <cell r="A18">
            <v>17</v>
          </cell>
          <cell r="B18" t="str">
            <v>EDIF</v>
          </cell>
          <cell r="C18" t="str">
            <v>09-03-40</v>
          </cell>
          <cell r="D18" t="str">
            <v>CABO 150,00MM2 - ISOLAMENTO PARA 1,0KV</v>
          </cell>
          <cell r="E18" t="str">
            <v>m</v>
          </cell>
          <cell r="F18">
            <v>2000</v>
          </cell>
          <cell r="G18">
            <v>72.14</v>
          </cell>
        </row>
        <row r="19">
          <cell r="A19">
            <v>18</v>
          </cell>
          <cell r="B19" t="str">
            <v>EDIF</v>
          </cell>
          <cell r="C19" t="str">
            <v>09-03-33</v>
          </cell>
          <cell r="D19" t="str">
            <v>CABO 16,00MM2 - ISOLAMENTO PARA 1,0KV</v>
          </cell>
          <cell r="E19" t="str">
            <v>m</v>
          </cell>
          <cell r="F19">
            <v>1500</v>
          </cell>
          <cell r="G19">
            <v>9.2100000000000009</v>
          </cell>
        </row>
        <row r="20">
          <cell r="A20">
            <v>19</v>
          </cell>
          <cell r="B20" t="str">
            <v>EDIF</v>
          </cell>
          <cell r="C20" t="str">
            <v>09-03-42</v>
          </cell>
          <cell r="D20" t="str">
            <v>CABO 240,00MM2 - ISOLAMENTO PARA 1,0KV</v>
          </cell>
          <cell r="E20" t="str">
            <v>m</v>
          </cell>
          <cell r="F20">
            <v>150</v>
          </cell>
          <cell r="G20">
            <v>110.37</v>
          </cell>
        </row>
        <row r="21">
          <cell r="A21">
            <v>20</v>
          </cell>
          <cell r="B21" t="str">
            <v>EDIF</v>
          </cell>
          <cell r="C21" t="str">
            <v>09-03-34</v>
          </cell>
          <cell r="D21" t="str">
            <v>CABO 25,00MM2 - ISOLAMENTO PARA 1,0KV</v>
          </cell>
          <cell r="E21" t="str">
            <v>m</v>
          </cell>
          <cell r="F21">
            <v>2300</v>
          </cell>
          <cell r="G21">
            <v>14.18</v>
          </cell>
        </row>
        <row r="22">
          <cell r="A22">
            <v>21</v>
          </cell>
          <cell r="B22" t="str">
            <v>EDIF</v>
          </cell>
          <cell r="C22" t="str">
            <v>09-03-35</v>
          </cell>
          <cell r="D22" t="str">
            <v>CABO 35,00MM2 - ISOLAMENTO PARA 1,0KV</v>
          </cell>
          <cell r="E22" t="str">
            <v>m</v>
          </cell>
          <cell r="F22">
            <v>750</v>
          </cell>
          <cell r="G22">
            <v>18.75</v>
          </cell>
        </row>
        <row r="23">
          <cell r="A23">
            <v>22</v>
          </cell>
          <cell r="B23" t="str">
            <v>EDIF</v>
          </cell>
          <cell r="C23" t="str">
            <v>09-03-36</v>
          </cell>
          <cell r="D23" t="str">
            <v>CABO 50,00MM2 - ISOLAMENTO PARA 1,0KV</v>
          </cell>
          <cell r="E23" t="str">
            <v>m</v>
          </cell>
          <cell r="F23">
            <v>590</v>
          </cell>
          <cell r="G23">
            <v>29.97</v>
          </cell>
        </row>
        <row r="24">
          <cell r="A24">
            <v>23</v>
          </cell>
          <cell r="B24" t="str">
            <v>EDIF</v>
          </cell>
          <cell r="C24" t="str">
            <v>09-03-37</v>
          </cell>
          <cell r="D24" t="str">
            <v>CABO 70,00MM2 - ISOLAMENTO PARA 1,0KV</v>
          </cell>
          <cell r="E24" t="str">
            <v>m</v>
          </cell>
          <cell r="F24">
            <v>920</v>
          </cell>
          <cell r="G24">
            <v>31.1</v>
          </cell>
        </row>
        <row r="25">
          <cell r="A25">
            <v>24</v>
          </cell>
          <cell r="B25" t="str">
            <v>EDIF</v>
          </cell>
          <cell r="C25" t="str">
            <v>09-03-38</v>
          </cell>
          <cell r="D25" t="str">
            <v>CABO 95,00MM2 - ISOLAMENTO PARA 1,0KV</v>
          </cell>
          <cell r="E25" t="str">
            <v>m</v>
          </cell>
          <cell r="F25">
            <v>1200</v>
          </cell>
          <cell r="G25">
            <v>33.53</v>
          </cell>
        </row>
        <row r="26">
          <cell r="A26">
            <v>25</v>
          </cell>
          <cell r="B26" t="str">
            <v>EDIF</v>
          </cell>
          <cell r="C26" t="str">
            <v>09-03-76</v>
          </cell>
          <cell r="D26" t="str">
            <v>CABO FLEXÍVEL PVC - 750V - 3 CONDUTORES - 2,50MM2</v>
          </cell>
          <cell r="E26" t="str">
            <v>m</v>
          </cell>
          <cell r="F26">
            <v>270</v>
          </cell>
          <cell r="G26">
            <v>4.38</v>
          </cell>
        </row>
        <row r="27">
          <cell r="A27">
            <v>26</v>
          </cell>
          <cell r="B27" t="str">
            <v>EDIF</v>
          </cell>
          <cell r="C27" t="str">
            <v>09-05-50</v>
          </cell>
          <cell r="D27" t="str">
            <v>CAIXA DE PASSAGEM EM CHAPA METÁLICA COM PORTA E FECHADURA - 40X40X15CM</v>
          </cell>
          <cell r="E27" t="str">
            <v>un</v>
          </cell>
          <cell r="F27">
            <v>20</v>
          </cell>
          <cell r="G27">
            <v>57.24</v>
          </cell>
        </row>
        <row r="28">
          <cell r="A28">
            <v>27</v>
          </cell>
          <cell r="B28" t="str">
            <v>EDIF</v>
          </cell>
          <cell r="C28" t="str">
            <v>09-05-51</v>
          </cell>
          <cell r="D28" t="str">
            <v>CAIXA DE PASSAGEM EM CHAPA METÁLICA COM PORTA E FECHADURA - 50X50X15CM</v>
          </cell>
          <cell r="E28" t="str">
            <v>un</v>
          </cell>
          <cell r="F28">
            <v>6</v>
          </cell>
          <cell r="G28">
            <v>85.12</v>
          </cell>
        </row>
        <row r="29">
          <cell r="A29">
            <v>28</v>
          </cell>
          <cell r="B29" t="str">
            <v>EDIF</v>
          </cell>
          <cell r="C29" t="str">
            <v>09-05-39</v>
          </cell>
          <cell r="D29" t="str">
            <v>CAIXA DE PASSAGEM EM CHAPA METÁLICA COM TAMPA PARAFUSADA - 10X10X8CM</v>
          </cell>
          <cell r="E29" t="str">
            <v>un</v>
          </cell>
          <cell r="F29">
            <v>67</v>
          </cell>
          <cell r="G29">
            <v>25.2</v>
          </cell>
        </row>
        <row r="30">
          <cell r="A30">
            <v>29</v>
          </cell>
          <cell r="B30" t="str">
            <v>EDIF</v>
          </cell>
          <cell r="C30" t="str">
            <v>09-05-40</v>
          </cell>
          <cell r="D30" t="str">
            <v>CAIXA DE PASSAGEM EM CHAPA METÁLICA COM TAMPA PARAFUSADA - 20X20X10CM</v>
          </cell>
          <cell r="E30" t="str">
            <v>un</v>
          </cell>
          <cell r="F30">
            <v>47</v>
          </cell>
          <cell r="G30">
            <v>26.04</v>
          </cell>
        </row>
        <row r="31">
          <cell r="A31">
            <v>30</v>
          </cell>
          <cell r="B31" t="str">
            <v>EDIF</v>
          </cell>
          <cell r="C31" t="str">
            <v>09-05-41</v>
          </cell>
          <cell r="D31" t="str">
            <v>CAIXA DE PASSAGEM EM CHAPA METÁLICA COM TAMPA PARAFUSADA - 30X30X12CM</v>
          </cell>
          <cell r="E31" t="str">
            <v>un</v>
          </cell>
          <cell r="F31">
            <v>7</v>
          </cell>
          <cell r="G31">
            <v>44.71</v>
          </cell>
        </row>
        <row r="32">
          <cell r="A32">
            <v>31</v>
          </cell>
          <cell r="B32" t="str">
            <v>EDIF</v>
          </cell>
          <cell r="C32" t="str">
            <v>09-05-24</v>
          </cell>
          <cell r="D32" t="str">
            <v>CAIXA DE PASSAGEM EM FERRO ESTAMPADO - 3"X3", INCLUSIVE ESPELHO</v>
          </cell>
          <cell r="E32" t="str">
            <v>un</v>
          </cell>
          <cell r="F32">
            <v>459</v>
          </cell>
          <cell r="G32">
            <v>6.12</v>
          </cell>
        </row>
        <row r="33">
          <cell r="A33">
            <v>32</v>
          </cell>
          <cell r="B33" t="str">
            <v>EDIF</v>
          </cell>
          <cell r="C33" t="str">
            <v>09-05-25</v>
          </cell>
          <cell r="D33" t="str">
            <v>CAIXA DE PASSAGEM EM FERRO ESTAMPADO - 4"X2", INCLUSIVE ESPELHO</v>
          </cell>
          <cell r="E33" t="str">
            <v>un</v>
          </cell>
          <cell r="F33">
            <v>597</v>
          </cell>
          <cell r="G33">
            <v>5.42</v>
          </cell>
        </row>
        <row r="34">
          <cell r="A34">
            <v>33</v>
          </cell>
          <cell r="B34" t="str">
            <v>EDIF</v>
          </cell>
          <cell r="C34" t="str">
            <v>09-05-26</v>
          </cell>
          <cell r="D34" t="str">
            <v>CAIXA DE PASSAGEM EM FERRO ESTAMPADO - 4"X4", INCLUSIVE ESPELHO</v>
          </cell>
          <cell r="E34" t="str">
            <v>un</v>
          </cell>
          <cell r="F34">
            <v>717</v>
          </cell>
          <cell r="G34">
            <v>9.5399999999999991</v>
          </cell>
        </row>
        <row r="35">
          <cell r="A35">
            <v>34</v>
          </cell>
          <cell r="B35" t="str">
            <v>EDIF</v>
          </cell>
          <cell r="C35" t="str">
            <v>09-05-29</v>
          </cell>
          <cell r="D35" t="str">
            <v>CAIXA DE PASSAGEM TIPO CONDULETE - 3/4"</v>
          </cell>
          <cell r="E35" t="str">
            <v>un</v>
          </cell>
          <cell r="F35">
            <v>1824</v>
          </cell>
          <cell r="G35">
            <v>11.87</v>
          </cell>
        </row>
        <row r="36">
          <cell r="A36">
            <v>35</v>
          </cell>
          <cell r="B36" t="str">
            <v>EDIF</v>
          </cell>
          <cell r="C36" t="str">
            <v>10-10-10</v>
          </cell>
          <cell r="D36" t="str">
            <v>CAIXA SIFONADA DE PVC RÍGIDO - 100X150MM</v>
          </cell>
          <cell r="E36" t="str">
            <v>un</v>
          </cell>
          <cell r="F36">
            <v>81</v>
          </cell>
          <cell r="G36">
            <v>59.81</v>
          </cell>
        </row>
        <row r="37">
          <cell r="A37">
            <v>36</v>
          </cell>
          <cell r="B37" t="str">
            <v>EDIF</v>
          </cell>
          <cell r="C37" t="str">
            <v>09-05-65</v>
          </cell>
          <cell r="D37" t="str">
            <v>CAIXA TELEFÔNICA INTERNA PADRÃO TELESP N. 5 80X80X12CM</v>
          </cell>
          <cell r="E37" t="str">
            <v>un</v>
          </cell>
          <cell r="F37">
            <v>9</v>
          </cell>
          <cell r="G37">
            <v>256.75</v>
          </cell>
        </row>
        <row r="38">
          <cell r="A38">
            <v>37</v>
          </cell>
          <cell r="B38" t="str">
            <v>EDIF</v>
          </cell>
          <cell r="C38" t="str">
            <v>09-05-66</v>
          </cell>
          <cell r="D38" t="str">
            <v>CAIXA TELEFÔNICA INTERNA PADRÃO TELESP N.6 120X120X15CM</v>
          </cell>
          <cell r="E38" t="str">
            <v>un</v>
          </cell>
          <cell r="F38">
            <v>3</v>
          </cell>
          <cell r="G38">
            <v>546.65</v>
          </cell>
        </row>
        <row r="39">
          <cell r="A39">
            <v>38</v>
          </cell>
          <cell r="B39" t="str">
            <v>EDIF</v>
          </cell>
          <cell r="C39" t="str">
            <v>01-01-06</v>
          </cell>
          <cell r="D39" t="str">
            <v>CARGA MANUAL E REMOÇÃO DE ENTULHO, INCLUSIVE TRANSPORTE ATÉ 1 KM</v>
          </cell>
          <cell r="E39" t="str">
            <v>m3</v>
          </cell>
          <cell r="F39">
            <v>5535.9400000000005</v>
          </cell>
          <cell r="G39">
            <v>13.53</v>
          </cell>
        </row>
        <row r="40">
          <cell r="A40">
            <v>39</v>
          </cell>
          <cell r="B40" t="str">
            <v>EDIF</v>
          </cell>
          <cell r="C40" t="str">
            <v>01-02-11</v>
          </cell>
          <cell r="D40" t="str">
            <v>CARGA MANUAL E REMOÇÃO DE TERRA, INCLUSIVE TRANSPORTE ATÉ 1 KM</v>
          </cell>
          <cell r="E40" t="str">
            <v>m3</v>
          </cell>
          <cell r="F40">
            <v>243.38</v>
          </cell>
          <cell r="G40">
            <v>14.35</v>
          </cell>
        </row>
        <row r="41">
          <cell r="A41">
            <v>40</v>
          </cell>
          <cell r="B41" t="str">
            <v>EDIF</v>
          </cell>
          <cell r="C41" t="str">
            <v>01-01-05</v>
          </cell>
          <cell r="D41" t="str">
            <v>CARGA MECANIZADA E REMOÇÃO DE ENTULHO, INCLUSIVE TRANSPORTE ATÉ 1KM</v>
          </cell>
          <cell r="E41" t="str">
            <v>m3</v>
          </cell>
          <cell r="F41">
            <v>9549.6260000000002</v>
          </cell>
          <cell r="G41">
            <v>5.1100000000000003</v>
          </cell>
        </row>
        <row r="42">
          <cell r="A42">
            <v>41</v>
          </cell>
          <cell r="B42" t="str">
            <v>EDIF</v>
          </cell>
          <cell r="C42" t="str">
            <v>10-01-01</v>
          </cell>
          <cell r="D42" t="str">
            <v>CAVALETE DE ENTRADA - 3/4"</v>
          </cell>
          <cell r="E42" t="str">
            <v>un</v>
          </cell>
          <cell r="F42">
            <v>1</v>
          </cell>
          <cell r="G42">
            <v>129.6</v>
          </cell>
        </row>
        <row r="43">
          <cell r="A43">
            <v>42</v>
          </cell>
          <cell r="B43" t="str">
            <v>EDIF</v>
          </cell>
          <cell r="C43" t="str">
            <v>11-03-01</v>
          </cell>
          <cell r="D43" t="str">
            <v>CHAPISCO COMUM - ARGAMASSA DE CIMENTO E AREIA 1:3</v>
          </cell>
          <cell r="E43" t="str">
            <v>m2</v>
          </cell>
          <cell r="F43">
            <v>26184.23</v>
          </cell>
          <cell r="G43">
            <v>3.56</v>
          </cell>
        </row>
        <row r="44">
          <cell r="A44">
            <v>43</v>
          </cell>
          <cell r="B44" t="str">
            <v>EDIF</v>
          </cell>
          <cell r="C44" t="str">
            <v>10-14-40</v>
          </cell>
          <cell r="D44" t="str">
            <v>CHUVEIRO ELÉTRICO AUTOMÁTICO, CORPO METAL CROMADO - 220V-2800/4400W</v>
          </cell>
          <cell r="E44" t="str">
            <v>un</v>
          </cell>
          <cell r="F44">
            <v>44</v>
          </cell>
          <cell r="G44">
            <v>135.69999999999999</v>
          </cell>
        </row>
        <row r="45">
          <cell r="A45">
            <v>44</v>
          </cell>
          <cell r="B45" t="str">
            <v>EDIF</v>
          </cell>
          <cell r="C45" t="str">
            <v>03-01-30</v>
          </cell>
          <cell r="D45" t="str">
            <v>CIMBRAMENTO PARA ALTURAS ENTRE 3,01M E 7,00M</v>
          </cell>
          <cell r="E45" t="str">
            <v>m3</v>
          </cell>
          <cell r="F45">
            <v>59267.259999999995</v>
          </cell>
          <cell r="G45">
            <v>15.08</v>
          </cell>
        </row>
        <row r="46">
          <cell r="A46">
            <v>45</v>
          </cell>
          <cell r="B46" t="str">
            <v>EDIF</v>
          </cell>
          <cell r="C46" t="str">
            <v>05-01-30</v>
          </cell>
          <cell r="D46" t="str">
            <v>CIMENTO IMPERMEABILIZANTE DE CRISTALIZAÇÃO - ESTRUTUTURA ENTERRADA</v>
          </cell>
          <cell r="E46" t="str">
            <v>m2</v>
          </cell>
          <cell r="F46">
            <v>1409.47</v>
          </cell>
          <cell r="G46">
            <v>39.909999999999997</v>
          </cell>
        </row>
        <row r="47">
          <cell r="A47">
            <v>46</v>
          </cell>
          <cell r="B47" t="str">
            <v>EDIF</v>
          </cell>
          <cell r="C47" t="str">
            <v>04-01-97</v>
          </cell>
          <cell r="D47" t="str">
            <v>CONCRETO "GROUT"</v>
          </cell>
          <cell r="E47" t="str">
            <v>m3</v>
          </cell>
          <cell r="F47">
            <v>392.28999999999996</v>
          </cell>
          <cell r="G47">
            <v>385.35</v>
          </cell>
        </row>
        <row r="48">
          <cell r="A48">
            <v>47</v>
          </cell>
          <cell r="B48" t="str">
            <v>EDIF</v>
          </cell>
          <cell r="C48" t="str">
            <v>03-03-15</v>
          </cell>
          <cell r="D48" t="str">
            <v>CONCRETO FCK = 20,0MPA - USINADO</v>
          </cell>
          <cell r="E48" t="str">
            <v>m3</v>
          </cell>
          <cell r="F48">
            <v>461.68</v>
          </cell>
          <cell r="G48">
            <v>262.75</v>
          </cell>
        </row>
        <row r="49">
          <cell r="A49">
            <v>48</v>
          </cell>
          <cell r="B49" t="str">
            <v>EDIF</v>
          </cell>
          <cell r="C49" t="str">
            <v>03-03-16</v>
          </cell>
          <cell r="D49" t="str">
            <v>CONCRETO FCK = 20,0MPA - USINADO E BOMBEÁVEL</v>
          </cell>
          <cell r="E49" t="str">
            <v>m3</v>
          </cell>
          <cell r="F49">
            <v>2507.37</v>
          </cell>
          <cell r="G49">
            <v>260.83</v>
          </cell>
        </row>
        <row r="50">
          <cell r="A50">
            <v>49</v>
          </cell>
          <cell r="B50" t="str">
            <v>EDIF</v>
          </cell>
          <cell r="C50" t="str">
            <v>03-03-21</v>
          </cell>
          <cell r="D50" t="str">
            <v>CONCRETO FCK = 30,0MPA - USINADO E BOMBEÁVEL</v>
          </cell>
          <cell r="E50" t="str">
            <v>m3</v>
          </cell>
          <cell r="F50">
            <v>12672.08</v>
          </cell>
          <cell r="G50">
            <v>288.39999999999998</v>
          </cell>
        </row>
        <row r="51">
          <cell r="A51">
            <v>50</v>
          </cell>
          <cell r="B51" t="str">
            <v>EDIF</v>
          </cell>
          <cell r="C51" t="str">
            <v>10-12-12</v>
          </cell>
          <cell r="D51" t="str">
            <v>CONDUTOR EM TUBO DE FERRO FUNDIDO PARA ESGOTO, LINHA HL - 100MM</v>
          </cell>
          <cell r="E51" t="str">
            <v>m</v>
          </cell>
          <cell r="F51">
            <v>47</v>
          </cell>
          <cell r="G51">
            <v>214.04</v>
          </cell>
        </row>
        <row r="52">
          <cell r="A52">
            <v>51</v>
          </cell>
          <cell r="B52" t="str">
            <v>EDIF</v>
          </cell>
          <cell r="C52" t="str">
            <v>10-12-13</v>
          </cell>
          <cell r="D52" t="str">
            <v>CONDUTOR EM TUBO DE FERRO FUNDIDO PARA ESGOTO, LINHA HL - 150MM</v>
          </cell>
          <cell r="E52" t="str">
            <v>m</v>
          </cell>
          <cell r="F52">
            <v>6</v>
          </cell>
          <cell r="G52">
            <v>296.52</v>
          </cell>
        </row>
        <row r="53">
          <cell r="A53">
            <v>52</v>
          </cell>
          <cell r="B53" t="str">
            <v>EDIF</v>
          </cell>
          <cell r="C53" t="str">
            <v>07-02-02</v>
          </cell>
          <cell r="D53" t="str">
            <v>CONJUNTO DE FECHADURA DE CILINDRO, 55MM, TRÁFEGO INTENSO, MAÇANETA EM ZAMAC, GUARNIÇÕES EM AÇO, ACABAMENTO CROMADO - PARA PORTA INTERNA OU EXTERNA</v>
          </cell>
          <cell r="E53" t="str">
            <v>un</v>
          </cell>
          <cell r="F53">
            <v>206</v>
          </cell>
          <cell r="G53">
            <v>150.41999999999999</v>
          </cell>
        </row>
        <row r="54">
          <cell r="A54">
            <v>53</v>
          </cell>
          <cell r="B54" t="str">
            <v>EDIF</v>
          </cell>
          <cell r="C54" t="str">
            <v>01-02-01</v>
          </cell>
          <cell r="D54" t="str">
            <v>CORTE</v>
          </cell>
          <cell r="E54" t="str">
            <v>m3</v>
          </cell>
          <cell r="F54">
            <v>243.38</v>
          </cell>
          <cell r="G54">
            <v>16.89</v>
          </cell>
        </row>
        <row r="55">
          <cell r="A55">
            <v>54</v>
          </cell>
          <cell r="B55" t="str">
            <v>EDIF</v>
          </cell>
          <cell r="C55" t="str">
            <v>01-03-03</v>
          </cell>
          <cell r="D55" t="str">
            <v>CORTE E CARREGAMENTO PARA BOTA-FORA, INCLUSIVE TRANSPORTE ATÉ 1KM</v>
          </cell>
          <cell r="E55" t="str">
            <v>m3</v>
          </cell>
          <cell r="F55">
            <v>44576</v>
          </cell>
          <cell r="G55">
            <v>10.53</v>
          </cell>
        </row>
        <row r="56">
          <cell r="A56">
            <v>55</v>
          </cell>
          <cell r="B56" t="str">
            <v>EDIF</v>
          </cell>
          <cell r="C56" t="str">
            <v>04-50-04</v>
          </cell>
          <cell r="D56" t="str">
            <v>DEMOLIÇÃO DE ALVENARIA EM GERAL (TIJOLOS OU BLOCOS)</v>
          </cell>
          <cell r="E56" t="str">
            <v>m3</v>
          </cell>
          <cell r="F56">
            <v>4067.8500000000004</v>
          </cell>
          <cell r="G56">
            <v>25.34</v>
          </cell>
        </row>
        <row r="57">
          <cell r="A57">
            <v>56</v>
          </cell>
          <cell r="B57" t="str">
            <v>EDIF</v>
          </cell>
          <cell r="C57" t="str">
            <v>11-50-03</v>
          </cell>
          <cell r="D57" t="str">
            <v>DEMOLIÇÃO DE ARGAMASSA DE CIMENTO E AREIA</v>
          </cell>
          <cell r="E57" t="str">
            <v>m2</v>
          </cell>
          <cell r="F57">
            <v>694.88</v>
          </cell>
          <cell r="G57">
            <v>3.77</v>
          </cell>
        </row>
        <row r="58">
          <cell r="A58">
            <v>57</v>
          </cell>
          <cell r="B58" t="str">
            <v>EDIF</v>
          </cell>
          <cell r="C58" t="str">
            <v>05-50-01</v>
          </cell>
          <cell r="D58" t="str">
            <v>DEMOLIÇÃO DE ARGAMASSA IMPERMEÁVEL - ESPESSURA MÉDIA DE 30MM</v>
          </cell>
          <cell r="E58" t="str">
            <v>m2</v>
          </cell>
          <cell r="F58">
            <v>160.5</v>
          </cell>
          <cell r="G58">
            <v>4.22</v>
          </cell>
        </row>
        <row r="59">
          <cell r="A59">
            <v>58</v>
          </cell>
          <cell r="B59" t="str">
            <v>EDIF</v>
          </cell>
          <cell r="C59" t="str">
            <v>13-50-05</v>
          </cell>
          <cell r="D59" t="str">
            <v>DEMOLIÇÃO DE ARGAMASSA, CERÂMICA OU SIMILAR INCLUSIVE ARGAMASSA DE REGULARIZAÇÃO</v>
          </cell>
          <cell r="E59" t="str">
            <v>m2</v>
          </cell>
          <cell r="F59">
            <v>574</v>
          </cell>
          <cell r="G59">
            <v>14.17</v>
          </cell>
        </row>
        <row r="60">
          <cell r="A60">
            <v>59</v>
          </cell>
          <cell r="B60" t="str">
            <v>EDIF</v>
          </cell>
          <cell r="C60" t="str">
            <v>03-50-02</v>
          </cell>
          <cell r="D60" t="str">
            <v>DEMOLIÇÃO DE CONCRETO ARMADO</v>
          </cell>
          <cell r="E60" t="str">
            <v>m3</v>
          </cell>
          <cell r="F60">
            <v>1473.75</v>
          </cell>
          <cell r="G60">
            <v>141.63</v>
          </cell>
        </row>
        <row r="61">
          <cell r="A61">
            <v>60</v>
          </cell>
          <cell r="B61" t="str">
            <v>EDIF</v>
          </cell>
          <cell r="C61" t="str">
            <v>13-50-01</v>
          </cell>
          <cell r="D61" t="str">
            <v>DEMOLIÇÃO DE CONCRETO SIMPLES</v>
          </cell>
          <cell r="E61" t="str">
            <v>m3</v>
          </cell>
          <cell r="F61">
            <v>600.30999999999995</v>
          </cell>
          <cell r="G61">
            <v>122.82</v>
          </cell>
        </row>
        <row r="62">
          <cell r="A62">
            <v>61</v>
          </cell>
          <cell r="B62" t="str">
            <v>EDIF</v>
          </cell>
          <cell r="C62" t="str">
            <v>12-50-20</v>
          </cell>
          <cell r="D62" t="str">
            <v>DEMOLIÇÃO DE ENTARUGAMENTO DE FORRO</v>
          </cell>
          <cell r="E62" t="str">
            <v>m2</v>
          </cell>
          <cell r="F62">
            <v>9823</v>
          </cell>
          <cell r="G62">
            <v>3.38</v>
          </cell>
        </row>
        <row r="63">
          <cell r="A63">
            <v>62</v>
          </cell>
          <cell r="B63" t="str">
            <v>EDIF</v>
          </cell>
          <cell r="C63" t="str">
            <v>12-50-05</v>
          </cell>
          <cell r="D63" t="str">
            <v>DEMOLIÇÃO DE FORRO DE GESSO</v>
          </cell>
          <cell r="E63" t="str">
            <v>m2</v>
          </cell>
          <cell r="F63">
            <v>9823</v>
          </cell>
          <cell r="G63">
            <v>2.5299999999999998</v>
          </cell>
        </row>
        <row r="64">
          <cell r="A64">
            <v>63</v>
          </cell>
          <cell r="B64" t="str">
            <v>EDIF</v>
          </cell>
          <cell r="C64" t="str">
            <v>17-50-45</v>
          </cell>
          <cell r="D64" t="str">
            <v>DEMOLIÇÃO DE GUIAS DE CONCRETO</v>
          </cell>
          <cell r="E64" t="str">
            <v>m</v>
          </cell>
          <cell r="F64">
            <v>180</v>
          </cell>
          <cell r="G64">
            <v>3.38</v>
          </cell>
        </row>
        <row r="65">
          <cell r="A65">
            <v>64</v>
          </cell>
          <cell r="B65" t="str">
            <v>EDIF</v>
          </cell>
          <cell r="C65" t="str">
            <v>17-50-01</v>
          </cell>
          <cell r="D65" t="str">
            <v>DEMOLIÇÃO DE MURO DE ALVENARIA - H=1,80 À 2,00M</v>
          </cell>
          <cell r="E65" t="str">
            <v>m</v>
          </cell>
          <cell r="F65">
            <v>657</v>
          </cell>
          <cell r="G65">
            <v>21.11</v>
          </cell>
        </row>
        <row r="66">
          <cell r="A66">
            <v>65</v>
          </cell>
          <cell r="B66" t="str">
            <v>EDIF</v>
          </cell>
          <cell r="C66" t="str">
            <v>17-50-40</v>
          </cell>
          <cell r="D66" t="str">
            <v>DEMOLIÇÃO DE PAVIMENTAÇÃO ASFÁLTICA, CAPA E BASE - MANUAL</v>
          </cell>
          <cell r="E66" t="str">
            <v>m2</v>
          </cell>
          <cell r="F66">
            <v>250</v>
          </cell>
          <cell r="G66">
            <v>12.67</v>
          </cell>
        </row>
        <row r="67">
          <cell r="A67">
            <v>66</v>
          </cell>
          <cell r="B67" t="str">
            <v>EDIF</v>
          </cell>
          <cell r="C67" t="str">
            <v>05-50-02</v>
          </cell>
          <cell r="D67" t="str">
            <v>DEMOLIÇÃO DE SISTEMAS IMPERMEABILIZANTES DE BASE ASFÁLTICA</v>
          </cell>
          <cell r="E67" t="str">
            <v>m2</v>
          </cell>
          <cell r="F67">
            <v>20</v>
          </cell>
          <cell r="G67">
            <v>1.68</v>
          </cell>
        </row>
        <row r="68">
          <cell r="A68">
            <v>67</v>
          </cell>
          <cell r="B68" t="str">
            <v>EDIF</v>
          </cell>
          <cell r="C68" t="str">
            <v>13-50-14</v>
          </cell>
          <cell r="D68" t="str">
            <v>DEMOLIÇÃO DE SOALHO DE MADEIRA, INCLUSIVE VIGAMENTO</v>
          </cell>
          <cell r="E68" t="str">
            <v>m2</v>
          </cell>
          <cell r="F68">
            <v>142</v>
          </cell>
          <cell r="G68">
            <v>11.34</v>
          </cell>
        </row>
        <row r="69">
          <cell r="A69">
            <v>68</v>
          </cell>
          <cell r="B69" t="str">
            <v>EDIF</v>
          </cell>
          <cell r="C69" t="str">
            <v>13-50-10</v>
          </cell>
          <cell r="D69" t="str">
            <v>DEMOLIÇÃO DE TACOS DE MADEIRA, INCLUSIVE ARGAMASSA DE ASSENTAMENTO</v>
          </cell>
          <cell r="E69" t="str">
            <v>m2</v>
          </cell>
          <cell r="F69">
            <v>555</v>
          </cell>
          <cell r="G69">
            <v>9.44</v>
          </cell>
        </row>
        <row r="70">
          <cell r="A70">
            <v>69</v>
          </cell>
          <cell r="B70" t="str">
            <v>EDIF</v>
          </cell>
          <cell r="C70" t="str">
            <v>06-50-20</v>
          </cell>
          <cell r="D70" t="str">
            <v>DEMOLIÇÃO DE TELHAS DE BARRO COZIDO OU VIDRO EM GERAL</v>
          </cell>
          <cell r="E70" t="str">
            <v>m2</v>
          </cell>
          <cell r="F70">
            <v>627</v>
          </cell>
          <cell r="G70">
            <v>5.0599999999999996</v>
          </cell>
        </row>
        <row r="71">
          <cell r="A71">
            <v>70</v>
          </cell>
          <cell r="B71" t="str">
            <v>EDIF</v>
          </cell>
          <cell r="C71" t="str">
            <v>06-50-25</v>
          </cell>
          <cell r="D71" t="str">
            <v>DEMOLIÇÃO DE TELHAS DE CIMENTO AMIANTO, ALUMÍNIO OU PLÁSTICO - ONDULADA COMUM</v>
          </cell>
          <cell r="E71" t="str">
            <v>m2</v>
          </cell>
          <cell r="F71">
            <v>3343</v>
          </cell>
          <cell r="G71">
            <v>2.11</v>
          </cell>
        </row>
        <row r="72">
          <cell r="A72">
            <v>71</v>
          </cell>
          <cell r="B72" t="str">
            <v>EDIF</v>
          </cell>
          <cell r="C72" t="str">
            <v>10-50-01</v>
          </cell>
          <cell r="D72" t="str">
            <v>DEMOLIÇÃO DE TUBULAÇÃO DE AÇO PRETO OU GALVANIZADO - ATÉ 2"</v>
          </cell>
          <cell r="E72" t="str">
            <v>m</v>
          </cell>
          <cell r="F72">
            <v>900</v>
          </cell>
          <cell r="G72">
            <v>2.59</v>
          </cell>
        </row>
        <row r="73">
          <cell r="A73">
            <v>72</v>
          </cell>
          <cell r="B73" t="str">
            <v>EDIF</v>
          </cell>
          <cell r="C73" t="str">
            <v>10-50-05</v>
          </cell>
          <cell r="D73" t="str">
            <v>DEMOLIÇÃO DE TUBULAÇÃO DE COBRE - ATÉ 1 1/4"</v>
          </cell>
          <cell r="E73" t="str">
            <v>m</v>
          </cell>
          <cell r="F73">
            <v>200</v>
          </cell>
          <cell r="G73">
            <v>2.59</v>
          </cell>
        </row>
        <row r="74">
          <cell r="A74">
            <v>73</v>
          </cell>
          <cell r="B74" t="str">
            <v>EDIF</v>
          </cell>
          <cell r="C74" t="str">
            <v>10-50-03</v>
          </cell>
          <cell r="D74" t="str">
            <v>DEMOLIÇÃO DE TUBULAÇÃO DE PVC RÍGIDO - ATÉ 4"</v>
          </cell>
          <cell r="E74" t="str">
            <v>m</v>
          </cell>
          <cell r="F74">
            <v>2050</v>
          </cell>
          <cell r="G74">
            <v>2.15</v>
          </cell>
        </row>
        <row r="75">
          <cell r="A75">
            <v>74</v>
          </cell>
          <cell r="B75" t="str">
            <v>EDIF</v>
          </cell>
          <cell r="C75" t="str">
            <v>14-50-01</v>
          </cell>
          <cell r="D75" t="str">
            <v>DEMOLIÇÃO DE VIDROS ENCAIXILHADOS EM GERAL, INCLUSIVE LIMPEZA DO CAIXILHO</v>
          </cell>
          <cell r="E75" t="str">
            <v>m2</v>
          </cell>
          <cell r="F75">
            <v>1020.33</v>
          </cell>
          <cell r="G75">
            <v>23.21</v>
          </cell>
        </row>
        <row r="76">
          <cell r="A76">
            <v>75</v>
          </cell>
          <cell r="B76" t="str">
            <v>EDIF</v>
          </cell>
          <cell r="C76" t="str">
            <v>20-03-18</v>
          </cell>
          <cell r="D76" t="str">
            <v>DESENVOLVIMENTO DE PROJETO EXECUTIVO FORMATO A0</v>
          </cell>
          <cell r="E76" t="str">
            <v>un</v>
          </cell>
          <cell r="F76">
            <v>664</v>
          </cell>
          <cell r="G76">
            <v>4223.9799999999996</v>
          </cell>
        </row>
        <row r="77">
          <cell r="A77">
            <v>76</v>
          </cell>
          <cell r="B77" t="str">
            <v>EDIF</v>
          </cell>
          <cell r="C77" t="str">
            <v>20-03-19</v>
          </cell>
          <cell r="D77" t="str">
            <v>DESENVOLVIMENTO DE PROJETO EXECUTIVO FORMATO A1</v>
          </cell>
          <cell r="E77" t="str">
            <v>un</v>
          </cell>
          <cell r="F77">
            <v>38</v>
          </cell>
          <cell r="G77">
            <v>2687.84</v>
          </cell>
        </row>
        <row r="78">
          <cell r="A78">
            <v>77</v>
          </cell>
          <cell r="B78" t="str">
            <v>EDIF</v>
          </cell>
          <cell r="C78" t="str">
            <v>09-10-66</v>
          </cell>
          <cell r="D78" t="str">
            <v>DETECTOR ÓPTICO DE FUMAÇA PARA SISTEMAS ENDEREÇÁVEIS</v>
          </cell>
          <cell r="E78" t="str">
            <v>un</v>
          </cell>
          <cell r="F78">
            <v>401</v>
          </cell>
          <cell r="G78">
            <v>179.12</v>
          </cell>
        </row>
        <row r="79">
          <cell r="A79">
            <v>78</v>
          </cell>
          <cell r="B79" t="str">
            <v>EDIF</v>
          </cell>
          <cell r="C79" t="str">
            <v>07-80-50</v>
          </cell>
          <cell r="D79" t="str">
            <v>DOBRADIÇA EM AÇO LAMINADO, CROMADA - 3 1/2"X3"</v>
          </cell>
          <cell r="E79" t="str">
            <v>un</v>
          </cell>
          <cell r="F79">
            <v>627</v>
          </cell>
          <cell r="G79">
            <v>9.85</v>
          </cell>
        </row>
        <row r="80">
          <cell r="A80">
            <v>79</v>
          </cell>
          <cell r="B80" t="str">
            <v>EDIF</v>
          </cell>
          <cell r="C80" t="str">
            <v>17-05-52</v>
          </cell>
          <cell r="D80" t="str">
            <v>DP.02 - ESCADA MARINHEIRO DE FERRO GALVANIZADO COM GUARDA CORPO</v>
          </cell>
          <cell r="E80" t="str">
            <v>m</v>
          </cell>
          <cell r="F80">
            <v>16.8</v>
          </cell>
          <cell r="G80">
            <v>179.82</v>
          </cell>
        </row>
        <row r="81">
          <cell r="A81">
            <v>80</v>
          </cell>
          <cell r="B81" t="str">
            <v>EDIF</v>
          </cell>
          <cell r="C81" t="str">
            <v>04-02-18</v>
          </cell>
          <cell r="D81" t="str">
            <v>ELEMENTO VAZADO DE CONCRETO - TIPO NEO-REX N.23A OU SIMILAR</v>
          </cell>
          <cell r="E81" t="str">
            <v>m2</v>
          </cell>
          <cell r="F81">
            <v>1534.64</v>
          </cell>
          <cell r="G81">
            <v>89.15</v>
          </cell>
        </row>
        <row r="82">
          <cell r="A82">
            <v>81</v>
          </cell>
          <cell r="B82" t="str">
            <v>EDIF</v>
          </cell>
          <cell r="C82" t="str">
            <v>09-13-35</v>
          </cell>
          <cell r="D82" t="str">
            <v>ELETROCALHA LISA GALV. ELETROL. CHAPA 14 - 400X100MM C/ TAMPA E INST.</v>
          </cell>
          <cell r="E82" t="str">
            <v>m</v>
          </cell>
          <cell r="F82">
            <v>54</v>
          </cell>
          <cell r="G82">
            <v>137.31</v>
          </cell>
        </row>
        <row r="83">
          <cell r="A83">
            <v>82</v>
          </cell>
          <cell r="B83" t="str">
            <v>EDIF</v>
          </cell>
          <cell r="C83" t="str">
            <v>09-13-21</v>
          </cell>
          <cell r="D83" t="str">
            <v>ELETROCALHA LISA GALVANIZADA ELETROLÍTICA CHAPA 14 - 100X50MM  COM TAMPA E INSTALAÇÃO</v>
          </cell>
          <cell r="E83" t="str">
            <v>m</v>
          </cell>
          <cell r="F83">
            <v>666</v>
          </cell>
          <cell r="G83">
            <v>50.35</v>
          </cell>
        </row>
        <row r="84">
          <cell r="A84">
            <v>83</v>
          </cell>
          <cell r="B84" t="str">
            <v>EDIF</v>
          </cell>
          <cell r="C84" t="str">
            <v>09-13-25</v>
          </cell>
          <cell r="D84" t="str">
            <v>ELETROCALHA LISA GALVANIZADA ELETROLÍTICA CHAPA 14 - 200X50MM  COM TAMPA E INSTALAÇÃO</v>
          </cell>
          <cell r="E84" t="str">
            <v>m</v>
          </cell>
          <cell r="F84">
            <v>312</v>
          </cell>
          <cell r="G84">
            <v>75.040000000000006</v>
          </cell>
        </row>
        <row r="85">
          <cell r="A85">
            <v>84</v>
          </cell>
          <cell r="B85" t="str">
            <v>EDIF</v>
          </cell>
          <cell r="C85" t="str">
            <v>09-13-27</v>
          </cell>
          <cell r="D85" t="str">
            <v>ELETROCALHA LISA GALVANIZADA ELETROLÍTICA CHAPA 14 - 300X50MM  COM TAMPA E INSTALAÇÃO</v>
          </cell>
          <cell r="E85" t="str">
            <v>m</v>
          </cell>
          <cell r="F85">
            <v>154</v>
          </cell>
          <cell r="G85">
            <v>94.33</v>
          </cell>
        </row>
        <row r="86">
          <cell r="A86">
            <v>85</v>
          </cell>
          <cell r="B86" t="str">
            <v>EDIF</v>
          </cell>
          <cell r="C86" t="str">
            <v>09-02-14</v>
          </cell>
          <cell r="D86" t="str">
            <v>ELETRODUTO DE AÇO GALVANIZADO, TIPO LEVE I - 1 1/2"</v>
          </cell>
          <cell r="E86" t="str">
            <v>m</v>
          </cell>
          <cell r="F86">
            <v>354</v>
          </cell>
          <cell r="G86">
            <v>24.7</v>
          </cell>
        </row>
        <row r="87">
          <cell r="A87">
            <v>86</v>
          </cell>
          <cell r="B87" t="str">
            <v>EDIF</v>
          </cell>
          <cell r="C87" t="str">
            <v>09-02-13</v>
          </cell>
          <cell r="D87" t="str">
            <v>ELETRODUTO DE AÇO GALVANIZADO, TIPO LEVE I - 1 1/4"</v>
          </cell>
          <cell r="E87" t="str">
            <v>m</v>
          </cell>
          <cell r="F87">
            <v>100</v>
          </cell>
          <cell r="G87">
            <v>22.73</v>
          </cell>
        </row>
        <row r="88">
          <cell r="A88">
            <v>87</v>
          </cell>
          <cell r="B88" t="str">
            <v>EDIF</v>
          </cell>
          <cell r="C88" t="str">
            <v>09-02-12</v>
          </cell>
          <cell r="D88" t="str">
            <v>ELETRODUTO DE AÇO GALVANIZADO, TIPO LEVE I - 1"</v>
          </cell>
          <cell r="E88" t="str">
            <v>m</v>
          </cell>
          <cell r="F88">
            <v>1805</v>
          </cell>
          <cell r="G88">
            <v>13.34</v>
          </cell>
        </row>
        <row r="89">
          <cell r="A89">
            <v>88</v>
          </cell>
          <cell r="B89" t="str">
            <v>EDIF</v>
          </cell>
          <cell r="C89" t="str">
            <v>09-02-15</v>
          </cell>
          <cell r="D89" t="str">
            <v>ELETRODUTO DE AÇO GALVANIZADO, TIPO LEVE I - 2"</v>
          </cell>
          <cell r="E89" t="str">
            <v>m</v>
          </cell>
          <cell r="F89">
            <v>159</v>
          </cell>
          <cell r="G89">
            <v>27.84</v>
          </cell>
        </row>
        <row r="90">
          <cell r="A90">
            <v>89</v>
          </cell>
          <cell r="B90" t="str">
            <v>EDIF</v>
          </cell>
          <cell r="C90" t="str">
            <v>09-02-17</v>
          </cell>
          <cell r="D90" t="str">
            <v>ELETRODUTO DE AÇO GALVANIZADO, TIPO LEVE I - 3"</v>
          </cell>
          <cell r="E90" t="str">
            <v>m</v>
          </cell>
          <cell r="F90">
            <v>577</v>
          </cell>
          <cell r="G90">
            <v>48.79</v>
          </cell>
        </row>
        <row r="91">
          <cell r="A91">
            <v>90</v>
          </cell>
          <cell r="B91" t="str">
            <v>EDIF</v>
          </cell>
          <cell r="C91" t="str">
            <v>09-02-11</v>
          </cell>
          <cell r="D91" t="str">
            <v>ELETRODUTO DE AÇO GALVANIZADO, TIPO LEVE I - 3/4"</v>
          </cell>
          <cell r="E91" t="str">
            <v>m</v>
          </cell>
          <cell r="F91">
            <v>10514</v>
          </cell>
          <cell r="G91">
            <v>12.56</v>
          </cell>
        </row>
        <row r="92">
          <cell r="A92">
            <v>91</v>
          </cell>
          <cell r="B92" t="str">
            <v>EDIF</v>
          </cell>
          <cell r="C92" t="str">
            <v>09-02-19</v>
          </cell>
          <cell r="D92" t="str">
            <v>ELETRODUTO DE AÇO GALVANIZADO, TIPO LEVE I - 4"</v>
          </cell>
          <cell r="E92" t="str">
            <v>m</v>
          </cell>
          <cell r="F92">
            <v>130</v>
          </cell>
          <cell r="G92">
            <v>56.08</v>
          </cell>
        </row>
        <row r="93">
          <cell r="A93">
            <v>92</v>
          </cell>
          <cell r="B93" t="str">
            <v>EDIF</v>
          </cell>
          <cell r="C93" t="str">
            <v>09-02-02</v>
          </cell>
          <cell r="D93" t="str">
            <v>ELETRODUTO DE PVC RÍGIDO, ROSCÁVEL - 25MM (3/4")</v>
          </cell>
          <cell r="E93" t="str">
            <v>m</v>
          </cell>
          <cell r="F93">
            <v>4367</v>
          </cell>
          <cell r="G93">
            <v>8.57</v>
          </cell>
        </row>
        <row r="94">
          <cell r="A94">
            <v>93</v>
          </cell>
          <cell r="B94" t="str">
            <v>EDIF</v>
          </cell>
          <cell r="C94" t="str">
            <v>09-02-03</v>
          </cell>
          <cell r="D94" t="str">
            <v>ELETRODUTO DE PVC RÍGIDO, ROSCÁVEL - 32MM (1")</v>
          </cell>
          <cell r="E94" t="str">
            <v>m</v>
          </cell>
          <cell r="F94">
            <v>1852</v>
          </cell>
          <cell r="G94">
            <v>9.4499999999999993</v>
          </cell>
        </row>
        <row r="95">
          <cell r="A95">
            <v>94</v>
          </cell>
          <cell r="B95" t="str">
            <v>EDIF</v>
          </cell>
          <cell r="C95" t="str">
            <v>09-02-06</v>
          </cell>
          <cell r="D95" t="str">
            <v>ELETRODUTO DE PVC RÍGIDO, ROSCÁVEL - 60MM (2")</v>
          </cell>
          <cell r="E95" t="str">
            <v>m</v>
          </cell>
          <cell r="F95">
            <v>128</v>
          </cell>
          <cell r="G95">
            <v>15.18</v>
          </cell>
        </row>
        <row r="96">
          <cell r="A96">
            <v>95</v>
          </cell>
          <cell r="B96" t="str">
            <v>EDIF</v>
          </cell>
          <cell r="C96" t="str">
            <v>07-01-50</v>
          </cell>
          <cell r="D96" t="str">
            <v>EM.01 - BATENTE DE MADEIRA (14CM) - PARA PORTA DE 1 FOLHA, SEM BANDEIRA</v>
          </cell>
          <cell r="E96" t="str">
            <v>jg</v>
          </cell>
          <cell r="F96">
            <v>171</v>
          </cell>
          <cell r="G96">
            <v>148.01</v>
          </cell>
        </row>
        <row r="97">
          <cell r="A97">
            <v>96</v>
          </cell>
          <cell r="B97" t="str">
            <v>EDIF</v>
          </cell>
          <cell r="C97" t="str">
            <v>07-01-51</v>
          </cell>
          <cell r="D97" t="str">
            <v>EM.01 - BATENTE DE MADEIRA (14CM) - PARA PORTA DE 2 FOLHAS, SEM BANDEIRA</v>
          </cell>
          <cell r="E97" t="str">
            <v>jg</v>
          </cell>
          <cell r="F97">
            <v>35</v>
          </cell>
          <cell r="G97">
            <v>242.17</v>
          </cell>
        </row>
        <row r="98">
          <cell r="A98">
            <v>97</v>
          </cell>
          <cell r="B98" t="str">
            <v>EDIF</v>
          </cell>
          <cell r="C98" t="str">
            <v>11-03-10</v>
          </cell>
          <cell r="D98" t="str">
            <v>EMBOÇO EXTERNO - ARGAMASSA DE CIMENTO E AREIA 1:3</v>
          </cell>
          <cell r="E98" t="str">
            <v>m2</v>
          </cell>
          <cell r="F98">
            <v>694.88</v>
          </cell>
          <cell r="G98">
            <v>17.97</v>
          </cell>
        </row>
        <row r="99">
          <cell r="A99">
            <v>98</v>
          </cell>
          <cell r="B99" t="str">
            <v>EDIF</v>
          </cell>
          <cell r="C99" t="str">
            <v>11-02-08</v>
          </cell>
          <cell r="D99" t="str">
            <v>EMBOÇO INTERNO - ARGAMASSA MISTA DE CIMENTO, CAL E AREIA 1:4/12</v>
          </cell>
          <cell r="E99" t="str">
            <v>m2</v>
          </cell>
          <cell r="F99">
            <v>25472.07</v>
          </cell>
          <cell r="G99">
            <v>16.86</v>
          </cell>
        </row>
        <row r="100">
          <cell r="A100">
            <v>99</v>
          </cell>
          <cell r="B100" t="str">
            <v>EDIF</v>
          </cell>
          <cell r="C100" t="str">
            <v>01-04-71</v>
          </cell>
          <cell r="D100" t="str">
            <v>ENVOLVIMENTO DE TUBOS COM AREIA</v>
          </cell>
          <cell r="E100" t="str">
            <v>m3</v>
          </cell>
          <cell r="F100">
            <v>800</v>
          </cell>
          <cell r="G100">
            <v>103.11</v>
          </cell>
        </row>
        <row r="101">
          <cell r="A101">
            <v>100</v>
          </cell>
          <cell r="B101" t="str">
            <v>EDIF</v>
          </cell>
          <cell r="C101" t="str">
            <v>02-02-01</v>
          </cell>
          <cell r="D101" t="str">
            <v>ESCAVAÇÃO MANUAL COM PROFUNDIDADE IGUAL OU INFERIOR A 1,50M</v>
          </cell>
          <cell r="E101" t="str">
            <v>m3</v>
          </cell>
          <cell r="F101">
            <v>1275.04</v>
          </cell>
          <cell r="G101">
            <v>25.34</v>
          </cell>
        </row>
        <row r="102">
          <cell r="A102">
            <v>101</v>
          </cell>
          <cell r="B102" t="str">
            <v>EDIF</v>
          </cell>
          <cell r="C102" t="str">
            <v>01-04-01</v>
          </cell>
          <cell r="D102" t="str">
            <v>ESCAVAÇÃO MANUAL,  PROFUNDIDADE IGUAL OU INFERIOR A 1,50M</v>
          </cell>
          <cell r="E102" t="str">
            <v>m3</v>
          </cell>
          <cell r="F102">
            <v>996.47</v>
          </cell>
          <cell r="G102">
            <v>25.34</v>
          </cell>
        </row>
        <row r="103">
          <cell r="A103">
            <v>102</v>
          </cell>
          <cell r="B103" t="str">
            <v>EDIF</v>
          </cell>
          <cell r="C103" t="str">
            <v>10-08-73</v>
          </cell>
          <cell r="D103" t="str">
            <v>ESGUICHO DE INCÊNDIO COM ENGATE RÁPIDO - 1 1/2"X1/2"</v>
          </cell>
          <cell r="E103" t="str">
            <v>un</v>
          </cell>
          <cell r="F103">
            <v>61</v>
          </cell>
          <cell r="G103">
            <v>40.76</v>
          </cell>
        </row>
        <row r="104">
          <cell r="A104">
            <v>103</v>
          </cell>
          <cell r="B104" t="str">
            <v>EDIF</v>
          </cell>
          <cell r="C104" t="str">
            <v>15-03-10</v>
          </cell>
          <cell r="D104" t="str">
            <v>ESMALTE SINTÉTICO - ESQUADRIAS E PEÇAS DE SERRALHERIA</v>
          </cell>
          <cell r="E104" t="str">
            <v>m2</v>
          </cell>
          <cell r="F104">
            <v>735.51</v>
          </cell>
          <cell r="G104">
            <v>23.77</v>
          </cell>
        </row>
        <row r="105">
          <cell r="A105">
            <v>104</v>
          </cell>
          <cell r="B105" t="str">
            <v>EDIF</v>
          </cell>
          <cell r="C105" t="str">
            <v>14-01-72</v>
          </cell>
          <cell r="D105" t="str">
            <v>ESPELHO E=3MM COM MOLDURA DE ALUMÍNIO</v>
          </cell>
          <cell r="E105" t="str">
            <v>m2</v>
          </cell>
          <cell r="F105">
            <v>431.13</v>
          </cell>
          <cell r="G105">
            <v>136.72</v>
          </cell>
        </row>
        <row r="106">
          <cell r="A106">
            <v>105</v>
          </cell>
          <cell r="B106" t="str">
            <v>EDIF</v>
          </cell>
          <cell r="C106" t="str">
            <v>09-03-03</v>
          </cell>
          <cell r="D106" t="str">
            <v>FIO 1,00MM2 - ISOLAMENTO PARA 0,7KV</v>
          </cell>
          <cell r="E106" t="str">
            <v>m</v>
          </cell>
          <cell r="F106">
            <v>1200</v>
          </cell>
          <cell r="G106">
            <v>1.18</v>
          </cell>
        </row>
        <row r="107">
          <cell r="A107">
            <v>106</v>
          </cell>
          <cell r="B107" t="str">
            <v>EDIF</v>
          </cell>
          <cell r="C107" t="str">
            <v>09-03-05</v>
          </cell>
          <cell r="D107" t="str">
            <v>FIO 2,50MM2 - ISOLAMENTO PARA 0,7KV</v>
          </cell>
          <cell r="E107" t="str">
            <v>m</v>
          </cell>
          <cell r="F107">
            <v>64680</v>
          </cell>
          <cell r="G107">
            <v>1.62</v>
          </cell>
        </row>
        <row r="108">
          <cell r="A108">
            <v>107</v>
          </cell>
          <cell r="B108" t="str">
            <v>EDIF</v>
          </cell>
          <cell r="C108" t="str">
            <v>09-03-29</v>
          </cell>
          <cell r="D108" t="str">
            <v>FIO 2,50MM2 - ISOLAMENTO PARA 1,0KV</v>
          </cell>
          <cell r="E108" t="str">
            <v>m</v>
          </cell>
          <cell r="F108">
            <v>1100</v>
          </cell>
          <cell r="G108">
            <v>2.09</v>
          </cell>
        </row>
        <row r="109">
          <cell r="A109">
            <v>108</v>
          </cell>
          <cell r="B109" t="str">
            <v>EDIF</v>
          </cell>
          <cell r="C109" t="str">
            <v>09-03-06</v>
          </cell>
          <cell r="D109" t="str">
            <v>FIO 4,00MM2 - ISOLAMENTO PARA 0,7KV</v>
          </cell>
          <cell r="E109" t="str">
            <v>m</v>
          </cell>
          <cell r="F109">
            <v>9750</v>
          </cell>
          <cell r="G109">
            <v>2.41</v>
          </cell>
        </row>
        <row r="110">
          <cell r="A110">
            <v>109</v>
          </cell>
          <cell r="B110" t="str">
            <v>EDIF</v>
          </cell>
          <cell r="C110" t="str">
            <v>09-03-30</v>
          </cell>
          <cell r="D110" t="str">
            <v>FIO 4,00MM2 - ISOLAMENTO PARA 1,0KV</v>
          </cell>
          <cell r="E110" t="str">
            <v>m</v>
          </cell>
          <cell r="F110">
            <v>1000</v>
          </cell>
          <cell r="G110">
            <v>2.85</v>
          </cell>
        </row>
        <row r="111">
          <cell r="A111">
            <v>110</v>
          </cell>
          <cell r="B111" t="str">
            <v>EDIF</v>
          </cell>
          <cell r="C111" t="str">
            <v>09-03-07</v>
          </cell>
          <cell r="D111" t="str">
            <v>FIO 6,00MM2 - ISOLAMENTO PARA 0,7KV</v>
          </cell>
          <cell r="E111" t="str">
            <v>m</v>
          </cell>
          <cell r="F111">
            <v>1090</v>
          </cell>
          <cell r="G111">
            <v>3.02</v>
          </cell>
        </row>
        <row r="112">
          <cell r="A112">
            <v>111</v>
          </cell>
          <cell r="B112" t="str">
            <v>EDIF</v>
          </cell>
          <cell r="C112" t="str">
            <v>09-03-31</v>
          </cell>
          <cell r="D112" t="str">
            <v>FIO 6,00MM2 - ISOLAMENTO PARA 1,0KV</v>
          </cell>
          <cell r="E112" t="str">
            <v>m</v>
          </cell>
          <cell r="F112">
            <v>6400</v>
          </cell>
          <cell r="G112">
            <v>3.99</v>
          </cell>
        </row>
        <row r="113">
          <cell r="A113">
            <v>112</v>
          </cell>
          <cell r="B113" t="str">
            <v>EDIF</v>
          </cell>
          <cell r="C113" t="str">
            <v>03-01-17</v>
          </cell>
          <cell r="D113" t="str">
            <v>FORMA ESPECIAL DE CHAPAS PLASTIFICADAS (12MM) - PLANA</v>
          </cell>
          <cell r="E113" t="str">
            <v>m2</v>
          </cell>
          <cell r="F113">
            <v>108424.44</v>
          </cell>
          <cell r="G113">
            <v>22.59</v>
          </cell>
        </row>
        <row r="114">
          <cell r="A114">
            <v>113</v>
          </cell>
          <cell r="B114" t="str">
            <v>EDIF</v>
          </cell>
          <cell r="C114" t="str">
            <v>12-01-43</v>
          </cell>
          <cell r="D114" t="str">
            <v>FORRO DE GESSO ACARTONADO TIPO FGE (FORNECIMENTO E INSTALAÇÃO)</v>
          </cell>
          <cell r="E114" t="str">
            <v>m2</v>
          </cell>
          <cell r="F114">
            <v>9376.85</v>
          </cell>
          <cell r="G114">
            <v>44.57</v>
          </cell>
        </row>
        <row r="115">
          <cell r="A115">
            <v>114</v>
          </cell>
          <cell r="B115" t="str">
            <v>EDIF</v>
          </cell>
          <cell r="C115" t="str">
            <v>10-12-27</v>
          </cell>
          <cell r="D115" t="str">
            <v>GRELHA HEMISFÉRICA DE FERRO FUNDIDO - 100MM</v>
          </cell>
          <cell r="E115" t="str">
            <v>un</v>
          </cell>
          <cell r="F115">
            <v>15</v>
          </cell>
          <cell r="G115">
            <v>6.8</v>
          </cell>
        </row>
        <row r="116">
          <cell r="A116">
            <v>115</v>
          </cell>
          <cell r="B116" t="str">
            <v>EDIF</v>
          </cell>
          <cell r="C116" t="str">
            <v>10-12-28</v>
          </cell>
          <cell r="D116" t="str">
            <v>GRELHA HEMISFÉRICA DE FERRO FUNDIDO - 150MM</v>
          </cell>
          <cell r="E116" t="str">
            <v>un</v>
          </cell>
          <cell r="F116">
            <v>3</v>
          </cell>
          <cell r="G116">
            <v>14.73</v>
          </cell>
        </row>
        <row r="117">
          <cell r="A117">
            <v>116</v>
          </cell>
          <cell r="B117" t="str">
            <v>EDIF</v>
          </cell>
          <cell r="C117" t="str">
            <v>02-06-05</v>
          </cell>
          <cell r="D117" t="str">
            <v>IMPERMEABILIZAÇÃO DO RESPALDO DA FUNDAÇÃO - ARGAMASSA IMPERMEÁVEL</v>
          </cell>
          <cell r="E117" t="str">
            <v>m2</v>
          </cell>
          <cell r="F117">
            <v>2096.67</v>
          </cell>
          <cell r="G117">
            <v>39.409999999999997</v>
          </cell>
        </row>
        <row r="118">
          <cell r="A118">
            <v>118</v>
          </cell>
          <cell r="B118" t="str">
            <v>EDIF</v>
          </cell>
          <cell r="C118" t="str">
            <v>13-01-10</v>
          </cell>
          <cell r="D118" t="str">
            <v>LASTRO DE BRITA</v>
          </cell>
          <cell r="E118" t="str">
            <v>m3</v>
          </cell>
          <cell r="F118">
            <v>1047.71</v>
          </cell>
          <cell r="G118">
            <v>81.08</v>
          </cell>
        </row>
        <row r="119">
          <cell r="A119">
            <v>119</v>
          </cell>
          <cell r="B119" t="str">
            <v>EDIF</v>
          </cell>
          <cell r="C119" t="str">
            <v>13-01-14</v>
          </cell>
          <cell r="D119" t="str">
            <v>LASTRO DE CONCRETO - 150KG CIM/M3</v>
          </cell>
          <cell r="E119" t="str">
            <v>m3</v>
          </cell>
          <cell r="F119">
            <v>807.59999999999991</v>
          </cell>
          <cell r="G119">
            <v>327.91</v>
          </cell>
        </row>
        <row r="120">
          <cell r="A120">
            <v>120</v>
          </cell>
          <cell r="B120" t="str">
            <v>EDIF</v>
          </cell>
          <cell r="C120" t="str">
            <v>10-13-12</v>
          </cell>
          <cell r="D120" t="str">
            <v>LAVATÓRIO DE LOUÇA BRANCA, COM COLUNA - CAPACIDADE MÍNIMA 7L</v>
          </cell>
          <cell r="E120" t="str">
            <v>un</v>
          </cell>
          <cell r="F120">
            <v>6</v>
          </cell>
          <cell r="G120">
            <v>531.73</v>
          </cell>
        </row>
        <row r="121">
          <cell r="A121">
            <v>121</v>
          </cell>
          <cell r="B121" t="str">
            <v>EDIF</v>
          </cell>
          <cell r="C121" t="str">
            <v>10-13-14</v>
          </cell>
          <cell r="D121" t="str">
            <v>LAVATÓRIO DE LOUÇA INDIVIDUAL PARA PORTADORES DE DEFICIÊNCIA FÍSICA</v>
          </cell>
          <cell r="E121" t="str">
            <v>un</v>
          </cell>
          <cell r="F121">
            <v>12</v>
          </cell>
          <cell r="G121">
            <v>572.13</v>
          </cell>
        </row>
        <row r="122">
          <cell r="A122">
            <v>122</v>
          </cell>
          <cell r="B122" t="str">
            <v>EDIF</v>
          </cell>
          <cell r="C122" t="str">
            <v>10-13-15</v>
          </cell>
          <cell r="D122" t="str">
            <v>LAVATÓRIO OVAL DE EMBUTIR - LOUÇA BRANCA</v>
          </cell>
          <cell r="E122" t="str">
            <v>un</v>
          </cell>
          <cell r="F122">
            <v>128</v>
          </cell>
          <cell r="G122">
            <v>282.69</v>
          </cell>
        </row>
        <row r="123">
          <cell r="A123">
            <v>123</v>
          </cell>
          <cell r="B123" t="str">
            <v>EDIF</v>
          </cell>
          <cell r="C123" t="str">
            <v>17-04-09</v>
          </cell>
          <cell r="D123" t="str">
            <v>LIMPEZA DE PISOS E REVESTIMENTO DE ARGAMASSA, CERÂMICA OU PEDRAS NATURAIS</v>
          </cell>
          <cell r="E123" t="str">
            <v>m2</v>
          </cell>
          <cell r="F123">
            <v>22846.5</v>
          </cell>
          <cell r="G123">
            <v>4.22</v>
          </cell>
        </row>
        <row r="124">
          <cell r="A124">
            <v>124</v>
          </cell>
          <cell r="B124" t="str">
            <v>EDIF</v>
          </cell>
          <cell r="C124" t="str">
            <v>17-04-10</v>
          </cell>
          <cell r="D124" t="str">
            <v>LIMPEZA DE VIDROS EM GERAL, INCLUSIVE CAIXILHO</v>
          </cell>
          <cell r="E124" t="str">
            <v>m2</v>
          </cell>
          <cell r="F124">
            <v>2858.85</v>
          </cell>
          <cell r="G124">
            <v>6.34</v>
          </cell>
        </row>
        <row r="125">
          <cell r="A125">
            <v>125</v>
          </cell>
          <cell r="B125" t="str">
            <v>EDIF</v>
          </cell>
          <cell r="C125" t="str">
            <v>17-04-01</v>
          </cell>
          <cell r="D125" t="str">
            <v>LIMPEZA GERAL DA OBRA</v>
          </cell>
          <cell r="E125" t="str">
            <v>m2</v>
          </cell>
          <cell r="F125">
            <v>15708</v>
          </cell>
          <cell r="G125">
            <v>5.0599999999999996</v>
          </cell>
        </row>
        <row r="126">
          <cell r="A126">
            <v>126</v>
          </cell>
          <cell r="B126" t="str">
            <v>EDIF</v>
          </cell>
          <cell r="C126" t="str">
            <v>01-01-01</v>
          </cell>
          <cell r="D126" t="str">
            <v>LIMPEZA GERAL, INCLUSIVE REMOÇÃO DA COBERTURA VEGETAL - TRONCOS COM DIÂMETRO ATÉ 10CM</v>
          </cell>
          <cell r="E126" t="str">
            <v>m2</v>
          </cell>
          <cell r="F126">
            <v>3543.25</v>
          </cell>
          <cell r="G126">
            <v>0.52</v>
          </cell>
        </row>
        <row r="127">
          <cell r="A127">
            <v>127</v>
          </cell>
          <cell r="B127" t="str">
            <v>EDIF</v>
          </cell>
          <cell r="C127" t="str">
            <v>09-09-96</v>
          </cell>
          <cell r="D127" t="str">
            <v>LUMINÁRIA COMERCIAL - 2 LÂMPADAS FLUORESCENTES 28W</v>
          </cell>
          <cell r="E127" t="str">
            <v>un</v>
          </cell>
          <cell r="F127">
            <v>636</v>
          </cell>
          <cell r="G127">
            <v>266.27</v>
          </cell>
        </row>
        <row r="128">
          <cell r="A128">
            <v>128</v>
          </cell>
          <cell r="B128" t="str">
            <v>EDIF</v>
          </cell>
          <cell r="C128" t="str">
            <v>09-09-92</v>
          </cell>
          <cell r="D128" t="str">
            <v>LUMINÁRIA COMERCIAL - 2 LÂMPADAS FLUORESCENTES 54W</v>
          </cell>
          <cell r="E128" t="str">
            <v>un</v>
          </cell>
          <cell r="F128">
            <v>315</v>
          </cell>
          <cell r="G128">
            <v>295.29000000000002</v>
          </cell>
        </row>
        <row r="129">
          <cell r="A129">
            <v>129</v>
          </cell>
          <cell r="B129" t="str">
            <v>EDIF</v>
          </cell>
          <cell r="C129" t="str">
            <v>09-10-27</v>
          </cell>
          <cell r="D129" t="str">
            <v>LUMINÁRIA DE EMERGÊNCIA AUTÔNOMA COM LÂMPADA FLUORESCENTE 9W</v>
          </cell>
          <cell r="E129" t="str">
            <v>un</v>
          </cell>
          <cell r="F129">
            <v>16</v>
          </cell>
          <cell r="G129">
            <v>133.49</v>
          </cell>
        </row>
        <row r="130">
          <cell r="A130">
            <v>130</v>
          </cell>
          <cell r="B130" t="str">
            <v>EDIF</v>
          </cell>
          <cell r="C130" t="str">
            <v>09-09-75</v>
          </cell>
          <cell r="D130" t="str">
            <v>LUMINÁRIA INDUSTRIAL - 2 LÂMPADAS FLUORESCENTE 32/40W</v>
          </cell>
          <cell r="E130" t="str">
            <v>un</v>
          </cell>
          <cell r="F130">
            <v>174</v>
          </cell>
          <cell r="G130">
            <v>138.79</v>
          </cell>
        </row>
        <row r="131">
          <cell r="A131">
            <v>131</v>
          </cell>
          <cell r="B131" t="str">
            <v>EDIF</v>
          </cell>
          <cell r="C131" t="str">
            <v>09-11-18</v>
          </cell>
          <cell r="D131" t="str">
            <v>LUZ DE OBSTÁCULO DUPLA COM FOTOCELULA SOLAR</v>
          </cell>
          <cell r="E131" t="str">
            <v>un</v>
          </cell>
          <cell r="F131">
            <v>3</v>
          </cell>
          <cell r="G131">
            <v>132.06</v>
          </cell>
        </row>
        <row r="132">
          <cell r="A132">
            <v>132</v>
          </cell>
          <cell r="B132" t="str">
            <v>EDIF</v>
          </cell>
          <cell r="C132" t="str">
            <v>10-08-65</v>
          </cell>
          <cell r="D132" t="str">
            <v>MANGUEIRA DE INCÊNDIO COM UNIÃO DE ENGATE RÁPIDO, 15M - 1 1/2"</v>
          </cell>
          <cell r="E132" t="str">
            <v>un</v>
          </cell>
          <cell r="F132">
            <v>61</v>
          </cell>
          <cell r="G132">
            <v>235.54</v>
          </cell>
        </row>
        <row r="133">
          <cell r="A133">
            <v>133</v>
          </cell>
          <cell r="B133" t="str">
            <v>EDIF</v>
          </cell>
          <cell r="C133" t="str">
            <v>05-03-11</v>
          </cell>
          <cell r="D133" t="str">
            <v>MANTA ASFÁLTICA ESPESSURA DE 4MM ANTI RAIZ COM VÉU DE POLIÉSTER</v>
          </cell>
          <cell r="E133" t="str">
            <v>m2</v>
          </cell>
          <cell r="F133">
            <v>175.66</v>
          </cell>
          <cell r="G133">
            <v>76.17</v>
          </cell>
        </row>
        <row r="134">
          <cell r="A134">
            <v>134</v>
          </cell>
          <cell r="B134" t="str">
            <v>EDIF</v>
          </cell>
          <cell r="C134" t="str">
            <v>05-03-09</v>
          </cell>
          <cell r="D134" t="str">
            <v>MANTA ASFÁLTICA ESPESSURA DE 4MM COM VÉU DE POLIÉSTER COLADA A MAÇARICO</v>
          </cell>
          <cell r="E134" t="str">
            <v>m2</v>
          </cell>
          <cell r="F134">
            <v>3225.5</v>
          </cell>
          <cell r="G134">
            <v>63.09</v>
          </cell>
        </row>
        <row r="135">
          <cell r="A135">
            <v>135</v>
          </cell>
          <cell r="B135" t="str">
            <v>EDIF</v>
          </cell>
          <cell r="C135" t="str">
            <v>01-04-75</v>
          </cell>
          <cell r="D135" t="str">
            <v>MANTA GEOTÊXTIL</v>
          </cell>
          <cell r="E135" t="str">
            <v>m2</v>
          </cell>
          <cell r="F135">
            <v>4956.33</v>
          </cell>
          <cell r="G135">
            <v>5.55</v>
          </cell>
        </row>
        <row r="136">
          <cell r="A136">
            <v>136</v>
          </cell>
          <cell r="B136" t="str">
            <v>EDIF</v>
          </cell>
          <cell r="C136" t="str">
            <v>10-13-25</v>
          </cell>
          <cell r="D136" t="str">
            <v>MICTÓRIO INDIVIDUAL DE LOUÇA BRANCA, TIPO BACIA - DE CENTRO</v>
          </cell>
          <cell r="E136" t="str">
            <v>un</v>
          </cell>
          <cell r="F136">
            <v>25</v>
          </cell>
          <cell r="G136">
            <v>271.14999999999998</v>
          </cell>
        </row>
        <row r="137">
          <cell r="A137">
            <v>137</v>
          </cell>
          <cell r="B137" t="str">
            <v>EDIF</v>
          </cell>
          <cell r="C137" t="str">
            <v>08-01-45</v>
          </cell>
          <cell r="D137" t="str">
            <v>PA.16 - PORTA EM ALUMÍNIO ANODIZADO, VENEZIANA - ABRIR, 1 FOLHA</v>
          </cell>
          <cell r="E137" t="str">
            <v>m2</v>
          </cell>
          <cell r="F137">
            <v>4.0999999999999996</v>
          </cell>
          <cell r="G137">
            <v>577.55999999999995</v>
          </cell>
        </row>
        <row r="138">
          <cell r="A138">
            <v>138</v>
          </cell>
          <cell r="B138" t="str">
            <v>EDIF</v>
          </cell>
          <cell r="C138" t="str">
            <v>09-13-07</v>
          </cell>
          <cell r="D138" t="str">
            <v>PERFILADO LISO CHAPA 14-GE-MED. 38X38MM COM TAMPA E INSTALAÇÃO</v>
          </cell>
          <cell r="E138" t="str">
            <v>m</v>
          </cell>
          <cell r="F138">
            <v>1341</v>
          </cell>
          <cell r="G138">
            <v>34.64</v>
          </cell>
        </row>
        <row r="139">
          <cell r="A139">
            <v>139</v>
          </cell>
          <cell r="B139" t="str">
            <v>EDIF</v>
          </cell>
          <cell r="C139" t="str">
            <v>05-01-43</v>
          </cell>
          <cell r="D139" t="str">
            <v>PINTURA PROTETORA COM TINTA BETUMINOSA (PARA  ARGAMASSA IMPERMEÁVEL) - 2 DEMÃOS</v>
          </cell>
          <cell r="E139" t="str">
            <v>m2</v>
          </cell>
          <cell r="F139">
            <v>790.75</v>
          </cell>
          <cell r="G139">
            <v>6.41</v>
          </cell>
        </row>
        <row r="140">
          <cell r="A140">
            <v>140</v>
          </cell>
          <cell r="B140" t="str">
            <v>EDIF</v>
          </cell>
          <cell r="C140" t="str">
            <v>07-01-15</v>
          </cell>
          <cell r="D140" t="str">
            <v>PM.15 - PORTA LISA, REVESTIDA COM LAMINADO MELAMÍNICO - 62X210CM</v>
          </cell>
          <cell r="E140" t="str">
            <v>un</v>
          </cell>
          <cell r="F140">
            <v>64</v>
          </cell>
          <cell r="G140">
            <v>244.97</v>
          </cell>
        </row>
        <row r="141">
          <cell r="A141">
            <v>141</v>
          </cell>
          <cell r="B141" t="str">
            <v>EDIF</v>
          </cell>
          <cell r="C141" t="str">
            <v>07-01-16</v>
          </cell>
          <cell r="D141" t="str">
            <v>PM.16 - PORTA LISA, REVESTIDA COM LAMINADO MELAMÍNICO - 72X210CM</v>
          </cell>
          <cell r="E141" t="str">
            <v>un</v>
          </cell>
          <cell r="F141">
            <v>40</v>
          </cell>
          <cell r="G141">
            <v>255.09</v>
          </cell>
        </row>
        <row r="142">
          <cell r="A142">
            <v>142</v>
          </cell>
          <cell r="B142" t="str">
            <v>EDIF</v>
          </cell>
          <cell r="C142" t="str">
            <v>07-01-17</v>
          </cell>
          <cell r="D142" t="str">
            <v>PM.17 - PORTA LISA, REVESTIDA COM LAMINADO MELAMÍNICO - 82X210CM</v>
          </cell>
          <cell r="E142" t="str">
            <v>un</v>
          </cell>
          <cell r="F142">
            <v>132</v>
          </cell>
          <cell r="G142">
            <v>265.2</v>
          </cell>
        </row>
        <row r="143">
          <cell r="A143">
            <v>143</v>
          </cell>
          <cell r="B143" t="str">
            <v>EDIF</v>
          </cell>
          <cell r="C143" t="str">
            <v>07-01-19</v>
          </cell>
          <cell r="D143" t="str">
            <v>PM.19 - PORTA LISA, REVESTIDA COM LAMINADO MELAMÍNICO - 102X210CM</v>
          </cell>
          <cell r="E143" t="str">
            <v>un</v>
          </cell>
          <cell r="F143">
            <v>3</v>
          </cell>
          <cell r="G143">
            <v>322.56</v>
          </cell>
        </row>
        <row r="144">
          <cell r="A144">
            <v>144</v>
          </cell>
          <cell r="B144" t="str">
            <v>EDIF</v>
          </cell>
          <cell r="C144" t="str">
            <v>09-07-40</v>
          </cell>
          <cell r="D144" t="str">
            <v>PONTO COM INTERRUPTOR PARALELO - 1 TECLA, EM CONDULETE 3/4"</v>
          </cell>
          <cell r="E144" t="str">
            <v>un</v>
          </cell>
          <cell r="F144">
            <v>6</v>
          </cell>
          <cell r="G144">
            <v>85.91</v>
          </cell>
        </row>
        <row r="145">
          <cell r="A145">
            <v>145</v>
          </cell>
          <cell r="B145" t="str">
            <v>EDIF</v>
          </cell>
          <cell r="C145" t="str">
            <v>09-07-01</v>
          </cell>
          <cell r="D145" t="str">
            <v>PONTO COM INTERRUPTOR SIMPLES - 1 TECLA, EM CAIXA 4"X2"</v>
          </cell>
          <cell r="E145" t="str">
            <v>un</v>
          </cell>
          <cell r="F145">
            <v>311</v>
          </cell>
          <cell r="G145">
            <v>53.97</v>
          </cell>
        </row>
        <row r="146">
          <cell r="A146">
            <v>146</v>
          </cell>
          <cell r="B146" t="str">
            <v>EDIF</v>
          </cell>
          <cell r="C146" t="str">
            <v>09-07-35</v>
          </cell>
          <cell r="D146" t="str">
            <v>PONTO COM INTERRUPTOR SIMPLES - 1 TECLA, EM CONDULETE 3/4"</v>
          </cell>
          <cell r="E146" t="str">
            <v>un</v>
          </cell>
          <cell r="F146">
            <v>4</v>
          </cell>
          <cell r="G146">
            <v>61.4</v>
          </cell>
        </row>
        <row r="147">
          <cell r="A147">
            <v>147</v>
          </cell>
          <cell r="B147" t="str">
            <v>EDIF</v>
          </cell>
          <cell r="C147" t="str">
            <v>09-07-02</v>
          </cell>
          <cell r="D147" t="str">
            <v>PONTO COM INTERRUPTOR SIMPLES - 2 TECLAS, EM CAIXA 4"X2"</v>
          </cell>
          <cell r="E147" t="str">
            <v>un</v>
          </cell>
          <cell r="F147">
            <v>28</v>
          </cell>
          <cell r="G147">
            <v>82.65</v>
          </cell>
        </row>
        <row r="148">
          <cell r="A148">
            <v>148</v>
          </cell>
          <cell r="B148" t="str">
            <v>EDIF</v>
          </cell>
          <cell r="C148" t="str">
            <v>09-07-03</v>
          </cell>
          <cell r="D148" t="str">
            <v>PONTO COM INTERRUPTOR SIMPLES - 3 TECLAS, EM CAIXA 4"X2"</v>
          </cell>
          <cell r="E148" t="str">
            <v>un</v>
          </cell>
          <cell r="F148">
            <v>1</v>
          </cell>
          <cell r="G148">
            <v>107.22</v>
          </cell>
        </row>
        <row r="149">
          <cell r="A149">
            <v>149</v>
          </cell>
          <cell r="B149" t="str">
            <v>EDIF</v>
          </cell>
          <cell r="C149" t="str">
            <v>09-07-08</v>
          </cell>
          <cell r="D149" t="str">
            <v>PONTO COM INTERRUPTOR SIMPLES E TOMADA 110V - EM CAIXA 4"X4"</v>
          </cell>
          <cell r="E149" t="str">
            <v>un</v>
          </cell>
          <cell r="F149">
            <v>33</v>
          </cell>
          <cell r="G149">
            <v>89.3</v>
          </cell>
        </row>
        <row r="150">
          <cell r="A150">
            <v>150</v>
          </cell>
          <cell r="B150" t="str">
            <v>EDIF</v>
          </cell>
          <cell r="C150" t="str">
            <v>09-07-61</v>
          </cell>
          <cell r="D150" t="str">
            <v>PONTO COM TOMADA SIMPLES 110/220V - EM CONDULETE 3/4"</v>
          </cell>
          <cell r="E150" t="str">
            <v>un</v>
          </cell>
          <cell r="F150">
            <v>5</v>
          </cell>
          <cell r="G150">
            <v>82.9</v>
          </cell>
        </row>
        <row r="151">
          <cell r="A151">
            <v>151</v>
          </cell>
          <cell r="B151" t="str">
            <v>EDIF</v>
          </cell>
          <cell r="C151" t="str">
            <v>09-07-60</v>
          </cell>
          <cell r="D151" t="str">
            <v>PONTO COM TOMADA SIMPLES DE EMBUTIR - 110/220V CAIXA 4"X2"</v>
          </cell>
          <cell r="E151" t="str">
            <v>un</v>
          </cell>
          <cell r="F151">
            <v>639</v>
          </cell>
          <cell r="G151">
            <v>54.39</v>
          </cell>
        </row>
        <row r="152">
          <cell r="A152">
            <v>152</v>
          </cell>
          <cell r="B152" t="str">
            <v>EDIF</v>
          </cell>
          <cell r="C152" t="str">
            <v>09-07-70</v>
          </cell>
          <cell r="D152" t="str">
            <v>PONTO COM TOMADA SIMPLES DE EMBUTIR - PARA PISO</v>
          </cell>
          <cell r="E152" t="str">
            <v>un</v>
          </cell>
          <cell r="F152">
            <v>23</v>
          </cell>
          <cell r="G152">
            <v>87.57</v>
          </cell>
        </row>
        <row r="153">
          <cell r="A153">
            <v>153</v>
          </cell>
          <cell r="B153" t="str">
            <v>EDIF</v>
          </cell>
          <cell r="C153" t="str">
            <v>17-05-90</v>
          </cell>
          <cell r="D153" t="str">
            <v>PORTA CORTA-FOGO P90 (0,90X2,10M) COM FERRAGENS</v>
          </cell>
          <cell r="E153" t="str">
            <v>un</v>
          </cell>
          <cell r="F153">
            <v>96</v>
          </cell>
          <cell r="G153">
            <v>650.63</v>
          </cell>
        </row>
        <row r="154">
          <cell r="A154">
            <v>154</v>
          </cell>
          <cell r="B154" t="str">
            <v>EDIF</v>
          </cell>
          <cell r="C154" t="str">
            <v>05-01-47</v>
          </cell>
          <cell r="D154" t="str">
            <v>PROTEÇÃO MECÂNICA COM ARGAMASSA DE CIMENTO E AREIA - TRAÇO 1:7, ESPESSURA MÉDIA 30MM</v>
          </cell>
          <cell r="E154" t="str">
            <v>m2</v>
          </cell>
          <cell r="F154">
            <v>3055.5</v>
          </cell>
          <cell r="G154">
            <v>16.399999999999999</v>
          </cell>
        </row>
        <row r="155">
          <cell r="A155">
            <v>155</v>
          </cell>
          <cell r="B155" t="str">
            <v>EDIF</v>
          </cell>
          <cell r="C155" t="str">
            <v>10-10-01</v>
          </cell>
          <cell r="D155" t="str">
            <v>RALO SECO DE PVC RÍGIDO, COM SAÍDA SOLDADA DE 40MM - DIÂMETRO 100MM</v>
          </cell>
          <cell r="E155" t="str">
            <v>un</v>
          </cell>
          <cell r="F155">
            <v>14</v>
          </cell>
          <cell r="G155">
            <v>53.47</v>
          </cell>
        </row>
        <row r="156">
          <cell r="A156">
            <v>156</v>
          </cell>
          <cell r="B156" t="str">
            <v>EDIF</v>
          </cell>
          <cell r="C156" t="str">
            <v>02-06-10</v>
          </cell>
          <cell r="D156" t="str">
            <v>REATERRO DE VALAS, INCLUSIVE APILOAMENTO</v>
          </cell>
          <cell r="E156" t="str">
            <v>m3</v>
          </cell>
          <cell r="F156">
            <v>708.44</v>
          </cell>
          <cell r="G156">
            <v>12.67</v>
          </cell>
        </row>
        <row r="157">
          <cell r="A157">
            <v>157</v>
          </cell>
          <cell r="B157" t="str">
            <v>EDIF</v>
          </cell>
          <cell r="C157" t="str">
            <v>11-03-13</v>
          </cell>
          <cell r="D157" t="str">
            <v>REBOCO EXTERNO - ARGAMASSA PRÉ-FABRICADA</v>
          </cell>
          <cell r="E157" t="str">
            <v>m2</v>
          </cell>
          <cell r="F157">
            <v>694.88</v>
          </cell>
          <cell r="G157">
            <v>12.53</v>
          </cell>
        </row>
        <row r="158">
          <cell r="A158">
            <v>158</v>
          </cell>
          <cell r="B158" t="str">
            <v>EDIF</v>
          </cell>
          <cell r="C158" t="str">
            <v>11-02-13</v>
          </cell>
          <cell r="D158" t="str">
            <v>REBOCO INTERNO - ARGAMASSA PRÉ-FABRICADA</v>
          </cell>
          <cell r="E158" t="str">
            <v>m2</v>
          </cell>
          <cell r="F158">
            <v>21143.449999999997</v>
          </cell>
          <cell r="G158">
            <v>12.19</v>
          </cell>
        </row>
        <row r="159">
          <cell r="A159">
            <v>159</v>
          </cell>
          <cell r="B159" t="str">
            <v>EDIF</v>
          </cell>
          <cell r="C159" t="str">
            <v>10-05-05</v>
          </cell>
          <cell r="D159" t="str">
            <v>REGISTRO DE GAVETA, METAL AMARELO - 1 1/2"</v>
          </cell>
          <cell r="E159" t="str">
            <v>un</v>
          </cell>
          <cell r="F159">
            <v>18</v>
          </cell>
          <cell r="G159">
            <v>78.72</v>
          </cell>
        </row>
        <row r="160">
          <cell r="A160">
            <v>160</v>
          </cell>
          <cell r="B160" t="str">
            <v>EDIF</v>
          </cell>
          <cell r="C160" t="str">
            <v>10-08-31</v>
          </cell>
          <cell r="D160" t="str">
            <v>REGISTRO DE GAVETA, METAL AMARELO - 2 1/2"</v>
          </cell>
          <cell r="E160" t="str">
            <v>un</v>
          </cell>
          <cell r="F160">
            <v>12</v>
          </cell>
          <cell r="G160">
            <v>251.58</v>
          </cell>
        </row>
        <row r="161">
          <cell r="A161">
            <v>161</v>
          </cell>
          <cell r="B161" t="str">
            <v>EDIF</v>
          </cell>
          <cell r="C161" t="str">
            <v>10-05-06</v>
          </cell>
          <cell r="D161" t="str">
            <v>REGISTRO DE GAVETA, METAL AMARELO - 2"</v>
          </cell>
          <cell r="E161" t="str">
            <v>un</v>
          </cell>
          <cell r="F161">
            <v>58</v>
          </cell>
          <cell r="G161">
            <v>105.49</v>
          </cell>
        </row>
        <row r="162">
          <cell r="A162">
            <v>162</v>
          </cell>
          <cell r="B162" t="str">
            <v>EDIF</v>
          </cell>
          <cell r="C162" t="str">
            <v>10-05-08</v>
          </cell>
          <cell r="D162" t="str">
            <v>REGISTRO DE GAVETA, METAL AMARELO - 3"</v>
          </cell>
          <cell r="E162" t="str">
            <v>un</v>
          </cell>
          <cell r="F162">
            <v>10</v>
          </cell>
          <cell r="G162">
            <v>361.1</v>
          </cell>
        </row>
        <row r="163">
          <cell r="A163">
            <v>163</v>
          </cell>
          <cell r="B163" t="str">
            <v>EDIF</v>
          </cell>
          <cell r="C163" t="str">
            <v>10-05-02</v>
          </cell>
          <cell r="D163" t="str">
            <v>REGISTRO DE GAVETA, METAL AMARELO - 3/4"</v>
          </cell>
          <cell r="E163" t="str">
            <v>un</v>
          </cell>
          <cell r="F163">
            <v>3</v>
          </cell>
          <cell r="G163">
            <v>37.71</v>
          </cell>
        </row>
        <row r="164">
          <cell r="A164">
            <v>164</v>
          </cell>
          <cell r="B164" t="str">
            <v>EDIF</v>
          </cell>
          <cell r="C164" t="str">
            <v>10-05-09</v>
          </cell>
          <cell r="D164" t="str">
            <v>REGISTRO DE GAVETA, METAL AMARELO - 4"</v>
          </cell>
          <cell r="E164" t="str">
            <v>un</v>
          </cell>
          <cell r="F164">
            <v>2</v>
          </cell>
          <cell r="G164">
            <v>633.95000000000005</v>
          </cell>
        </row>
        <row r="165">
          <cell r="A165">
            <v>165</v>
          </cell>
          <cell r="B165" t="str">
            <v>EDIF</v>
          </cell>
          <cell r="C165" t="str">
            <v>10-05-34</v>
          </cell>
          <cell r="D165" t="str">
            <v>REGISTRO DE GAVETA, METAL CROMADO - 1 1/2"</v>
          </cell>
          <cell r="E165" t="str">
            <v>un</v>
          </cell>
          <cell r="F165">
            <v>53</v>
          </cell>
          <cell r="G165">
            <v>131.77000000000001</v>
          </cell>
        </row>
        <row r="166">
          <cell r="A166">
            <v>166</v>
          </cell>
          <cell r="B166" t="str">
            <v>EDIF</v>
          </cell>
          <cell r="C166" t="str">
            <v>10-05-32</v>
          </cell>
          <cell r="D166" t="str">
            <v>REGISTRO DE GAVETA, METAL CROMADO - 1"</v>
          </cell>
          <cell r="E166" t="str">
            <v>un</v>
          </cell>
          <cell r="F166">
            <v>21</v>
          </cell>
          <cell r="G166">
            <v>92.28</v>
          </cell>
        </row>
        <row r="167">
          <cell r="A167">
            <v>167</v>
          </cell>
          <cell r="B167" t="str">
            <v>EDIF</v>
          </cell>
          <cell r="C167" t="str">
            <v>10-05-31</v>
          </cell>
          <cell r="D167" t="str">
            <v>REGISTRO DE GAVETA, METAL CROMADO - 3/4"</v>
          </cell>
          <cell r="E167" t="str">
            <v>un</v>
          </cell>
          <cell r="F167">
            <v>97</v>
          </cell>
          <cell r="G167">
            <v>72.17</v>
          </cell>
        </row>
        <row r="168">
          <cell r="A168">
            <v>168</v>
          </cell>
          <cell r="B168" t="str">
            <v>EDIF</v>
          </cell>
          <cell r="C168" t="str">
            <v>10-05-51</v>
          </cell>
          <cell r="D168" t="str">
            <v>REGISTRO DE PRESSÃO, METAL CROMADO - 3/4"</v>
          </cell>
          <cell r="E168" t="str">
            <v>un</v>
          </cell>
          <cell r="F168">
            <v>181</v>
          </cell>
          <cell r="G168">
            <v>75.239999999999995</v>
          </cell>
        </row>
        <row r="169">
          <cell r="A169">
            <v>169</v>
          </cell>
          <cell r="B169" t="str">
            <v>EDIF</v>
          </cell>
          <cell r="C169" t="str">
            <v>10-07-20</v>
          </cell>
          <cell r="D169" t="str">
            <v>REGISTRO ESFÉRICO D=3/4" PARA GÁS</v>
          </cell>
          <cell r="E169" t="str">
            <v>un</v>
          </cell>
          <cell r="F169">
            <v>4</v>
          </cell>
          <cell r="G169">
            <v>25.62</v>
          </cell>
        </row>
        <row r="170">
          <cell r="A170">
            <v>170</v>
          </cell>
          <cell r="B170" t="str">
            <v>EDIF</v>
          </cell>
          <cell r="C170" t="str">
            <v>10-05-60</v>
          </cell>
          <cell r="D170" t="str">
            <v>REGISTRO GLOBO COM ADAPTADOR E TAMPA - 2 1/2"</v>
          </cell>
          <cell r="E170" t="str">
            <v>un</v>
          </cell>
          <cell r="F170">
            <v>62</v>
          </cell>
          <cell r="G170">
            <v>277.23</v>
          </cell>
        </row>
        <row r="171">
          <cell r="A171">
            <v>171</v>
          </cell>
          <cell r="B171" t="str">
            <v>EDIF</v>
          </cell>
          <cell r="C171" t="str">
            <v>05-01-40</v>
          </cell>
          <cell r="D171" t="str">
            <v>REGULARIZAÇÃO COM ARGAMASSA DE CIMENTO E AREIA - TRAÇO 1:3, ESPESSURA MÉDIA 30MM</v>
          </cell>
          <cell r="E171" t="str">
            <v>m2</v>
          </cell>
          <cell r="F171">
            <v>4260.88</v>
          </cell>
          <cell r="G171">
            <v>18.850000000000001</v>
          </cell>
        </row>
        <row r="172">
          <cell r="A172">
            <v>172</v>
          </cell>
          <cell r="B172" t="str">
            <v>EDIF</v>
          </cell>
          <cell r="C172" t="str">
            <v>09-50-15</v>
          </cell>
          <cell r="D172" t="str">
            <v>REMOÇÃO DE CABO EMBUTIDO - ACIMA DE 16MM2</v>
          </cell>
          <cell r="E172" t="str">
            <v>m</v>
          </cell>
          <cell r="F172">
            <v>9000</v>
          </cell>
          <cell r="G172">
            <v>1.9</v>
          </cell>
        </row>
        <row r="173">
          <cell r="A173">
            <v>173</v>
          </cell>
          <cell r="B173" t="str">
            <v>EDIF</v>
          </cell>
          <cell r="C173" t="str">
            <v>09-50-13</v>
          </cell>
          <cell r="D173" t="str">
            <v>REMOÇÃO DE ELETRODUTOS APARENTES - ACIMA DE 2"</v>
          </cell>
          <cell r="E173" t="str">
            <v>m</v>
          </cell>
          <cell r="F173">
            <v>300</v>
          </cell>
          <cell r="G173">
            <v>9.51</v>
          </cell>
        </row>
        <row r="174">
          <cell r="A174">
            <v>174</v>
          </cell>
          <cell r="B174" t="str">
            <v>EDIF</v>
          </cell>
          <cell r="C174" t="str">
            <v>09-50-12</v>
          </cell>
          <cell r="D174" t="str">
            <v>REMOÇÃO DE ELETRODUTOS APARENTES - ATÉ 2"</v>
          </cell>
          <cell r="E174" t="str">
            <v>m</v>
          </cell>
          <cell r="F174">
            <v>3000</v>
          </cell>
          <cell r="G174">
            <v>4.75</v>
          </cell>
        </row>
        <row r="175">
          <cell r="A175">
            <v>175</v>
          </cell>
          <cell r="B175" t="str">
            <v>EDIF</v>
          </cell>
          <cell r="C175" t="str">
            <v>09-50-11</v>
          </cell>
          <cell r="D175" t="str">
            <v>REMOÇÃO DE ELETRODUTOS EMBUTIDOS - ACIMA DE 2"</v>
          </cell>
          <cell r="E175" t="str">
            <v>m</v>
          </cell>
          <cell r="F175">
            <v>300</v>
          </cell>
          <cell r="G175">
            <v>19.02</v>
          </cell>
        </row>
        <row r="176">
          <cell r="A176">
            <v>176</v>
          </cell>
          <cell r="B176" t="str">
            <v>EDIF</v>
          </cell>
          <cell r="C176" t="str">
            <v>09-50-10</v>
          </cell>
          <cell r="D176" t="str">
            <v>REMOÇÃO DE ELETRODUTOS EMBUTIDOS - ATÉ 2"</v>
          </cell>
          <cell r="E176" t="str">
            <v>m</v>
          </cell>
          <cell r="F176">
            <v>3000</v>
          </cell>
          <cell r="G176">
            <v>9.51</v>
          </cell>
        </row>
        <row r="177">
          <cell r="A177">
            <v>177</v>
          </cell>
          <cell r="B177" t="str">
            <v>EDIF</v>
          </cell>
          <cell r="C177" t="str">
            <v>09-50-14</v>
          </cell>
          <cell r="D177" t="str">
            <v>REMOÇÃO DE FIO EMBUTIDO - ATÉ 16MM2</v>
          </cell>
          <cell r="E177" t="str">
            <v>m</v>
          </cell>
          <cell r="F177">
            <v>30000</v>
          </cell>
          <cell r="G177">
            <v>0.95</v>
          </cell>
        </row>
        <row r="178">
          <cell r="A178">
            <v>178</v>
          </cell>
          <cell r="B178" t="str">
            <v>EDIF</v>
          </cell>
          <cell r="C178" t="str">
            <v>09-52-10</v>
          </cell>
          <cell r="D178" t="str">
            <v>REMOÇÃO DE LUMINÁRIA INTERNA PARA LÂMPADA INCANDESCENTE</v>
          </cell>
          <cell r="E178" t="str">
            <v>un</v>
          </cell>
          <cell r="F178">
            <v>1046</v>
          </cell>
          <cell r="G178">
            <v>7.61</v>
          </cell>
        </row>
        <row r="179">
          <cell r="A179">
            <v>179</v>
          </cell>
          <cell r="B179" t="str">
            <v>EDIF</v>
          </cell>
          <cell r="C179" t="str">
            <v>09-52-05</v>
          </cell>
          <cell r="D179" t="str">
            <v>REMOÇÃO DE PLACA DIFUSORA PARA LÂMPADA FLUORESCENTE</v>
          </cell>
          <cell r="E179" t="str">
            <v>un</v>
          </cell>
          <cell r="F179">
            <v>60</v>
          </cell>
          <cell r="G179">
            <v>0.84</v>
          </cell>
        </row>
        <row r="180">
          <cell r="A180">
            <v>180</v>
          </cell>
          <cell r="B180" t="str">
            <v>EDIF</v>
          </cell>
          <cell r="C180" t="str">
            <v>10-60-35</v>
          </cell>
          <cell r="D180" t="str">
            <v>RETIRADA DE APARELHOS SANITÁRIOS, INCLUSIVE ACESSÓRIOS</v>
          </cell>
          <cell r="E180" t="str">
            <v>un</v>
          </cell>
          <cell r="F180">
            <v>297</v>
          </cell>
          <cell r="G180">
            <v>16.57</v>
          </cell>
        </row>
        <row r="181">
          <cell r="A181">
            <v>181</v>
          </cell>
          <cell r="B181" t="str">
            <v>EDIF</v>
          </cell>
          <cell r="C181" t="str">
            <v>07-60-02</v>
          </cell>
          <cell r="D181" t="str">
            <v>RETIRADA DE BATENTES DE MADEIRA</v>
          </cell>
          <cell r="E181" t="str">
            <v>un</v>
          </cell>
          <cell r="F181">
            <v>436</v>
          </cell>
          <cell r="G181">
            <v>22.13</v>
          </cell>
        </row>
        <row r="182">
          <cell r="A182">
            <v>182</v>
          </cell>
          <cell r="B182" t="str">
            <v>EDIF</v>
          </cell>
          <cell r="C182" t="str">
            <v>08-60-05</v>
          </cell>
          <cell r="D182" t="str">
            <v>RETIRADA DE BATENTES METÁLICOS</v>
          </cell>
          <cell r="E182" t="str">
            <v>un</v>
          </cell>
          <cell r="F182">
            <v>1006.55</v>
          </cell>
          <cell r="G182">
            <v>22.13</v>
          </cell>
        </row>
        <row r="183">
          <cell r="A183">
            <v>183</v>
          </cell>
          <cell r="B183" t="str">
            <v>EDIF</v>
          </cell>
          <cell r="C183" t="str">
            <v>10-60-24</v>
          </cell>
          <cell r="D183" t="str">
            <v>RETIRADA DE CONJUNTOS MOTOR-BOMBA</v>
          </cell>
          <cell r="E183" t="str">
            <v>un</v>
          </cell>
          <cell r="F183">
            <v>15</v>
          </cell>
          <cell r="G183">
            <v>88.41</v>
          </cell>
        </row>
        <row r="184">
          <cell r="A184">
            <v>184</v>
          </cell>
          <cell r="B184" t="str">
            <v>EDIF</v>
          </cell>
          <cell r="C184" t="str">
            <v>04-60-19</v>
          </cell>
          <cell r="D184" t="str">
            <v>RETIRADA DE DIVISÓRIAS - CHAPAS FIB.MADEIRA, COM MONTANTES METÁLICOS</v>
          </cell>
          <cell r="E184" t="str">
            <v>m2</v>
          </cell>
          <cell r="F184">
            <v>793</v>
          </cell>
          <cell r="G184">
            <v>11.91</v>
          </cell>
        </row>
        <row r="185">
          <cell r="A185">
            <v>185</v>
          </cell>
          <cell r="B185" t="str">
            <v>EDIF</v>
          </cell>
          <cell r="C185" t="str">
            <v>08-60-01</v>
          </cell>
          <cell r="D185" t="str">
            <v>RETIRADA DE ESQUADRIAS METÁLICAS EM GERAL, PORTAS OU CAIXILHOS</v>
          </cell>
          <cell r="E185" t="str">
            <v>m2</v>
          </cell>
          <cell r="F185">
            <v>2338.38</v>
          </cell>
          <cell r="G185">
            <v>12.91</v>
          </cell>
        </row>
        <row r="186">
          <cell r="A186">
            <v>186</v>
          </cell>
          <cell r="B186" t="str">
            <v>EDIF</v>
          </cell>
          <cell r="C186" t="str">
            <v>06-60-06</v>
          </cell>
          <cell r="D186" t="str">
            <v>RETIRADA DE ESTRUTURA DE MADEIRA COM TESOURAS - PARA TELHA ONDULADA DE CIMENTO AMIANTO, ALUMÍNIO OU PLÁSTICO</v>
          </cell>
          <cell r="E186" t="str">
            <v>m2</v>
          </cell>
          <cell r="F186">
            <v>1034</v>
          </cell>
          <cell r="G186">
            <v>7.38</v>
          </cell>
        </row>
        <row r="187">
          <cell r="A187">
            <v>187</v>
          </cell>
          <cell r="B187" t="str">
            <v>EDIF</v>
          </cell>
          <cell r="C187" t="str">
            <v>06-60-08</v>
          </cell>
          <cell r="D187" t="str">
            <v>RETIRADA DE ESTRUTURA METÁLICA INCLUSIVE PERFIS DE FIXAÇÃO</v>
          </cell>
          <cell r="E187" t="str">
            <v>kg</v>
          </cell>
          <cell r="F187">
            <v>4436</v>
          </cell>
          <cell r="G187">
            <v>0.98</v>
          </cell>
        </row>
        <row r="188">
          <cell r="A188">
            <v>188</v>
          </cell>
          <cell r="B188" t="str">
            <v>EDIF</v>
          </cell>
          <cell r="C188" t="str">
            <v>07-60-01</v>
          </cell>
          <cell r="D188" t="str">
            <v>RETIRADA DE FOLHAS DE PORTA DE PASSAGEM OU JANELA</v>
          </cell>
          <cell r="E188" t="str">
            <v>un</v>
          </cell>
          <cell r="F188">
            <v>436</v>
          </cell>
          <cell r="G188">
            <v>4.96</v>
          </cell>
        </row>
        <row r="189">
          <cell r="A189">
            <v>189</v>
          </cell>
          <cell r="B189" t="str">
            <v>EDIF</v>
          </cell>
          <cell r="C189" t="str">
            <v>11-60-05</v>
          </cell>
          <cell r="D189" t="str">
            <v>RETIRADA DE FORRAS DE PEDRAS NATURAIS - GRANITO OU MÁRMORE</v>
          </cell>
          <cell r="E189" t="str">
            <v>m2</v>
          </cell>
          <cell r="F189">
            <v>260</v>
          </cell>
          <cell r="G189">
            <v>13.23</v>
          </cell>
        </row>
        <row r="190">
          <cell r="A190">
            <v>190</v>
          </cell>
          <cell r="B190" t="str">
            <v>EDIF</v>
          </cell>
          <cell r="C190" t="str">
            <v>07-60-08</v>
          </cell>
          <cell r="D190" t="str">
            <v>RETIRADA DE GUARNIÇÕES OU MOLDURAS DE MADEIRA</v>
          </cell>
          <cell r="E190" t="str">
            <v>m</v>
          </cell>
          <cell r="F190">
            <v>4360</v>
          </cell>
          <cell r="G190">
            <v>0.68</v>
          </cell>
        </row>
        <row r="191">
          <cell r="A191">
            <v>191</v>
          </cell>
          <cell r="B191" t="str">
            <v>EDIF</v>
          </cell>
          <cell r="C191" t="str">
            <v>10-60-29</v>
          </cell>
          <cell r="D191" t="str">
            <v>RETIRADA DE HIDRANTES DE PAREDE</v>
          </cell>
          <cell r="E191" t="str">
            <v>un</v>
          </cell>
          <cell r="F191">
            <v>26</v>
          </cell>
          <cell r="G191">
            <v>33.15</v>
          </cell>
        </row>
        <row r="192">
          <cell r="A192">
            <v>192</v>
          </cell>
          <cell r="B192" t="str">
            <v>EDIF</v>
          </cell>
          <cell r="C192" t="str">
            <v>17-60-38</v>
          </cell>
          <cell r="D192" t="str">
            <v>RETIRADA DE MOSAICO PORTUGUÊS</v>
          </cell>
          <cell r="E192" t="str">
            <v>m2</v>
          </cell>
          <cell r="F192">
            <v>625</v>
          </cell>
          <cell r="G192">
            <v>5.0599999999999996</v>
          </cell>
        </row>
        <row r="193">
          <cell r="A193">
            <v>193</v>
          </cell>
          <cell r="B193" t="str">
            <v>EDIF</v>
          </cell>
          <cell r="C193" t="str">
            <v>04-60-10</v>
          </cell>
          <cell r="D193" t="str">
            <v>RETIRADA DE PLACAS DIVISÓRIAS DE GRANILITE OU SIMILAR</v>
          </cell>
          <cell r="E193" t="str">
            <v>m2</v>
          </cell>
          <cell r="F193">
            <v>297</v>
          </cell>
          <cell r="G193">
            <v>8.44</v>
          </cell>
        </row>
        <row r="194">
          <cell r="A194">
            <v>194</v>
          </cell>
          <cell r="B194" t="str">
            <v>EDIF</v>
          </cell>
          <cell r="C194" t="str">
            <v>17-60-94</v>
          </cell>
          <cell r="D194" t="str">
            <v>RETIRADA DE PORTÃO DE FERRO PERFILADO TIPO PQ (GP5/GPM1)</v>
          </cell>
          <cell r="E194" t="str">
            <v>m2</v>
          </cell>
          <cell r="F194">
            <v>50</v>
          </cell>
          <cell r="G194">
            <v>13.23</v>
          </cell>
        </row>
        <row r="195">
          <cell r="A195">
            <v>195</v>
          </cell>
          <cell r="B195" t="str">
            <v>EDIF</v>
          </cell>
          <cell r="C195" t="str">
            <v>10-60-15</v>
          </cell>
          <cell r="D195" t="str">
            <v>RETIRADA DE RESERVATÓRIOS DE CIMENTO-AMIANTO - ATÉ 1000 LITROS</v>
          </cell>
          <cell r="E195" t="str">
            <v>un</v>
          </cell>
          <cell r="F195">
            <v>34</v>
          </cell>
          <cell r="G195">
            <v>59.01</v>
          </cell>
        </row>
        <row r="196">
          <cell r="A196">
            <v>196</v>
          </cell>
          <cell r="B196" t="str">
            <v>EDIF</v>
          </cell>
          <cell r="C196" t="str">
            <v>14-60-01</v>
          </cell>
          <cell r="D196" t="str">
            <v>RETIRADA DE VIDROS ENCAIXILHADOS EM GERAL, INCLUSIVE LIMPEZA DO CAIXILHO</v>
          </cell>
          <cell r="E196" t="str">
            <v>m2</v>
          </cell>
          <cell r="F196">
            <v>1013</v>
          </cell>
          <cell r="G196">
            <v>34.82</v>
          </cell>
        </row>
        <row r="197">
          <cell r="A197">
            <v>197</v>
          </cell>
          <cell r="B197" t="str">
            <v>EDIF</v>
          </cell>
          <cell r="C197" t="str">
            <v>10-14-50</v>
          </cell>
          <cell r="D197" t="str">
            <v>SABONETEIRA DE LOUÇA BRANCA - 7,5X15CM</v>
          </cell>
          <cell r="E197" t="str">
            <v>un</v>
          </cell>
          <cell r="F197">
            <v>44</v>
          </cell>
          <cell r="G197">
            <v>31.96</v>
          </cell>
        </row>
        <row r="198">
          <cell r="A198">
            <v>198</v>
          </cell>
          <cell r="B198" t="str">
            <v>EDIF</v>
          </cell>
          <cell r="C198" t="str">
            <v>09-10-63</v>
          </cell>
          <cell r="D198" t="str">
            <v>SIRENE ELETRÔNICA BITONAL 24V-105DB</v>
          </cell>
          <cell r="E198" t="str">
            <v>un</v>
          </cell>
          <cell r="F198">
            <v>65</v>
          </cell>
          <cell r="G198">
            <v>33.590000000000003</v>
          </cell>
        </row>
        <row r="199">
          <cell r="A199">
            <v>199</v>
          </cell>
          <cell r="B199" t="str">
            <v>EDIF</v>
          </cell>
          <cell r="C199" t="str">
            <v>10-14-76</v>
          </cell>
          <cell r="D199" t="str">
            <v>TAMPO PARA BANCADA ÚMIDA - GRANITO CINZA MAUA POLIDO - ESPESSURA 2CM</v>
          </cell>
          <cell r="E199" t="str">
            <v>m2</v>
          </cell>
          <cell r="F199">
            <v>125.16</v>
          </cell>
          <cell r="G199">
            <v>320.45999999999998</v>
          </cell>
        </row>
        <row r="200">
          <cell r="A200">
            <v>200</v>
          </cell>
          <cell r="B200" t="str">
            <v>EDIF</v>
          </cell>
          <cell r="C200" t="str">
            <v>01-05-02</v>
          </cell>
          <cell r="D200" t="str">
            <v>TAPUME CHAPA COMPENSADA RESINADA 10MM</v>
          </cell>
          <cell r="E200" t="str">
            <v>m2</v>
          </cell>
          <cell r="F200">
            <v>138.80000000000001</v>
          </cell>
          <cell r="G200">
            <v>34.6</v>
          </cell>
        </row>
        <row r="201">
          <cell r="A201">
            <v>201</v>
          </cell>
          <cell r="B201" t="str">
            <v>EDIF</v>
          </cell>
          <cell r="C201" t="str">
            <v>15-01-16</v>
          </cell>
          <cell r="D201" t="str">
            <v>TINTA ACRÍLICA - REBOCO COM MASSA CORRIDA</v>
          </cell>
          <cell r="E201" t="str">
            <v>m2</v>
          </cell>
          <cell r="F201">
            <v>33260.269999999997</v>
          </cell>
          <cell r="G201">
            <v>15.95</v>
          </cell>
        </row>
        <row r="202">
          <cell r="A202">
            <v>202</v>
          </cell>
          <cell r="B202" t="str">
            <v>EDIF</v>
          </cell>
          <cell r="C202" t="str">
            <v>15-01-08</v>
          </cell>
          <cell r="D202" t="str">
            <v>TINTA HIDROFUGA A BASE DE CIMENTO -  CONCRETO OU REBOCO SEM MASSA CORRIDA</v>
          </cell>
          <cell r="E202" t="str">
            <v>m2</v>
          </cell>
          <cell r="F202">
            <v>12138</v>
          </cell>
          <cell r="G202">
            <v>6.11</v>
          </cell>
        </row>
        <row r="203">
          <cell r="A203">
            <v>203</v>
          </cell>
          <cell r="B203" t="str">
            <v>EDIF</v>
          </cell>
          <cell r="C203" t="str">
            <v>10-02-94</v>
          </cell>
          <cell r="D203" t="str">
            <v>TORNEIRA DE BÓIA, DE COBRE - 1 1/2"</v>
          </cell>
          <cell r="E203" t="str">
            <v>un</v>
          </cell>
          <cell r="F203">
            <v>1</v>
          </cell>
          <cell r="G203">
            <v>97.39</v>
          </cell>
        </row>
        <row r="204">
          <cell r="A204">
            <v>204</v>
          </cell>
          <cell r="B204" t="str">
            <v>EDIF</v>
          </cell>
          <cell r="C204" t="str">
            <v>10-14-10</v>
          </cell>
          <cell r="D204" t="str">
            <v>TORNEIRA DE MESA COM ACIONAMENTO MANUAL E FECHAMENTO AUTOMÁTICO</v>
          </cell>
          <cell r="E204" t="str">
            <v>un</v>
          </cell>
          <cell r="F204">
            <v>146</v>
          </cell>
          <cell r="G204">
            <v>374.87</v>
          </cell>
        </row>
        <row r="205">
          <cell r="A205">
            <v>205</v>
          </cell>
          <cell r="B205" t="str">
            <v>EDIF</v>
          </cell>
          <cell r="C205" t="str">
            <v>10-14-03</v>
          </cell>
          <cell r="D205" t="str">
            <v>TORNEIRA DE PRESSÃO PARA USO GERAL, METAL CROMADO - 1/2"</v>
          </cell>
          <cell r="E205" t="str">
            <v>un</v>
          </cell>
          <cell r="F205">
            <v>77</v>
          </cell>
          <cell r="G205">
            <v>20.64</v>
          </cell>
        </row>
        <row r="206">
          <cell r="A206">
            <v>207</v>
          </cell>
          <cell r="B206" t="str">
            <v>EDIF</v>
          </cell>
          <cell r="C206" t="str">
            <v>01-03-10</v>
          </cell>
          <cell r="D206" t="str">
            <v>TRANSPORTE POR CAMINHÃO BASCULANTE, A PARTIR DE 1KM</v>
          </cell>
          <cell r="E206" t="str">
            <v>mk</v>
          </cell>
          <cell r="F206">
            <v>1632197.62</v>
          </cell>
          <cell r="G206">
            <v>0.81</v>
          </cell>
        </row>
        <row r="207">
          <cell r="A207">
            <v>208</v>
          </cell>
          <cell r="B207" t="str">
            <v>EDIF</v>
          </cell>
          <cell r="C207" t="str">
            <v>10-08-02</v>
          </cell>
          <cell r="D207" t="str">
            <v>TUBO DE AÇO-CARBONO GALVANIZADO, CLASSE MÉDIA (DIN2440) - 2 1/2"</v>
          </cell>
          <cell r="E207" t="str">
            <v>m</v>
          </cell>
          <cell r="F207">
            <v>338</v>
          </cell>
          <cell r="G207">
            <v>98.87</v>
          </cell>
        </row>
        <row r="208">
          <cell r="A208">
            <v>209</v>
          </cell>
          <cell r="B208" t="str">
            <v>EDIF</v>
          </cell>
          <cell r="C208" t="str">
            <v>10-08-03</v>
          </cell>
          <cell r="D208" t="str">
            <v>TUBO DE AÇO-CARBONO GALVANIZADO, CLASSE MÉDIA (DIN2440) - 3"</v>
          </cell>
          <cell r="E208" t="str">
            <v>m</v>
          </cell>
          <cell r="F208">
            <v>27</v>
          </cell>
          <cell r="G208">
            <v>112.47</v>
          </cell>
        </row>
        <row r="209">
          <cell r="A209">
            <v>210</v>
          </cell>
          <cell r="B209" t="str">
            <v>EDIF</v>
          </cell>
          <cell r="C209" t="str">
            <v>10-06-24</v>
          </cell>
          <cell r="D209" t="str">
            <v>TUBO DE COBRE SEM COSTURA, CLASSE EL - 1 1/2"</v>
          </cell>
          <cell r="E209" t="str">
            <v>m</v>
          </cell>
          <cell r="F209">
            <v>885</v>
          </cell>
          <cell r="G209">
            <v>79.87</v>
          </cell>
        </row>
        <row r="210">
          <cell r="A210">
            <v>211</v>
          </cell>
          <cell r="B210" t="str">
            <v>EDIF</v>
          </cell>
          <cell r="C210" t="str">
            <v>10-06-23</v>
          </cell>
          <cell r="D210" t="str">
            <v>TUBO DE COBRE SEM COSTURA, CLASSE EL - 1 1/4"</v>
          </cell>
          <cell r="E210" t="str">
            <v>m</v>
          </cell>
          <cell r="F210">
            <v>500</v>
          </cell>
          <cell r="G210">
            <v>65.8</v>
          </cell>
        </row>
        <row r="211">
          <cell r="A211">
            <v>212</v>
          </cell>
          <cell r="B211" t="str">
            <v>EDIF</v>
          </cell>
          <cell r="C211" t="str">
            <v>10-06-22</v>
          </cell>
          <cell r="D211" t="str">
            <v>TUBO DE COBRE SEM COSTURA, CLASSE EL - 1"</v>
          </cell>
          <cell r="E211" t="str">
            <v>m</v>
          </cell>
          <cell r="F211">
            <v>9303</v>
          </cell>
          <cell r="G211">
            <v>47.77</v>
          </cell>
        </row>
        <row r="212">
          <cell r="A212">
            <v>213</v>
          </cell>
          <cell r="B212" t="str">
            <v>EDIF</v>
          </cell>
          <cell r="C212" t="str">
            <v>10-06-21</v>
          </cell>
          <cell r="D212" t="str">
            <v>TUBO DE COBRE SEM COSTURA, CLASSE EL - 3/4"</v>
          </cell>
          <cell r="E212" t="str">
            <v>m</v>
          </cell>
          <cell r="F212">
            <v>336</v>
          </cell>
          <cell r="G212">
            <v>39.58</v>
          </cell>
        </row>
        <row r="213">
          <cell r="A213">
            <v>214</v>
          </cell>
          <cell r="B213" t="str">
            <v>EDIF</v>
          </cell>
          <cell r="C213" t="str">
            <v>10-09-33</v>
          </cell>
          <cell r="D213" t="str">
            <v>TUBO DE PVC RÍGIDO, PONTA E BOLSA (LINHA ESGOTO) - 100MM (4")</v>
          </cell>
          <cell r="E213" t="str">
            <v>m</v>
          </cell>
          <cell r="F213">
            <v>360</v>
          </cell>
          <cell r="G213">
            <v>29.97</v>
          </cell>
        </row>
        <row r="214">
          <cell r="A214">
            <v>215</v>
          </cell>
          <cell r="B214" t="str">
            <v>EDIF</v>
          </cell>
          <cell r="C214" t="str">
            <v>10-09-34</v>
          </cell>
          <cell r="D214" t="str">
            <v>TUBO DE PVC RÍGIDO, PONTA E BOLSA (LINHA ESGOTO) - 150MM (6")</v>
          </cell>
          <cell r="E214" t="str">
            <v>m</v>
          </cell>
          <cell r="F214">
            <v>173</v>
          </cell>
          <cell r="G214">
            <v>46.9</v>
          </cell>
        </row>
        <row r="215">
          <cell r="A215">
            <v>216</v>
          </cell>
          <cell r="B215" t="str">
            <v>EDIF</v>
          </cell>
          <cell r="C215" t="str">
            <v>10-09-30</v>
          </cell>
          <cell r="D215" t="str">
            <v>TUBO DE PVC RÍGIDO, PONTA E BOLSA (LINHA ESGOTO) - 40MM (1 1/2")</v>
          </cell>
          <cell r="E215" t="str">
            <v>m</v>
          </cell>
          <cell r="F215">
            <v>205</v>
          </cell>
          <cell r="G215">
            <v>13.16</v>
          </cell>
        </row>
        <row r="216">
          <cell r="A216">
            <v>217</v>
          </cell>
          <cell r="B216" t="str">
            <v>EDIF</v>
          </cell>
          <cell r="C216" t="str">
            <v>10-09-31</v>
          </cell>
          <cell r="D216" t="str">
            <v>TUBO DE PVC RÍGIDO, PONTA E BOLSA (LINHA ESGOTO) - 50MM (2")</v>
          </cell>
          <cell r="E216" t="str">
            <v>m</v>
          </cell>
          <cell r="F216">
            <v>228</v>
          </cell>
          <cell r="G216">
            <v>17.55</v>
          </cell>
        </row>
        <row r="217">
          <cell r="A217">
            <v>218</v>
          </cell>
          <cell r="B217" t="str">
            <v>EDIF</v>
          </cell>
          <cell r="C217" t="str">
            <v>10-09-32</v>
          </cell>
          <cell r="D217" t="str">
            <v>TUBO DE PVC RÍGIDO, PONTA E BOLSA (LINHA ESGOTO) - 75MM (3")</v>
          </cell>
          <cell r="E217" t="str">
            <v>m</v>
          </cell>
          <cell r="F217">
            <v>201</v>
          </cell>
          <cell r="G217">
            <v>25.18</v>
          </cell>
        </row>
        <row r="218">
          <cell r="A218">
            <v>219</v>
          </cell>
          <cell r="B218" t="str">
            <v>EDIF</v>
          </cell>
          <cell r="C218" t="str">
            <v>10-04-69</v>
          </cell>
          <cell r="D218" t="str">
            <v>TUBO DE PVC RÍGIDO, SOLDÁVEL (LINHA ÁGUA) - 110MM (4")</v>
          </cell>
          <cell r="E218" t="str">
            <v>m</v>
          </cell>
          <cell r="F218">
            <v>12</v>
          </cell>
          <cell r="G218">
            <v>66.13</v>
          </cell>
        </row>
        <row r="219">
          <cell r="A219">
            <v>220</v>
          </cell>
          <cell r="B219" t="str">
            <v>EDIF</v>
          </cell>
          <cell r="C219" t="str">
            <v>10-04-62</v>
          </cell>
          <cell r="D219" t="str">
            <v>TUBO DE PVC RÍGIDO, SOLDÁVEL (LINHA ÁGUA) - 25MM (3/4")</v>
          </cell>
          <cell r="E219" t="str">
            <v>m</v>
          </cell>
          <cell r="F219">
            <v>540</v>
          </cell>
          <cell r="G219">
            <v>11.05</v>
          </cell>
        </row>
        <row r="220">
          <cell r="A220">
            <v>221</v>
          </cell>
          <cell r="B220" t="str">
            <v>EDIF</v>
          </cell>
          <cell r="C220" t="str">
            <v>10-04-63</v>
          </cell>
          <cell r="D220" t="str">
            <v>TUBO DE PVC RÍGIDO, SOLDÁVEL (LINHA ÁGUA) - 32MM (1")</v>
          </cell>
          <cell r="E220" t="str">
            <v>m</v>
          </cell>
          <cell r="F220">
            <v>128</v>
          </cell>
          <cell r="G220">
            <v>14.52</v>
          </cell>
        </row>
        <row r="221">
          <cell r="A221">
            <v>222</v>
          </cell>
          <cell r="B221" t="str">
            <v>EDIF</v>
          </cell>
          <cell r="C221" t="str">
            <v>10-04-65</v>
          </cell>
          <cell r="D221" t="str">
            <v>TUBO DE PVC RÍGIDO, SOLDÁVEL (LINHA ÁGUA) - 50MM (1 1/2")</v>
          </cell>
          <cell r="E221" t="str">
            <v>m</v>
          </cell>
          <cell r="F221">
            <v>403</v>
          </cell>
          <cell r="G221">
            <v>21.65</v>
          </cell>
        </row>
        <row r="222">
          <cell r="A222">
            <v>223</v>
          </cell>
          <cell r="B222" t="str">
            <v>EDIF</v>
          </cell>
          <cell r="C222" t="str">
            <v>10-04-66</v>
          </cell>
          <cell r="D222" t="str">
            <v>TUBO DE PVC RÍGIDO, SOLDÁVEL (LINHA ÁGUA) - 60MM (2")</v>
          </cell>
          <cell r="E222" t="str">
            <v>m</v>
          </cell>
          <cell r="F222">
            <v>329</v>
          </cell>
          <cell r="G222">
            <v>28.09</v>
          </cell>
        </row>
        <row r="223">
          <cell r="A223">
            <v>224</v>
          </cell>
          <cell r="B223" t="str">
            <v>EDIF</v>
          </cell>
          <cell r="C223" t="str">
            <v>10-04-67</v>
          </cell>
          <cell r="D223" t="str">
            <v>TUBO DE PVC RÍGIDO, SOLDÁVEL (LINHA ÁGUA) - 75MM (2 1/2")</v>
          </cell>
          <cell r="E223" t="str">
            <v>m</v>
          </cell>
          <cell r="F223">
            <v>109</v>
          </cell>
          <cell r="G223">
            <v>40.9</v>
          </cell>
        </row>
        <row r="224">
          <cell r="A224">
            <v>225</v>
          </cell>
          <cell r="B224" t="str">
            <v>EDIF</v>
          </cell>
          <cell r="C224" t="str">
            <v>10-04-68</v>
          </cell>
          <cell r="D224" t="str">
            <v>TUBO DE PVC RÍGIDO, SOLDÁVEL (LINHA ÁGUA) - 85MM (3")</v>
          </cell>
          <cell r="E224" t="str">
            <v>m</v>
          </cell>
          <cell r="F224">
            <v>55</v>
          </cell>
          <cell r="G224">
            <v>48.44</v>
          </cell>
        </row>
        <row r="225">
          <cell r="A225">
            <v>226</v>
          </cell>
          <cell r="B225" t="str">
            <v>EDIF</v>
          </cell>
          <cell r="C225" t="str">
            <v>09-02-61</v>
          </cell>
          <cell r="D225" t="str">
            <v>TUBO METÁLICO FLEXÍVEL REVESTIDO COM PVC-3/4"</v>
          </cell>
          <cell r="E225" t="str">
            <v>m</v>
          </cell>
          <cell r="F225">
            <v>70</v>
          </cell>
          <cell r="G225">
            <v>9.64</v>
          </cell>
        </row>
        <row r="226">
          <cell r="A226">
            <v>227</v>
          </cell>
          <cell r="B226" t="str">
            <v>EDIF</v>
          </cell>
          <cell r="C226" t="str">
            <v>01-04-26</v>
          </cell>
          <cell r="D226" t="str">
            <v>TUBO PVC PERFURADO PARA DRENAGEM - DIÂMETRO 4" (100MM)</v>
          </cell>
          <cell r="E226" t="str">
            <v>m</v>
          </cell>
          <cell r="F226">
            <v>1200</v>
          </cell>
          <cell r="G226">
            <v>18.05</v>
          </cell>
        </row>
        <row r="227">
          <cell r="A227">
            <v>228</v>
          </cell>
          <cell r="B227" t="str">
            <v>EDIF</v>
          </cell>
          <cell r="C227" t="str">
            <v>01-04-27</v>
          </cell>
          <cell r="D227" t="str">
            <v>TUBO PVC PERFURADO PARA DRENAGEM - DIÂMETRO 6" (150MM)</v>
          </cell>
          <cell r="E227" t="str">
            <v>m</v>
          </cell>
          <cell r="F227">
            <v>1500</v>
          </cell>
          <cell r="G227">
            <v>33.32</v>
          </cell>
        </row>
        <row r="228">
          <cell r="A228">
            <v>229</v>
          </cell>
          <cell r="B228" t="str">
            <v>EDIF</v>
          </cell>
          <cell r="C228" t="str">
            <v>10-03-64</v>
          </cell>
          <cell r="D228" t="str">
            <v>VÁLVULA DE RETENÇÃO HORIZONTAL - 1 1/2"</v>
          </cell>
          <cell r="E228" t="str">
            <v>un</v>
          </cell>
          <cell r="F228">
            <v>1</v>
          </cell>
          <cell r="G228">
            <v>108.31</v>
          </cell>
        </row>
        <row r="229">
          <cell r="A229">
            <v>230</v>
          </cell>
          <cell r="B229" t="str">
            <v>EDIF</v>
          </cell>
          <cell r="C229" t="str">
            <v>10-03-66</v>
          </cell>
          <cell r="D229" t="str">
            <v>VÁLVULA DE RETENÇÃO HORIZONTAL - 2 1/2"</v>
          </cell>
          <cell r="E229" t="str">
            <v>un</v>
          </cell>
          <cell r="F229">
            <v>2</v>
          </cell>
          <cell r="G229">
            <v>230.57</v>
          </cell>
        </row>
        <row r="230">
          <cell r="A230">
            <v>231</v>
          </cell>
          <cell r="B230" t="str">
            <v>EDIF</v>
          </cell>
          <cell r="C230" t="str">
            <v>10-03-65</v>
          </cell>
          <cell r="D230" t="str">
            <v>VÁLVULA DE RETENÇÃO HORIZONTAL - 2"</v>
          </cell>
          <cell r="E230" t="str">
            <v>un</v>
          </cell>
          <cell r="F230">
            <v>1</v>
          </cell>
          <cell r="G230">
            <v>142.65</v>
          </cell>
        </row>
        <row r="231">
          <cell r="A231">
            <v>232</v>
          </cell>
          <cell r="B231" t="str">
            <v>EDIF</v>
          </cell>
          <cell r="C231" t="str">
            <v>10-03-67</v>
          </cell>
          <cell r="D231" t="str">
            <v>VÁLVULA DE RETENÇÃO HORIZONTAL - 3"</v>
          </cell>
          <cell r="E231" t="str">
            <v>un</v>
          </cell>
          <cell r="F231">
            <v>2</v>
          </cell>
          <cell r="G231">
            <v>269.87</v>
          </cell>
        </row>
        <row r="232">
          <cell r="A232">
            <v>233</v>
          </cell>
          <cell r="B232" t="str">
            <v>EDIF</v>
          </cell>
          <cell r="C232" t="str">
            <v>10-03-74</v>
          </cell>
          <cell r="D232" t="str">
            <v>VÁLVULA DE RETENÇÃO VERTICAL - 1 1/2"</v>
          </cell>
          <cell r="E232" t="str">
            <v>un</v>
          </cell>
          <cell r="F232">
            <v>3</v>
          </cell>
          <cell r="G232">
            <v>84.2</v>
          </cell>
        </row>
        <row r="233">
          <cell r="A233">
            <v>234</v>
          </cell>
          <cell r="B233" t="str">
            <v>EDIF</v>
          </cell>
          <cell r="C233" t="str">
            <v>10-03-72</v>
          </cell>
          <cell r="D233" t="str">
            <v>VÁLVULA DE RETENÇÃO VERTICAL - 1"</v>
          </cell>
          <cell r="E233" t="str">
            <v>un</v>
          </cell>
          <cell r="F233">
            <v>1</v>
          </cell>
          <cell r="G233">
            <v>49.15</v>
          </cell>
        </row>
        <row r="234">
          <cell r="A234">
            <v>235</v>
          </cell>
          <cell r="B234" t="str">
            <v>EDIF</v>
          </cell>
          <cell r="C234" t="str">
            <v>10-03-75</v>
          </cell>
          <cell r="D234" t="str">
            <v>VÁLVULA DE RETENÇÃO VERTICAL - 2"</v>
          </cell>
          <cell r="E234" t="str">
            <v>un</v>
          </cell>
          <cell r="F234">
            <v>2</v>
          </cell>
          <cell r="G234">
            <v>111.49</v>
          </cell>
        </row>
        <row r="235">
          <cell r="A235">
            <v>236</v>
          </cell>
          <cell r="B235" t="str">
            <v>EDIF</v>
          </cell>
          <cell r="C235" t="str">
            <v>10-14-23</v>
          </cell>
          <cell r="D235" t="str">
            <v>VÁLVULA FLUXÍVEL COM REGISTRO INCORPORADO - 1 1/2"</v>
          </cell>
          <cell r="E235" t="str">
            <v>un</v>
          </cell>
          <cell r="F235">
            <v>171</v>
          </cell>
          <cell r="G235">
            <v>149.24</v>
          </cell>
        </row>
        <row r="236">
          <cell r="A236">
            <v>237</v>
          </cell>
          <cell r="B236" t="str">
            <v>EDIF</v>
          </cell>
          <cell r="C236" t="str">
            <v>15-01-76</v>
          </cell>
          <cell r="D236" t="str">
            <v>VERNIZ ACRÍLICO - CONCRETO APARENTE/ ALVENARIA</v>
          </cell>
          <cell r="E236" t="str">
            <v>m2</v>
          </cell>
          <cell r="F236">
            <v>28988.41</v>
          </cell>
          <cell r="G236">
            <v>11.87</v>
          </cell>
        </row>
        <row r="237">
          <cell r="A237">
            <v>238</v>
          </cell>
          <cell r="B237" t="str">
            <v>EDIF</v>
          </cell>
          <cell r="C237" t="str">
            <v>14-01-30</v>
          </cell>
          <cell r="D237" t="str">
            <v>VIDRO LISO DE SEGURANÇA, LAMINADO INCOLOR - ESPESSURA 6MM</v>
          </cell>
          <cell r="E237" t="str">
            <v>m2</v>
          </cell>
          <cell r="F237">
            <v>229.46</v>
          </cell>
          <cell r="G237">
            <v>227.48</v>
          </cell>
        </row>
        <row r="238">
          <cell r="A238">
            <v>239</v>
          </cell>
          <cell r="B238" t="str">
            <v>EDIF</v>
          </cell>
          <cell r="C238" t="str">
            <v>04-03-62</v>
          </cell>
          <cell r="D238" t="str">
            <v>VL.12 - DIVISÓRIA DE ACABAMENTO  LAMINADO MELAMÍNICO, MIOLO FIBRA - PAINEL CEGO</v>
          </cell>
          <cell r="E238" t="str">
            <v>m2</v>
          </cell>
          <cell r="F238">
            <v>542</v>
          </cell>
          <cell r="G238">
            <v>99.43</v>
          </cell>
        </row>
        <row r="239">
          <cell r="A239">
            <v>240</v>
          </cell>
          <cell r="B239" t="str">
            <v>EDIF</v>
          </cell>
          <cell r="C239" t="str">
            <v>04-03-63</v>
          </cell>
          <cell r="D239" t="str">
            <v>VL.13 - DIVISÓRIA DE ACABAMENTO  LAMINADO MELAMÍNICO, MIOLO FIBRA - PORTA/BANDEIRA</v>
          </cell>
          <cell r="E239" t="str">
            <v>m2</v>
          </cell>
          <cell r="F239">
            <v>270</v>
          </cell>
          <cell r="G239">
            <v>140.25</v>
          </cell>
        </row>
        <row r="240">
          <cell r="A240">
            <v>241</v>
          </cell>
          <cell r="B240" t="str">
            <v>INFRA</v>
          </cell>
          <cell r="C240" t="str">
            <v>13-03-02</v>
          </cell>
          <cell r="D240" t="str">
            <v>CONCRETO USINADO PARA PAREDE DIAFRAGMA, SLUMP DE 20 +- 2CM E CONSUMO DE 400KG/M3 (FORNECIMENTO E APLICAÇÃO)</v>
          </cell>
          <cell r="E240" t="str">
            <v>m3</v>
          </cell>
          <cell r="F240">
            <v>4129.3</v>
          </cell>
          <cell r="G240">
            <v>293.81</v>
          </cell>
        </row>
        <row r="241">
          <cell r="A241">
            <v>242</v>
          </cell>
          <cell r="B241" t="str">
            <v>INFRA</v>
          </cell>
          <cell r="C241" t="str">
            <v>03-25-00</v>
          </cell>
          <cell r="D241" t="str">
            <v>COORDENADOR GERAL</v>
          </cell>
          <cell r="E241" t="str">
            <v>h</v>
          </cell>
          <cell r="F241">
            <v>608</v>
          </cell>
          <cell r="G241">
            <v>213.48</v>
          </cell>
        </row>
        <row r="242">
          <cell r="A242">
            <v>243</v>
          </cell>
          <cell r="B242" t="str">
            <v>INFRA</v>
          </cell>
          <cell r="C242" t="str">
            <v>03-26-00</v>
          </cell>
          <cell r="D242" t="str">
            <v>COORDENADOR SETORIAL</v>
          </cell>
          <cell r="E242" t="str">
            <v>h</v>
          </cell>
          <cell r="F242">
            <v>1216</v>
          </cell>
          <cell r="G242">
            <v>178.44</v>
          </cell>
        </row>
        <row r="243">
          <cell r="A243">
            <v>244</v>
          </cell>
          <cell r="B243" t="str">
            <v>INFRA</v>
          </cell>
          <cell r="C243" t="str">
            <v>03-35-00</v>
          </cell>
          <cell r="D243" t="str">
            <v>DESENHISTA - CADISTA</v>
          </cell>
          <cell r="E243" t="str">
            <v>h</v>
          </cell>
          <cell r="F243">
            <v>13376</v>
          </cell>
          <cell r="G243">
            <v>28.5</v>
          </cell>
        </row>
        <row r="244">
          <cell r="A244">
            <v>245</v>
          </cell>
          <cell r="B244" t="str">
            <v>INFRA</v>
          </cell>
          <cell r="C244" t="str">
            <v>02-02-04</v>
          </cell>
          <cell r="D244" t="str">
            <v>DESLOCAMENTO DE EQUIPAMENTO ENTRE FUROS EM TERRENO PLANO, CONSIDERANDO A DISTÂNCIA ATÉ 100M - SONDAGEM A PERCUSSÃO</v>
          </cell>
          <cell r="E244" t="str">
            <v>un</v>
          </cell>
          <cell r="F244">
            <v>14</v>
          </cell>
          <cell r="G244">
            <v>31.7</v>
          </cell>
        </row>
        <row r="245">
          <cell r="A245">
            <v>246</v>
          </cell>
          <cell r="B245" t="str">
            <v>INFRA</v>
          </cell>
          <cell r="C245" t="str">
            <v>03-43-00</v>
          </cell>
          <cell r="D245" t="str">
            <v>DIGITADOR</v>
          </cell>
          <cell r="E245" t="str">
            <v>h</v>
          </cell>
          <cell r="F245">
            <v>6688</v>
          </cell>
          <cell r="G245">
            <v>14.34</v>
          </cell>
        </row>
        <row r="246">
          <cell r="A246">
            <v>247</v>
          </cell>
          <cell r="B246" t="str">
            <v>INFRA</v>
          </cell>
          <cell r="C246" t="str">
            <v>13-03-01</v>
          </cell>
          <cell r="D246" t="str">
            <v>ESCAVAÇÃO EM SOLO PARA IMPLANTAÇÃO DE PAREDE DIAFRAGMA (COM A UTILIZAÇÃO DE BENTONITA)</v>
          </cell>
          <cell r="E246" t="str">
            <v>m3</v>
          </cell>
          <cell r="F246">
            <v>4129.3</v>
          </cell>
          <cell r="G246">
            <v>225.25</v>
          </cell>
        </row>
        <row r="247">
          <cell r="A247">
            <v>248</v>
          </cell>
          <cell r="B247" t="str">
            <v>INFRA</v>
          </cell>
          <cell r="C247" t="str">
            <v>04-34-00</v>
          </cell>
          <cell r="D247" t="str">
            <v>ESPALHAMENTO DO MATERIAL NO BOTA FORA</v>
          </cell>
          <cell r="E247" t="str">
            <v>m3</v>
          </cell>
          <cell r="F247">
            <v>57680.34</v>
          </cell>
          <cell r="G247">
            <v>1.91</v>
          </cell>
        </row>
        <row r="248">
          <cell r="A248">
            <v>249</v>
          </cell>
          <cell r="B248" t="str">
            <v>INFRA</v>
          </cell>
          <cell r="C248" t="str">
            <v>13-01-15</v>
          </cell>
          <cell r="D248" t="str">
            <v>ESTACA TIPO RAIZ, 400MM, COM PERFURAÇÃO EM SOLO - 130T</v>
          </cell>
          <cell r="E248" t="str">
            <v>m</v>
          </cell>
          <cell r="F248">
            <v>4865</v>
          </cell>
          <cell r="G248">
            <v>230.08</v>
          </cell>
        </row>
        <row r="249">
          <cell r="A249">
            <v>250</v>
          </cell>
          <cell r="B249" t="str">
            <v>INFRA</v>
          </cell>
          <cell r="C249" t="str">
            <v>13-02-04</v>
          </cell>
          <cell r="D249" t="str">
            <v>MATERIAIS PARA A ESTACA TIPO RAIZ (AS QUANTIDADES SERÃO LEVANTADAS NO PROJETO) - FORNECIMENTO DE AÇO CA-50, COM BITOLA = &lt; 12,5MM</v>
          </cell>
          <cell r="E249" t="str">
            <v>kg</v>
          </cell>
          <cell r="F249">
            <v>134620.26999999999</v>
          </cell>
          <cell r="G249">
            <v>3.41</v>
          </cell>
        </row>
        <row r="250">
          <cell r="A250">
            <v>251</v>
          </cell>
          <cell r="B250" t="str">
            <v>INFRA</v>
          </cell>
          <cell r="C250" t="str">
            <v>13-02-06</v>
          </cell>
          <cell r="D250" t="str">
            <v>MATERIAIS PARA A ESTACA TIPO RAIZ (AS QUANTIDADES SERÃO LEVANTADAS NO PROJETO) - FORNECIMENTO DE ARAME RECOZIDO N.18</v>
          </cell>
          <cell r="E250" t="str">
            <v>kg</v>
          </cell>
          <cell r="F250">
            <v>2591.96</v>
          </cell>
          <cell r="G250">
            <v>5.6</v>
          </cell>
        </row>
        <row r="251">
          <cell r="A251">
            <v>252</v>
          </cell>
          <cell r="B251" t="str">
            <v>INFRA</v>
          </cell>
          <cell r="C251" t="str">
            <v>13-02-02</v>
          </cell>
          <cell r="D251" t="str">
            <v>MATERIAIS PARA A ESTACA TIPO RAIZ (AS QUANTIDADES SERÃO LEVANTADAS NO PROJETO) - FORNECIMENTO DE AREIA</v>
          </cell>
          <cell r="E251" t="str">
            <v>m3</v>
          </cell>
          <cell r="F251">
            <v>971.98</v>
          </cell>
          <cell r="G251">
            <v>63.83</v>
          </cell>
        </row>
        <row r="252">
          <cell r="A252">
            <v>253</v>
          </cell>
          <cell r="B252" t="str">
            <v>INFRA</v>
          </cell>
          <cell r="C252" t="str">
            <v>13-02-01</v>
          </cell>
          <cell r="D252" t="str">
            <v>MATERIAIS PARA A ESTACA TIPO RAIZ (AS QUANTIDADES SERÃO LEVANTADAS NO PROJETO) - FORNECIMENTO DE CIMENTO COMUM</v>
          </cell>
          <cell r="E252" t="str">
            <v>kg</v>
          </cell>
          <cell r="F252">
            <v>583192.51</v>
          </cell>
          <cell r="G252">
            <v>0.38</v>
          </cell>
        </row>
        <row r="253">
          <cell r="A253">
            <v>254</v>
          </cell>
          <cell r="B253" t="str">
            <v>INFRA</v>
          </cell>
          <cell r="C253" t="str">
            <v>02-02-02</v>
          </cell>
          <cell r="D253" t="str">
            <v>MOBILIZAÇÃO E INSTALAÇÃO DE 1 EQUIPAMENTO - SONDAGEM A PERCUSSÃO</v>
          </cell>
          <cell r="E253" t="str">
            <v>un</v>
          </cell>
          <cell r="F253">
            <v>1</v>
          </cell>
          <cell r="G253">
            <v>233.56</v>
          </cell>
        </row>
        <row r="254">
          <cell r="A254">
            <v>255</v>
          </cell>
          <cell r="B254" t="str">
            <v>INFRA</v>
          </cell>
          <cell r="C254" t="str">
            <v>02-02-10</v>
          </cell>
          <cell r="D254" t="str">
            <v>PERFURAÇÃO E EXECUÇÃO  DE  ENSAIO PENETOMÉTRICO OU DE LAVAGEM POR TEMPO</v>
          </cell>
          <cell r="E254" t="str">
            <v>un</v>
          </cell>
          <cell r="F254">
            <v>600</v>
          </cell>
          <cell r="G254">
            <v>50.73</v>
          </cell>
        </row>
        <row r="255">
          <cell r="A255">
            <v>256</v>
          </cell>
          <cell r="B255" t="str">
            <v>INFRA</v>
          </cell>
          <cell r="C255" t="str">
            <v>03-27-00</v>
          </cell>
          <cell r="D255" t="str">
            <v>PROFISSIONAL DE NÍVEL SUPERIOR SÊNIOR</v>
          </cell>
          <cell r="E255" t="str">
            <v>h</v>
          </cell>
          <cell r="F255">
            <v>13376</v>
          </cell>
          <cell r="G255">
            <v>110.74</v>
          </cell>
        </row>
        <row r="256">
          <cell r="A256">
            <v>257</v>
          </cell>
          <cell r="B256" t="str">
            <v>INFRA</v>
          </cell>
          <cell r="C256" t="str">
            <v>03-46-00</v>
          </cell>
          <cell r="D256" t="str">
            <v>SECRETÁRIA</v>
          </cell>
          <cell r="E256" t="str">
            <v>h</v>
          </cell>
          <cell r="F256">
            <v>1216</v>
          </cell>
          <cell r="G256">
            <v>23.82</v>
          </cell>
        </row>
        <row r="257">
          <cell r="A257">
            <v>258</v>
          </cell>
          <cell r="B257" t="str">
            <v>INFRA</v>
          </cell>
          <cell r="C257" t="str">
            <v>03-33-00</v>
          </cell>
          <cell r="D257" t="str">
            <v>TÉCNICO - NÍVEL SUPERIOR</v>
          </cell>
          <cell r="E257" t="str">
            <v>h</v>
          </cell>
          <cell r="F257">
            <v>13376</v>
          </cell>
          <cell r="G257">
            <v>45.26</v>
          </cell>
        </row>
        <row r="258">
          <cell r="A258">
            <v>259</v>
          </cell>
          <cell r="B258" t="str">
            <v>EMURB</v>
          </cell>
          <cell r="C258" t="str">
            <v>PA-AC-001</v>
          </cell>
          <cell r="D258" t="str">
            <v>SISTEMA DE AR CONDICIONADO - CORPOS ARTÍSTICOS</v>
          </cell>
          <cell r="E258" t="str">
            <v>cj</v>
          </cell>
          <cell r="F258">
            <v>1</v>
          </cell>
          <cell r="G258">
            <v>2351702.2200000002</v>
          </cell>
        </row>
        <row r="259">
          <cell r="A259">
            <v>260</v>
          </cell>
          <cell r="B259" t="str">
            <v>EMURB</v>
          </cell>
          <cell r="C259" t="str">
            <v>PA-AC-002</v>
          </cell>
          <cell r="D259" t="str">
            <v>SISTEMA DE AR CONDICIONADO - ESCOLA DE MÚSICA E DANÇA</v>
          </cell>
          <cell r="E259" t="str">
            <v>cj</v>
          </cell>
          <cell r="F259">
            <v>1</v>
          </cell>
          <cell r="G259">
            <v>1888659.59</v>
          </cell>
        </row>
        <row r="260">
          <cell r="A260">
            <v>261</v>
          </cell>
          <cell r="B260" t="str">
            <v>EMURB</v>
          </cell>
          <cell r="C260" t="str">
            <v>PA-AC-003</v>
          </cell>
          <cell r="D260" t="str">
            <v>SISTEMA DE AR CONDICIONADO - ESCOLA DE MÚSICA</v>
          </cell>
          <cell r="E260" t="str">
            <v>cj</v>
          </cell>
          <cell r="F260">
            <v>1</v>
          </cell>
          <cell r="G260">
            <v>1781768.87</v>
          </cell>
        </row>
        <row r="261">
          <cell r="A261">
            <v>262</v>
          </cell>
          <cell r="B261" t="str">
            <v>EMURB</v>
          </cell>
          <cell r="C261" t="str">
            <v>PA-AC-004</v>
          </cell>
          <cell r="D261" t="str">
            <v>SISTEMA DE AR CONDICIONADO - CENTRO DE DOCUMENTAÇÃO</v>
          </cell>
          <cell r="E261" t="str">
            <v>cj</v>
          </cell>
          <cell r="F261">
            <v>1</v>
          </cell>
          <cell r="G261">
            <v>1611548.32</v>
          </cell>
        </row>
        <row r="262">
          <cell r="A262">
            <v>263</v>
          </cell>
          <cell r="B262" t="str">
            <v>EMURB</v>
          </cell>
          <cell r="C262" t="str">
            <v>PA-AC-005</v>
          </cell>
          <cell r="D262" t="str">
            <v>SISTEMA DE AR CONDICIONADO - ADMINISTRAÇÃO</v>
          </cell>
          <cell r="E262" t="str">
            <v>cj</v>
          </cell>
          <cell r="F262">
            <v>1</v>
          </cell>
          <cell r="G262">
            <v>1728146.89</v>
          </cell>
        </row>
        <row r="263">
          <cell r="A263">
            <v>264</v>
          </cell>
          <cell r="B263" t="str">
            <v>EMURB</v>
          </cell>
          <cell r="C263" t="str">
            <v>PA-AC-006</v>
          </cell>
          <cell r="D263" t="str">
            <v>SISTEMA DE AR CONDICIONADO - CONSERVATÓRIO / MUSEU / RESTAURANTE</v>
          </cell>
          <cell r="E263" t="str">
            <v>cj</v>
          </cell>
          <cell r="F263">
            <v>1</v>
          </cell>
          <cell r="G263">
            <v>1809881.28</v>
          </cell>
        </row>
        <row r="264">
          <cell r="A264">
            <v>265</v>
          </cell>
          <cell r="B264" t="str">
            <v>EMURB</v>
          </cell>
          <cell r="C264" t="str">
            <v>PA-ACA-001</v>
          </cell>
          <cell r="D264" t="str">
            <v>FORNECIMENTO E INSTALAÇÃO DE CORRIMÃO DE PAREDE EM AÇO INOX</v>
          </cell>
          <cell r="E264" t="str">
            <v>M</v>
          </cell>
          <cell r="F264">
            <v>491.59999999999997</v>
          </cell>
          <cell r="G264">
            <v>255.79</v>
          </cell>
        </row>
        <row r="265">
          <cell r="A265">
            <v>266</v>
          </cell>
          <cell r="B265" t="str">
            <v>EMURB</v>
          </cell>
          <cell r="C265" t="str">
            <v>PA-ACA-002</v>
          </cell>
          <cell r="D265" t="str">
            <v>FORNECIMENTO E INSTALAÇÃO DE GUARDA CORPO EM AÇO INOX</v>
          </cell>
          <cell r="E265" t="str">
            <v>M</v>
          </cell>
          <cell r="F265">
            <v>807.8</v>
          </cell>
          <cell r="G265">
            <v>699.74</v>
          </cell>
        </row>
        <row r="266">
          <cell r="A266">
            <v>267</v>
          </cell>
          <cell r="B266" t="str">
            <v>EMURB</v>
          </cell>
          <cell r="C266" t="str">
            <v>PA-ACA-003</v>
          </cell>
          <cell r="D266" t="str">
            <v>FORNECIMENTO E INSTALAÇÃO DE BARRA APOIO P/SALA DE DANÇA BR1</v>
          </cell>
          <cell r="E266" t="str">
            <v>M</v>
          </cell>
          <cell r="F266">
            <v>103.1</v>
          </cell>
          <cell r="G266">
            <v>451.01</v>
          </cell>
        </row>
        <row r="267">
          <cell r="A267">
            <v>268</v>
          </cell>
          <cell r="B267" t="str">
            <v>EMURB</v>
          </cell>
          <cell r="C267" t="str">
            <v>PA-ACA-004</v>
          </cell>
          <cell r="D267" t="str">
            <v>FORNECIMENTO E INSTALAÇÃO DE BARRA APOIO P/SALA DE DANÇA BR2 ROSCO OU SIMILAR</v>
          </cell>
          <cell r="E267" t="str">
            <v>M</v>
          </cell>
          <cell r="F267">
            <v>60.7</v>
          </cell>
          <cell r="G267">
            <v>598.6</v>
          </cell>
        </row>
        <row r="268">
          <cell r="A268">
            <v>269</v>
          </cell>
          <cell r="B268" t="str">
            <v>EMURB</v>
          </cell>
          <cell r="C268" t="str">
            <v>PA-ACA-005</v>
          </cell>
          <cell r="D268" t="str">
            <v>FORNECIMENTO E INSTALAÇÃO CORRIMÃO DE PISO INOX</v>
          </cell>
          <cell r="E268" t="str">
            <v>M</v>
          </cell>
          <cell r="F268">
            <v>240</v>
          </cell>
          <cell r="G268">
            <v>891.87</v>
          </cell>
        </row>
        <row r="269">
          <cell r="A269">
            <v>270</v>
          </cell>
          <cell r="B269" t="str">
            <v>EMURB</v>
          </cell>
          <cell r="C269" t="str">
            <v>PA-ACU-001</v>
          </cell>
          <cell r="D269" t="str">
            <v>FORNECIMENTO E INSTALAÇÃO DE LAMBRI ABSORVENTE IRREGULAR DE MADEIRA MACIÇA CEDRO ROSA (LÃ DE VIDRO 50mm x 40 kg/m3 + TECIDO POLIESTER+ RÉGUA DE MADEIRA)</v>
          </cell>
          <cell r="E269" t="str">
            <v>M2</v>
          </cell>
          <cell r="F269">
            <v>110.04</v>
          </cell>
          <cell r="G269">
            <v>476.54</v>
          </cell>
        </row>
        <row r="270">
          <cell r="A270">
            <v>271</v>
          </cell>
          <cell r="B270" t="str">
            <v>EMURB</v>
          </cell>
          <cell r="C270" t="str">
            <v>PA-ACU-002</v>
          </cell>
          <cell r="D270" t="str">
            <v>FORNECIMENTO E INSTALAÇÃO DE DIFUSOR DE MADEIRA APLICADO EM DIVISÓRIAS MÓVEIS</v>
          </cell>
          <cell r="E270" t="str">
            <v>M2</v>
          </cell>
          <cell r="F270">
            <v>142.5</v>
          </cell>
          <cell r="G270">
            <v>469.67</v>
          </cell>
        </row>
        <row r="271">
          <cell r="A271">
            <v>272</v>
          </cell>
          <cell r="B271" t="str">
            <v>EMURB</v>
          </cell>
          <cell r="C271" t="str">
            <v>PA-ACU-003</v>
          </cell>
          <cell r="D271" t="str">
            <v>FORNECIMENTO E INSTALAÇÃO DE LÃ DE VIDRO 25mm x 60 kg/m3</v>
          </cell>
          <cell r="E271" t="str">
            <v>M2</v>
          </cell>
          <cell r="F271">
            <v>394.8</v>
          </cell>
          <cell r="G271">
            <v>90.09</v>
          </cell>
        </row>
        <row r="272">
          <cell r="A272">
            <v>273</v>
          </cell>
          <cell r="B272" t="str">
            <v>EMURB</v>
          </cell>
          <cell r="C272" t="str">
            <v>PA-ACU-004</v>
          </cell>
          <cell r="D272" t="str">
            <v>FORNECIMENTO E INSTALAÇÃO DE LÃ DE VIDRO 50mm x 60 kg/m3</v>
          </cell>
          <cell r="E272" t="str">
            <v>M2</v>
          </cell>
          <cell r="F272">
            <v>385.5</v>
          </cell>
          <cell r="G272">
            <v>90.09</v>
          </cell>
        </row>
        <row r="273">
          <cell r="A273">
            <v>274</v>
          </cell>
          <cell r="B273" t="str">
            <v>EMURB</v>
          </cell>
          <cell r="C273" t="str">
            <v>PA-ACU-005</v>
          </cell>
          <cell r="D273" t="str">
            <v>FORNECIMENTO E INSTALAÇÃO DE FORRO COMPENSADO 9mm COM ESTRUTURA METALON - ACABAMENTO FOLHEADO CEDRO ROSA</v>
          </cell>
          <cell r="E273" t="str">
            <v>M2</v>
          </cell>
          <cell r="F273">
            <v>56</v>
          </cell>
          <cell r="G273">
            <v>476.54</v>
          </cell>
        </row>
        <row r="274">
          <cell r="A274">
            <v>275</v>
          </cell>
          <cell r="B274" t="str">
            <v>EMURB</v>
          </cell>
          <cell r="C274" t="str">
            <v>PA-ACU-006</v>
          </cell>
          <cell r="D274" t="str">
            <v>FFORNECIMENTO E INSTALAÇÃO DE PAINEL CHAPA METAL PERFURADO 0,9mm C/ MANTA LÃ DE VIDRO 25mm x 40 kg/m3</v>
          </cell>
          <cell r="E274" t="str">
            <v>M2</v>
          </cell>
          <cell r="F274">
            <v>288</v>
          </cell>
          <cell r="G274">
            <v>466.7</v>
          </cell>
        </row>
        <row r="275">
          <cell r="A275">
            <v>276</v>
          </cell>
          <cell r="B275" t="str">
            <v>EMURB</v>
          </cell>
          <cell r="C275" t="str">
            <v>PA-ACU-007</v>
          </cell>
          <cell r="D275" t="str">
            <v>FORNECIMENTO E INSTALAÇÃO DE CONTRA-PAREDE C/2 PLACAS DE GESSO + LÃ DE VIDRO 75mm x 40kg/m3 + REVESTIMENTO COMPENSADO 6mm</v>
          </cell>
          <cell r="E275" t="str">
            <v>M2</v>
          </cell>
          <cell r="F275">
            <v>4037.19</v>
          </cell>
          <cell r="G275">
            <v>1009.99</v>
          </cell>
        </row>
        <row r="276">
          <cell r="A276">
            <v>277</v>
          </cell>
          <cell r="B276" t="str">
            <v>EMURB</v>
          </cell>
          <cell r="C276" t="str">
            <v>PA-ACU-008</v>
          </cell>
          <cell r="D276" t="str">
            <v>FORNECIMENTO E INSTALAÇÃO DE DIFUSOR ACÚSTICO RÉGUAS MADEIRA MACIÇA (MOD. 0,50 x 0,50m)</v>
          </cell>
          <cell r="E276" t="str">
            <v>M2</v>
          </cell>
          <cell r="F276">
            <v>587.5</v>
          </cell>
          <cell r="G276">
            <v>659.09</v>
          </cell>
        </row>
        <row r="277">
          <cell r="A277">
            <v>278</v>
          </cell>
          <cell r="B277" t="str">
            <v>EMURB</v>
          </cell>
          <cell r="C277" t="str">
            <v>PA-ACU-009</v>
          </cell>
          <cell r="D277" t="str">
            <v>FORNECIMENTO E INSTALAÇÃO DE PAINEL ACÚSTICO ABSORVENTE FIBERSOUND OU SONARE 25mm x 80kg/m3</v>
          </cell>
          <cell r="E277" t="str">
            <v>M2</v>
          </cell>
          <cell r="F277">
            <v>450.45000000000005</v>
          </cell>
          <cell r="G277">
            <v>173.07</v>
          </cell>
        </row>
        <row r="278">
          <cell r="A278">
            <v>279</v>
          </cell>
          <cell r="B278" t="str">
            <v>EMURB</v>
          </cell>
          <cell r="C278" t="str">
            <v>PA-ACU-010</v>
          </cell>
          <cell r="D278" t="str">
            <v>FORNECIMENTO E INSTALAÇÃO DE PAINEL ACÚSTICO ABSORVENTE FIBERSOUND OU SONARE 50mm x 80kg/m3</v>
          </cell>
          <cell r="E278" t="str">
            <v>M2</v>
          </cell>
          <cell r="F278">
            <v>1745.46</v>
          </cell>
          <cell r="G278">
            <v>173.07</v>
          </cell>
        </row>
        <row r="279">
          <cell r="A279">
            <v>280</v>
          </cell>
          <cell r="B279" t="str">
            <v>EMURB</v>
          </cell>
          <cell r="C279" t="str">
            <v>PA-ACU-011</v>
          </cell>
          <cell r="D279" t="str">
            <v>FORNECIMENTO E INSTALAÇÃO DE PEÇA INCLINADA DE COMPENSADO 9mm FIXADA EM ESTRUTURA METÁLICA À CONTRA-PAREDE</v>
          </cell>
          <cell r="E279" t="str">
            <v>M2</v>
          </cell>
          <cell r="F279">
            <v>78.5</v>
          </cell>
          <cell r="G279">
            <v>339.03</v>
          </cell>
        </row>
        <row r="280">
          <cell r="A280">
            <v>281</v>
          </cell>
          <cell r="B280" t="str">
            <v>EMURB</v>
          </cell>
          <cell r="C280" t="str">
            <v>PA-ACU-012</v>
          </cell>
          <cell r="D280" t="str">
            <v xml:space="preserve">FORNECIMENTO E INSTALAÇÃO DE CHAPA PERFURADA DE ALUMÍNIO COM REVESTIMENTO </v>
          </cell>
          <cell r="E280" t="str">
            <v>M2</v>
          </cell>
          <cell r="F280">
            <v>2128</v>
          </cell>
          <cell r="G280">
            <v>115.17</v>
          </cell>
        </row>
        <row r="281">
          <cell r="A281">
            <v>282</v>
          </cell>
          <cell r="B281" t="str">
            <v>EMURB</v>
          </cell>
          <cell r="C281" t="str">
            <v>PA-ACU-013</v>
          </cell>
          <cell r="D281" t="str">
            <v>FORNECIMENTO E INSTALAÇÃO DE FORRO DE GESSO ACARTONADO DUPLO (BLINDAGEM ACÚSTICA)</v>
          </cell>
          <cell r="E281" t="str">
            <v>M2</v>
          </cell>
          <cell r="F281">
            <v>2205.64</v>
          </cell>
          <cell r="G281">
            <v>672.14</v>
          </cell>
        </row>
        <row r="282">
          <cell r="A282">
            <v>283</v>
          </cell>
          <cell r="B282" t="str">
            <v>EMURB</v>
          </cell>
          <cell r="C282" t="str">
            <v>PA-ACU-014</v>
          </cell>
          <cell r="D282" t="str">
            <v>FORNECIMENTO E INSTALAÇÃO DE CONTRA FORRO DE GESSO PERFURADO  (BLINDAGEM ACÚSTICA)</v>
          </cell>
          <cell r="E282" t="str">
            <v>M2</v>
          </cell>
          <cell r="F282">
            <v>2833.39</v>
          </cell>
          <cell r="G282">
            <v>449.28</v>
          </cell>
        </row>
        <row r="283">
          <cell r="A283">
            <v>284</v>
          </cell>
          <cell r="B283" t="str">
            <v>EMURB</v>
          </cell>
          <cell r="C283" t="str">
            <v>PA-ACU-015</v>
          </cell>
          <cell r="D283" t="str">
            <v>FORNECIMENTO E INSTALAÇÃO DE PORTA ACÚSTICA 0,80 x 2,10m - P01</v>
          </cell>
          <cell r="E283" t="str">
            <v>UN</v>
          </cell>
          <cell r="F283">
            <v>15</v>
          </cell>
          <cell r="G283">
            <v>2767.87</v>
          </cell>
        </row>
        <row r="284">
          <cell r="A284">
            <v>285</v>
          </cell>
          <cell r="B284" t="str">
            <v>EMURB</v>
          </cell>
          <cell r="C284" t="str">
            <v>PA-ACU-016</v>
          </cell>
          <cell r="D284" t="str">
            <v>FORNECIMENTO E INSTALAÇÃO DE PORTA ACÚSTICA 1,10 x 2,10m - P02</v>
          </cell>
          <cell r="E284" t="str">
            <v>UN</v>
          </cell>
          <cell r="F284">
            <v>10</v>
          </cell>
          <cell r="G284">
            <v>5535.75</v>
          </cell>
        </row>
        <row r="285">
          <cell r="A285">
            <v>286</v>
          </cell>
          <cell r="B285" t="str">
            <v>EMURB</v>
          </cell>
          <cell r="C285" t="str">
            <v>PA-ACU-017</v>
          </cell>
          <cell r="D285" t="str">
            <v>FORNECIMENTO E INSTALAÇÃO DE PORTA ACÚSTICA 1,50 x 2,10 m - P03</v>
          </cell>
          <cell r="E285" t="str">
            <v>UN</v>
          </cell>
          <cell r="F285">
            <v>22</v>
          </cell>
          <cell r="G285">
            <v>5740.77</v>
          </cell>
        </row>
        <row r="286">
          <cell r="A286">
            <v>287</v>
          </cell>
          <cell r="B286" t="str">
            <v>EMURB</v>
          </cell>
          <cell r="C286" t="str">
            <v>PA-ACU-018</v>
          </cell>
          <cell r="D286" t="str">
            <v>FORNECIMENTO E INSTALAÇÃO DE PORTA ACÚSTICA 1,50 x 3,33 m - P06</v>
          </cell>
          <cell r="E286" t="str">
            <v>UN</v>
          </cell>
          <cell r="F286">
            <v>7</v>
          </cell>
          <cell r="G286">
            <v>7380.99</v>
          </cell>
        </row>
        <row r="287">
          <cell r="A287">
            <v>288</v>
          </cell>
          <cell r="B287" t="str">
            <v>EMURB</v>
          </cell>
          <cell r="C287" t="str">
            <v>PA-ACU-019</v>
          </cell>
          <cell r="D287" t="str">
            <v>FORNECIMENTO E INSTALAÇÃO DE PORTA ACÚSTICA 1,90 x 2,50 m - P12</v>
          </cell>
          <cell r="E287" t="str">
            <v>UN</v>
          </cell>
          <cell r="F287">
            <v>3</v>
          </cell>
          <cell r="G287">
            <v>6663.39</v>
          </cell>
        </row>
        <row r="288">
          <cell r="A288">
            <v>289</v>
          </cell>
          <cell r="B288" t="str">
            <v>EMURB</v>
          </cell>
          <cell r="C288" t="str">
            <v>PA-ACU-020</v>
          </cell>
          <cell r="D288" t="str">
            <v>FORNECIMENTO E INSTALAÇÃO DE PORTA ACÚSTICA 1,90 x 2,10 m - P13</v>
          </cell>
          <cell r="E288" t="str">
            <v>UN</v>
          </cell>
          <cell r="F288">
            <v>2</v>
          </cell>
          <cell r="G288">
            <v>5597.25</v>
          </cell>
        </row>
        <row r="289">
          <cell r="A289">
            <v>290</v>
          </cell>
          <cell r="B289" t="str">
            <v>EMURB</v>
          </cell>
          <cell r="C289" t="str">
            <v>PA-ACU-021</v>
          </cell>
          <cell r="D289" t="str">
            <v>FORNECIMENTO E INSTALAÇÃO DE AMORTECEDOR PARA PISO SUSPENSO V11088 750kg/4HZ</v>
          </cell>
          <cell r="E289" t="str">
            <v>UN</v>
          </cell>
          <cell r="F289">
            <v>481</v>
          </cell>
          <cell r="G289">
            <v>703.09</v>
          </cell>
        </row>
        <row r="290">
          <cell r="A290">
            <v>291</v>
          </cell>
          <cell r="B290" t="str">
            <v>EMURB</v>
          </cell>
          <cell r="C290" t="str">
            <v>PA-ACU-022</v>
          </cell>
          <cell r="D290" t="str">
            <v>FORNECIMENTO E INSTALAÇÃO DE PLACAS VT 130 X 390mm (PARA ISOLAÇÃO E APOIO SUPERIOR DE PAREDES)</v>
          </cell>
          <cell r="E290" t="str">
            <v>UN</v>
          </cell>
          <cell r="F290">
            <v>2959</v>
          </cell>
          <cell r="G290">
            <v>28.35</v>
          </cell>
        </row>
        <row r="291">
          <cell r="A291">
            <v>292</v>
          </cell>
          <cell r="B291" t="str">
            <v>EMURB</v>
          </cell>
          <cell r="C291" t="str">
            <v>PA-ACU-023</v>
          </cell>
          <cell r="D291" t="str">
            <v>FORNECIMENTO E INSTALAÇÃO DE PLACAS VT 50 X 50 mm (PARA ISOLAÇÃO E APOIO DOS BARROTES DO PALCO) SEPTO INT CH.#16 E DIM. 50 X 50mm</v>
          </cell>
          <cell r="E291" t="str">
            <v>UN</v>
          </cell>
          <cell r="F291">
            <v>6970</v>
          </cell>
          <cell r="G291">
            <v>10.62</v>
          </cell>
        </row>
        <row r="292">
          <cell r="A292">
            <v>293</v>
          </cell>
          <cell r="B292" t="str">
            <v>EMURB</v>
          </cell>
          <cell r="C292" t="str">
            <v>PA-ACU-024</v>
          </cell>
          <cell r="D292" t="str">
            <v>FORNECIMENTO E INSTALAÇÃO DE PENDURAL PARA FORRO DE GESSO VE 1143 02 DT</v>
          </cell>
          <cell r="E292" t="str">
            <v>UN</v>
          </cell>
          <cell r="F292">
            <v>5083</v>
          </cell>
          <cell r="G292">
            <v>88.61</v>
          </cell>
        </row>
        <row r="293">
          <cell r="A293">
            <v>294</v>
          </cell>
          <cell r="B293" t="str">
            <v>EMURB</v>
          </cell>
          <cell r="C293" t="str">
            <v>PA-ACU-025</v>
          </cell>
          <cell r="D293" t="str">
            <v>FORNECIMENTO E INSTALAÇÃO DE AMORTECEDOR PARA PISO FLUTUANTE VE 1082 C02 (ISOLADOR DE BORRACHA DIAM. 90mm E ALT. 50mm) 230 kg / 8 HZ</v>
          </cell>
          <cell r="E293" t="str">
            <v>UN</v>
          </cell>
          <cell r="F293">
            <v>1390</v>
          </cell>
          <cell r="G293">
            <v>22.44</v>
          </cell>
        </row>
        <row r="294">
          <cell r="A294">
            <v>295</v>
          </cell>
          <cell r="B294" t="str">
            <v>EMURB</v>
          </cell>
          <cell r="C294" t="str">
            <v>PA-ACU-026</v>
          </cell>
          <cell r="D294" t="str">
            <v>FORNECIMENTO E INSTALAÇÃO DE AMORTECEDOR VE 10175 03 CALÇO DENTADO (PARA ISOLAÇÃO E SUPORTE DE PAREDES)</v>
          </cell>
          <cell r="E294" t="str">
            <v>UN</v>
          </cell>
          <cell r="F294">
            <v>2959</v>
          </cell>
          <cell r="G294">
            <v>94.53</v>
          </cell>
        </row>
        <row r="295">
          <cell r="A295">
            <v>296</v>
          </cell>
          <cell r="B295" t="str">
            <v>EMURB</v>
          </cell>
          <cell r="C295" t="str">
            <v>PA-ACU-027</v>
          </cell>
          <cell r="D295" t="str">
            <v>FORNECIMENTO E INSTALAÇÃO DE AMORTECEDOR DE PAREDE VE 10170 01</v>
          </cell>
          <cell r="E295" t="str">
            <v>UN</v>
          </cell>
          <cell r="F295">
            <v>17275</v>
          </cell>
          <cell r="G295">
            <v>16.53</v>
          </cell>
        </row>
        <row r="296">
          <cell r="A296">
            <v>297</v>
          </cell>
          <cell r="B296" t="str">
            <v>EMURB</v>
          </cell>
          <cell r="C296" t="str">
            <v>PA-ACU-028</v>
          </cell>
          <cell r="D296" t="str">
            <v>FORNECIMENTO E INSTALAÇÃO DE VEDAÇÃO SUPERIOR DE PAREDES ACÚSTICAS COM ESPUMA DE NEOPRENE LARGURA = 17cm (ALTURA VARIÁVEL)</v>
          </cell>
          <cell r="E296" t="str">
            <v>m</v>
          </cell>
          <cell r="F296">
            <v>923.6</v>
          </cell>
          <cell r="G296">
            <v>65.13</v>
          </cell>
        </row>
        <row r="297">
          <cell r="A297">
            <v>298</v>
          </cell>
          <cell r="B297" t="str">
            <v>EMURB</v>
          </cell>
          <cell r="C297" t="str">
            <v>PA-CEN-001</v>
          </cell>
          <cell r="D297" t="str">
            <v>FORNECIMENTO E INSTALAÇÃO DE SISTEMA DE VARA MOTORIZADA TELEM OU SIMILAR, VELOCIDADE FIXA, COMPRIMENTO 8,50 M, CARGA DE 400 kgF POR VARA. AS VARAS DEVERÃO CONTAR COM SISTEMA DE RECOLHIMENTO DE CABOS ELÉTRICOS. SISTEMA COMPLETO COM MOTOR, POLIAS, CABOS, IN</v>
          </cell>
          <cell r="E297" t="str">
            <v>UN</v>
          </cell>
          <cell r="F297">
            <v>9</v>
          </cell>
          <cell r="G297">
            <v>24933.66</v>
          </cell>
        </row>
        <row r="298">
          <cell r="A298">
            <v>299</v>
          </cell>
          <cell r="B298" t="str">
            <v>EMURB</v>
          </cell>
          <cell r="C298" t="str">
            <v>PA-CEN-002</v>
          </cell>
          <cell r="D298" t="str">
            <v>FORNECIMENTO E INSTALAÇÃO DE SISTEMA TELEM OU SIMILAR DE CORTINA EM TECIDO DE VELUDO 100% ALGODÃO, 360 G, PRETO, IGNIFUGADO, COM RECOLHIMENTO HORIZONTAL, CORRENDO EM TRILHOS DE ALUMÍNIO, INCLUSIVE TRECHO EM CURVA,  A SER INSTALADO NO FUNDO DO PALCO. COMPL</v>
          </cell>
          <cell r="E298" t="str">
            <v>UN</v>
          </cell>
          <cell r="F298">
            <v>1</v>
          </cell>
          <cell r="G298">
            <v>22333.94</v>
          </cell>
        </row>
        <row r="299">
          <cell r="A299">
            <v>300</v>
          </cell>
          <cell r="B299" t="str">
            <v>EMURB</v>
          </cell>
          <cell r="C299" t="str">
            <v>PA-CEN-003</v>
          </cell>
          <cell r="D299" t="str">
            <v>FORNECIMENTO E INSTALAÇÃO DE SISTEMA TELEM OU SIMILAR DE CORTINA EM TECIDO DE VELUDO 100% ALGODÃO, 360 G, PRETO, IGNIFUGADO, COM RECOLHIMENTO VERTICAL. COMPLETO COM MOTOR, ROLDANAS, CAIXA DE RECOLHIMENTO E INSTALAÇÃO ELÉTRICA. NA DIVISÃO DA SALA DE ENSAIO</v>
          </cell>
          <cell r="E299" t="str">
            <v>UN</v>
          </cell>
          <cell r="F299">
            <v>1</v>
          </cell>
          <cell r="G299">
            <v>24342.82</v>
          </cell>
        </row>
        <row r="300">
          <cell r="A300">
            <v>301</v>
          </cell>
          <cell r="B300" t="str">
            <v>EMURB</v>
          </cell>
          <cell r="C300" t="str">
            <v>PA-CEN-004</v>
          </cell>
          <cell r="D300" t="str">
            <v xml:space="preserve">FORNECIMENTO E INSTALAÇÃO DE SISTEMA TELEM OU SIMILAR DE CORTINA EM TECIDO DE VELUDO 100% ALGODÃO, 360 G, PRETO, IGNIFUGADO, COM RECOLHIMENTO HORIZONTAL, MANUAL, CORRENDO EM TRILHOS DE ALUMÍNIO. COMPLETO COM ROLDANAS, ILHÓSES, ETC. À ESQUERDA E À DIREITA </v>
          </cell>
          <cell r="E300" t="str">
            <v>UN</v>
          </cell>
          <cell r="F300">
            <v>2</v>
          </cell>
          <cell r="G300">
            <v>18907.04</v>
          </cell>
        </row>
        <row r="301">
          <cell r="A301">
            <v>302</v>
          </cell>
          <cell r="B301" t="str">
            <v>EMURB</v>
          </cell>
          <cell r="C301" t="str">
            <v>PA-CEN-005</v>
          </cell>
          <cell r="D301" t="str">
            <v>FORNECIMENTO E INSTALAÇÃO DE PROJETOR ELIPSOIDAL 36° MODELO SOURCE FOUR MARCA ETC ACESSÓRIOS: ÍRIS, PORTA FILTRO GELATINA;  PORTA GOBO; PORTA GOBO DE VIDRO; GANCHO DE FIXAÇÃO; CABO DE SEGURANÇA;  LÂMPADA HPL 750W</v>
          </cell>
          <cell r="E301" t="str">
            <v>UN</v>
          </cell>
          <cell r="F301">
            <v>24</v>
          </cell>
          <cell r="G301">
            <v>2481.5300000000002</v>
          </cell>
        </row>
        <row r="302">
          <cell r="A302">
            <v>303</v>
          </cell>
          <cell r="B302" t="str">
            <v>EMURB</v>
          </cell>
          <cell r="C302" t="str">
            <v>PA-CEN-006</v>
          </cell>
          <cell r="D302" t="str">
            <v>FORNECIMENTO E INSTALAÇÃO DE PROJETOR ELIPSOIDAL 19° MODELO SOURCE FOUR MARCA ETC ACESSÓRIOS: ÍRIS, PORTA FILTRO GELATINA;  PORTA GOBO; PORTA GOBO DE VIDRO; GANCHO DE FIXAÇÃO; CABO DE SEGURANÇA;  LÂMPADA HPL 750W</v>
          </cell>
          <cell r="E302" t="str">
            <v>UN</v>
          </cell>
          <cell r="F302">
            <v>18</v>
          </cell>
          <cell r="G302">
            <v>2481.5300000000002</v>
          </cell>
        </row>
        <row r="303">
          <cell r="A303">
            <v>304</v>
          </cell>
          <cell r="B303" t="str">
            <v>EMURB</v>
          </cell>
          <cell r="C303" t="str">
            <v>PA-CEN-007</v>
          </cell>
          <cell r="D303" t="str">
            <v>FORNECIMENTO E INSTALAÇÃO DE PROJETOR SOURCE FOUR PAR - MODELO S4PAR EA MARCA ETC ACESSÓRIOS: PORTA FILTRO GELATINA; GANCHO DE FIXAÇÃO; CABO DE SEGURANÇA; LÂMPADA HPL 750W; JOGO DE LENTES VNS, NS, MFL E WFL; BANDEIRA E PLUG</v>
          </cell>
          <cell r="E303" t="str">
            <v>UN</v>
          </cell>
          <cell r="F303">
            <v>24</v>
          </cell>
          <cell r="G303">
            <v>1418.01</v>
          </cell>
        </row>
        <row r="304">
          <cell r="A304">
            <v>305</v>
          </cell>
          <cell r="B304" t="str">
            <v>EMURB</v>
          </cell>
          <cell r="C304" t="str">
            <v>PA-CEN-008</v>
          </cell>
          <cell r="D304" t="str">
            <v>FORNECIMENTO E INSTALAÇÃO DE SISTEMA DE DIMMERS COM 48 CANAIS DE 20A MODELO SENSOR MARCA ETC - SR 24</v>
          </cell>
          <cell r="E304" t="str">
            <v>UN</v>
          </cell>
          <cell r="F304">
            <v>1</v>
          </cell>
          <cell r="G304">
            <v>70901.429999999993</v>
          </cell>
        </row>
        <row r="305">
          <cell r="A305">
            <v>306</v>
          </cell>
          <cell r="B305" t="str">
            <v>EMURB</v>
          </cell>
          <cell r="C305" t="str">
            <v>PA-CEN-009</v>
          </cell>
          <cell r="D305" t="str">
            <v xml:space="preserve">FORNECIMENTO E INSTALAÇÃO DE MESA DE ILUMINAÇÃO MODELO EXPRESS 48/96 MARCA ETC  COM MONITOR </v>
          </cell>
          <cell r="E305" t="str">
            <v>UN</v>
          </cell>
          <cell r="F305">
            <v>1</v>
          </cell>
          <cell r="G305">
            <v>34269.019999999997</v>
          </cell>
        </row>
        <row r="306">
          <cell r="A306">
            <v>307</v>
          </cell>
          <cell r="B306" t="str">
            <v>EMURB</v>
          </cell>
          <cell r="C306" t="str">
            <v>PA-CEN-010</v>
          </cell>
          <cell r="D306" t="str">
            <v xml:space="preserve">FORNECIMENTO E INSTALAÇÃO DE PROJETOR SOURCE FOUR MULTIPAR - 4 MARCA ETC ACESSÓRIOS: PORTA FILTRO GELATINA; GANCHO DE FIXAÇÃO; CABO DE SEGURANÇA; 4 LÂMPADAS HPL 750W; JOGO DE LENTES VNS, NS, MFL E WFL </v>
          </cell>
          <cell r="E306" t="str">
            <v>UN</v>
          </cell>
          <cell r="F306">
            <v>16</v>
          </cell>
          <cell r="G306">
            <v>7799.15</v>
          </cell>
        </row>
        <row r="307">
          <cell r="A307">
            <v>308</v>
          </cell>
          <cell r="B307" t="str">
            <v>EMURB</v>
          </cell>
          <cell r="C307" t="str">
            <v>PA-CEN-011</v>
          </cell>
          <cell r="D307" t="str">
            <v>FORNECIMENTO E INSTALAÇÃO DE SISTEMA DE VARA MOTORIZADA POWERLIFT DA JRCLANCY/TELEM OU SIMILAR, COMP. 14,50M, CARGA DE 800 kgF POR VARA. AS VARAS DEVERÃO CONTAR COM SISTEMA DE RECOLHIMENTO DE CABOS ELÉTRICOS, SISTEMA COMP. C/ MOTOR, POLIAS, CABOS, INSTALA</v>
          </cell>
          <cell r="E307" t="str">
            <v>UN</v>
          </cell>
          <cell r="F307">
            <v>4</v>
          </cell>
          <cell r="G307">
            <v>32969.160000000003</v>
          </cell>
        </row>
        <row r="308">
          <cell r="A308">
            <v>309</v>
          </cell>
          <cell r="B308" t="str">
            <v>EMURB</v>
          </cell>
          <cell r="C308" t="str">
            <v>PA-CEN-012</v>
          </cell>
          <cell r="D308" t="str">
            <v>FORNECIMENTO E INSTALAÇÃO DE PROJETOR ELIPSOIDAL 36° MOD. SOURCE FOUR MARCA ETC ACESSÓRIOS: ÍRIS, PORTA FILTRO GELATINA;  PORTA GOBO; PORTA GOBO DE VIDRO; GANCHO DE FIXAÇÃO; CABO DE SEGURANÇA;  LÂMPADA HPL 750W</v>
          </cell>
          <cell r="E308" t="str">
            <v>UN</v>
          </cell>
          <cell r="F308">
            <v>12</v>
          </cell>
          <cell r="G308">
            <v>2481.5300000000002</v>
          </cell>
        </row>
        <row r="309">
          <cell r="A309">
            <v>310</v>
          </cell>
          <cell r="B309" t="str">
            <v>EMURB</v>
          </cell>
          <cell r="C309" t="str">
            <v>PA-CEN-014</v>
          </cell>
          <cell r="D309" t="str">
            <v>FORNECIMENTO E INSTALAÇÃO DE PROJETOR SOURCE FOUR PAR - MODELO S4PAR-EA MARCA ETC ACESSÓRIOS: PORTA FILTRO GELATINA; GANCHO DE FIXAÇÃO; CABO DE SEGURANÇA; LÂMPADA HPL 750W; JOGO DE LENTES VNS, NS, MFL E WFL; BANDEIRA E PLUG</v>
          </cell>
          <cell r="E309" t="str">
            <v>UN</v>
          </cell>
          <cell r="F309">
            <v>24</v>
          </cell>
          <cell r="G309">
            <v>1418.01</v>
          </cell>
        </row>
        <row r="310">
          <cell r="A310">
            <v>311</v>
          </cell>
          <cell r="B310" t="str">
            <v>EMURB</v>
          </cell>
          <cell r="C310" t="str">
            <v>PA-CEN-015</v>
          </cell>
          <cell r="D310" t="str">
            <v>FORNECIMENTO E INSTALAÇÃO DE SISTEMA DE DIMMERS COM 24 CANAIS DE 20A MODELO SENSOR MARCA ETC - SR 12</v>
          </cell>
          <cell r="E310" t="str">
            <v>UN</v>
          </cell>
          <cell r="F310">
            <v>1</v>
          </cell>
          <cell r="G310">
            <v>43722.54</v>
          </cell>
        </row>
        <row r="311">
          <cell r="A311">
            <v>312</v>
          </cell>
          <cell r="B311" t="str">
            <v>EMURB</v>
          </cell>
          <cell r="C311" t="str">
            <v>PA-CEN-016</v>
          </cell>
          <cell r="D311" t="str">
            <v xml:space="preserve">FORNECIMENTO E INSTALAÇÃO DE MESA DE ILUMINAÇÃO MODELO EXPRESS 24/48 MARCA ETC  </v>
          </cell>
          <cell r="E311" t="str">
            <v>UN</v>
          </cell>
          <cell r="F311">
            <v>1</v>
          </cell>
          <cell r="G311">
            <v>25997.18</v>
          </cell>
        </row>
        <row r="312">
          <cell r="A312">
            <v>313</v>
          </cell>
          <cell r="B312" t="str">
            <v>EMURB</v>
          </cell>
          <cell r="C312" t="str">
            <v>PA-CEN-017</v>
          </cell>
          <cell r="D312" t="str">
            <v>FORNECIMENTO E INSTALAÇÃO DE PROJETOR SOURCE FOUR MULTIPAR - 4 MARCA ETC ACESSÓRIOS: PORTA FILTRO GELATINA; GANCHO DE FIXAÇÃO; CABO DE SEGURANÇA; 4 LÂMPADAS HPL 750W; JOGO DE LENTES VNS, NS, MFL E WFL; BANDEIRA E PLUG</v>
          </cell>
          <cell r="E312" t="str">
            <v>UN</v>
          </cell>
          <cell r="F312">
            <v>12</v>
          </cell>
          <cell r="G312">
            <v>7799.15</v>
          </cell>
        </row>
        <row r="313">
          <cell r="A313">
            <v>314</v>
          </cell>
          <cell r="B313" t="str">
            <v>EMURB</v>
          </cell>
          <cell r="C313" t="str">
            <v>PA-CEN-018</v>
          </cell>
          <cell r="D313" t="str">
            <v>FORNECIMENTO E INSTALAÇÃO DE SISTEMA TELEM OU SIMILAR DE CORTINA EM TECIDO DE VELUDO 100% ALGODÃO, 360 G, PRETO, IGNIFUGADO, COM RECOLHIMENTO HORIZONTAL, MANUAL, CORRENDO EM TRILHO DE ALUMINIO. COMPLETO COM ROLDANAS, ILHÓSES, ETC. NAS JANELAS EXTERNAS (1,</v>
          </cell>
          <cell r="E313" t="str">
            <v>UN</v>
          </cell>
          <cell r="F313">
            <v>5</v>
          </cell>
          <cell r="G313">
            <v>4490.41</v>
          </cell>
        </row>
        <row r="314">
          <cell r="A314">
            <v>315</v>
          </cell>
          <cell r="B314" t="str">
            <v>EMURB</v>
          </cell>
          <cell r="C314" t="str">
            <v>PA-CO-001</v>
          </cell>
          <cell r="D314" t="str">
            <v>FORNECIMENTO E INSTALAÇÃO DE COBERTURA TIPO ZETAFLEX</v>
          </cell>
          <cell r="E314" t="str">
            <v>un</v>
          </cell>
          <cell r="F314">
            <v>185.6</v>
          </cell>
          <cell r="G314">
            <v>662.57</v>
          </cell>
        </row>
        <row r="315">
          <cell r="A315">
            <v>316</v>
          </cell>
          <cell r="B315" t="str">
            <v>EMURB</v>
          </cell>
          <cell r="C315" t="str">
            <v>PA-DE-001</v>
          </cell>
          <cell r="D315" t="str">
            <v>CARGA MANUAL, TRANSPORTE ATÉ 1 KM E DESCARGA DE MATERIAL REAPROVEITÁVEL RESULTANTE DE DEMOLIÇÃO</v>
          </cell>
          <cell r="E315" t="str">
            <v>m3</v>
          </cell>
          <cell r="F315">
            <v>748.69</v>
          </cell>
          <cell r="G315">
            <v>16.48</v>
          </cell>
        </row>
        <row r="316">
          <cell r="A316">
            <v>317</v>
          </cell>
          <cell r="B316" t="str">
            <v>EMURB</v>
          </cell>
          <cell r="C316" t="str">
            <v>PA-DE-002</v>
          </cell>
          <cell r="D316" t="str">
            <v>TRANSPORTE DE MATERIAL REAPROVEITÁVEL RESULTANTE DE DEMOLIÇÃO A PARTIR DE 1 KM</v>
          </cell>
          <cell r="E316" t="str">
            <v>m3xkm</v>
          </cell>
          <cell r="F316">
            <v>2994.76</v>
          </cell>
          <cell r="G316">
            <v>0.59</v>
          </cell>
        </row>
        <row r="317">
          <cell r="A317">
            <v>318</v>
          </cell>
          <cell r="B317" t="str">
            <v>EMURB</v>
          </cell>
          <cell r="C317" t="str">
            <v>PA-DE-003</v>
          </cell>
          <cell r="D317" t="str">
            <v>DEMOLIÇÃO DE GUARDA-CORPO / CORRIMÃO</v>
          </cell>
          <cell r="E317" t="str">
            <v>M</v>
          </cell>
          <cell r="F317">
            <v>460</v>
          </cell>
          <cell r="G317">
            <v>16.8</v>
          </cell>
        </row>
        <row r="318">
          <cell r="A318">
            <v>319</v>
          </cell>
          <cell r="B318" t="str">
            <v>EMURB</v>
          </cell>
          <cell r="C318" t="str">
            <v>PA-DE-005</v>
          </cell>
          <cell r="D318" t="str">
            <v>REMOÇÃO DE ELEVADOR COM 9 PARADAS (MAQUINÁRIO, TRILHOS, CABOS E CABINE)</v>
          </cell>
          <cell r="E318" t="str">
            <v>UN</v>
          </cell>
          <cell r="F318">
            <v>2</v>
          </cell>
          <cell r="G318">
            <v>3594.61</v>
          </cell>
        </row>
        <row r="319">
          <cell r="A319">
            <v>320</v>
          </cell>
          <cell r="B319" t="str">
            <v>EMURB</v>
          </cell>
          <cell r="C319" t="str">
            <v>PA-DE-006</v>
          </cell>
          <cell r="D319" t="str">
            <v>REMOÇÃO DE ELEVADOR COM 4 PARADAS (MAQUINÁRIO, TRILHOS, CABOS E CABINE)</v>
          </cell>
          <cell r="E319" t="str">
            <v>UN</v>
          </cell>
          <cell r="F319">
            <v>1</v>
          </cell>
          <cell r="G319">
            <v>2032.15</v>
          </cell>
        </row>
        <row r="320">
          <cell r="A320">
            <v>321</v>
          </cell>
          <cell r="B320" t="str">
            <v>EMURB</v>
          </cell>
          <cell r="C320" t="str">
            <v>PA-DE-007</v>
          </cell>
          <cell r="D320" t="str">
            <v>REMOÇÃO DE ELEVADOR COM 5 PARADAS (MAQUINÁRIO, TRILHOS, CABOS E CABINE)</v>
          </cell>
          <cell r="E320" t="str">
            <v>UN</v>
          </cell>
          <cell r="F320">
            <v>2</v>
          </cell>
          <cell r="G320">
            <v>2344.65</v>
          </cell>
        </row>
        <row r="321">
          <cell r="A321">
            <v>322</v>
          </cell>
          <cell r="B321" t="str">
            <v>EMURB</v>
          </cell>
          <cell r="C321" t="str">
            <v>PA-DE-008</v>
          </cell>
          <cell r="D321" t="str">
            <v>REMOÇÃO DE FORRO TIPO COLMÉIA (EM ALUMÍNIO)</v>
          </cell>
          <cell r="E321" t="str">
            <v>M2</v>
          </cell>
          <cell r="F321">
            <v>180</v>
          </cell>
          <cell r="G321">
            <v>3.94</v>
          </cell>
        </row>
        <row r="322">
          <cell r="A322">
            <v>323</v>
          </cell>
          <cell r="B322" t="str">
            <v>EMURB</v>
          </cell>
          <cell r="C322" t="str">
            <v>PA-EL-001</v>
          </cell>
          <cell r="D322" t="str">
            <v>FORNECIMENTO E INSTALAÇÃO DE PONTO COM 1 TERMINAL RJ-45 PARA TELEFONE EM CAIXA 4"X4"</v>
          </cell>
          <cell r="E322" t="str">
            <v>un</v>
          </cell>
          <cell r="F322">
            <v>86</v>
          </cell>
          <cell r="G322">
            <v>139.26</v>
          </cell>
        </row>
        <row r="323">
          <cell r="A323">
            <v>324</v>
          </cell>
          <cell r="B323" t="str">
            <v>EMURB</v>
          </cell>
          <cell r="C323" t="str">
            <v>PA-EL-002</v>
          </cell>
          <cell r="D323" t="str">
            <v>FORNECIMENTO E INSTALAÇÃO DE PONTO COM 1 TERMINAL RJ-45 PARA DADOS EM CAIXA 4"X4"</v>
          </cell>
          <cell r="E323" t="str">
            <v>un</v>
          </cell>
          <cell r="F323">
            <v>78</v>
          </cell>
          <cell r="G323">
            <v>147.86000000000001</v>
          </cell>
        </row>
        <row r="324">
          <cell r="A324">
            <v>325</v>
          </cell>
          <cell r="B324" t="str">
            <v>EMURB</v>
          </cell>
          <cell r="C324" t="str">
            <v>PA-EL-003</v>
          </cell>
          <cell r="D324" t="str">
            <v>FORNECIMENTO E INSTALAÇÃO DE PONTO COM 1 TERMINAL RJ-45 PARA TELEFONE EM CAIXA 4"X4" PISO</v>
          </cell>
          <cell r="E324" t="str">
            <v>un</v>
          </cell>
          <cell r="F324">
            <v>12</v>
          </cell>
          <cell r="G324">
            <v>154.22999999999999</v>
          </cell>
        </row>
        <row r="325">
          <cell r="A325">
            <v>326</v>
          </cell>
          <cell r="B325" t="str">
            <v>EMURB</v>
          </cell>
          <cell r="C325" t="str">
            <v>PA-EL-004</v>
          </cell>
          <cell r="D325" t="str">
            <v>FORNECIMENTO E INSTALAÇÃO DE PONTO COM 1 TERMINAL RJ-45 PARA DADOS EM CAIXA 4"X4" PISO</v>
          </cell>
          <cell r="E325" t="str">
            <v>un</v>
          </cell>
          <cell r="F325">
            <v>12</v>
          </cell>
          <cell r="G325">
            <v>162.83000000000001</v>
          </cell>
        </row>
        <row r="326">
          <cell r="A326">
            <v>327</v>
          </cell>
          <cell r="B326" t="str">
            <v>EMURB</v>
          </cell>
          <cell r="C326" t="str">
            <v>PA-EL-005</v>
          </cell>
          <cell r="D326" t="str">
            <v xml:space="preserve">FORNECIMENTO E INSTALAÇÃO DE PONTO PARA TV EM CAIXA 4"X4" </v>
          </cell>
          <cell r="E326" t="str">
            <v>un</v>
          </cell>
          <cell r="F326">
            <v>4</v>
          </cell>
          <cell r="G326">
            <v>122.72</v>
          </cell>
        </row>
        <row r="327">
          <cell r="A327">
            <v>328</v>
          </cell>
          <cell r="B327" t="str">
            <v>EMURB</v>
          </cell>
          <cell r="C327" t="str">
            <v>PA-EL-006</v>
          </cell>
          <cell r="D327" t="str">
            <v>FORNECIMENTO E INSTALAÇÃO DE PONTO COM 3 TOMADAS SIMPLES 110/220V - EM CAIXA 4"X4"</v>
          </cell>
          <cell r="E327" t="str">
            <v>un</v>
          </cell>
          <cell r="F327">
            <v>3</v>
          </cell>
          <cell r="G327">
            <v>96.1</v>
          </cell>
        </row>
        <row r="328">
          <cell r="A328">
            <v>329</v>
          </cell>
          <cell r="B328" t="str">
            <v>EMURB</v>
          </cell>
          <cell r="C328" t="str">
            <v>PA-EL-007</v>
          </cell>
          <cell r="D328" t="str">
            <v>FORNECIMENTO E INSTALAÇÃO DE CAIXA DE TOMADAS PARA PISO ELEVADO COM 4 TOMADAS 2P+T 10A/127V + 4 TOMADAS RJ11 COMPLETAS</v>
          </cell>
          <cell r="E328" t="str">
            <v>un</v>
          </cell>
          <cell r="F328">
            <v>53</v>
          </cell>
          <cell r="G328">
            <v>186.23</v>
          </cell>
        </row>
        <row r="329">
          <cell r="A329">
            <v>330</v>
          </cell>
          <cell r="B329" t="str">
            <v>EMURB</v>
          </cell>
          <cell r="C329" t="str">
            <v>PA-EL-008</v>
          </cell>
          <cell r="D329" t="str">
            <v>FORNECIMENTO E INSTALAÇÃO DE CABO DE COBRE SINGELO, ISOLAÇÃO 24KV, 50MM2 (FASES)</v>
          </cell>
          <cell r="E329" t="str">
            <v>m</v>
          </cell>
          <cell r="F329">
            <v>60</v>
          </cell>
          <cell r="G329">
            <v>60.39</v>
          </cell>
        </row>
        <row r="330">
          <cell r="A330">
            <v>331</v>
          </cell>
          <cell r="B330" t="str">
            <v>EMURB</v>
          </cell>
          <cell r="C330" t="str">
            <v>PA-EL-009</v>
          </cell>
          <cell r="D330" t="str">
            <v>FORNECIMENTO E INSTALAÇÃO DE CABO DE COBRE SINGELO, ISOLAÇÃO 24KV, 16MM2 (FASES)</v>
          </cell>
          <cell r="E330" t="str">
            <v>m</v>
          </cell>
          <cell r="F330">
            <v>60</v>
          </cell>
          <cell r="G330">
            <v>34.729999999999997</v>
          </cell>
        </row>
        <row r="331">
          <cell r="A331">
            <v>332</v>
          </cell>
          <cell r="B331" t="str">
            <v>EMURB</v>
          </cell>
          <cell r="C331" t="str">
            <v>PA-EL-010</v>
          </cell>
          <cell r="D331" t="str">
            <v>FORNECIMENTO E INSTALAÇÃO DE QUADRO (QGN-BT1), TIPO ARMÁRIO DE INSTALAÇÕES ABRIGADA, CONSTITUÍDO DE CHAPA DE AÇO LAMINADO, GRAU DE PROTEÇÃO IP-30, COMPLETO - CONFORME DIAGRAMA UNIFILAR</v>
          </cell>
          <cell r="E331" t="str">
            <v>un</v>
          </cell>
          <cell r="F331">
            <v>1</v>
          </cell>
          <cell r="G331">
            <v>24639.86</v>
          </cell>
        </row>
        <row r="332">
          <cell r="A332">
            <v>333</v>
          </cell>
          <cell r="B332" t="str">
            <v>EMURB</v>
          </cell>
          <cell r="C332" t="str">
            <v>PA-EL-011</v>
          </cell>
          <cell r="D332" t="str">
            <v>FORNECIMENTO E INSTALAÇÃO DE QUADRO (QGE-BT1), TIPO ARMÁRIO DE INSTALAÇÕES ABRIGADA, CONSTITUÍDO DE CHAPA DE AÇO LAMINADO, GRAU DE PROTEÇÃO IP-30, COMPLETO - CONFORME DIAGRAMA UNIFILAR</v>
          </cell>
          <cell r="E332" t="str">
            <v>un</v>
          </cell>
          <cell r="F332">
            <v>1</v>
          </cell>
          <cell r="G332">
            <v>17028.5</v>
          </cell>
        </row>
        <row r="333">
          <cell r="A333">
            <v>334</v>
          </cell>
          <cell r="B333" t="str">
            <v>EMURB</v>
          </cell>
          <cell r="C333" t="str">
            <v>PA-EL-012</v>
          </cell>
          <cell r="D333" t="str">
            <v>FORNECIMENTO E INSTALAÇÃO DE QUADRO (QC-TA), TIPO ARMÁRIO DE INSTALAÇÕES ABRIGADA, CONSTITUÍDO DE CHAPA DE AÇO LAMINADO, GRAU DE PROTEÇÃO IP-30, COMPLETO - CONFORME DIAGRAMA UNIFILAR</v>
          </cell>
          <cell r="E333" t="str">
            <v>un</v>
          </cell>
          <cell r="F333">
            <v>1</v>
          </cell>
          <cell r="G333">
            <v>11817.69</v>
          </cell>
        </row>
        <row r="334">
          <cell r="A334">
            <v>335</v>
          </cell>
          <cell r="B334" t="str">
            <v>EMURB</v>
          </cell>
          <cell r="C334" t="str">
            <v>PA-EL-013</v>
          </cell>
          <cell r="D334" t="str">
            <v>FORNECIMENTO E INSTALAÇÃO DE TRANSFORMADOR TRIFÁSICO A SECO, ENCAPSULADO A VÁCUO, LIGAÇÃO DELTA ESTRELA COM NEUTRO, USO INTERNO TENSÃO PRIMÁRIA 24KV E TENSÃO SECUNDÁRIA 220-380KV, CLASSE 24 KV - POTÊNCIA 750KVA -COMPLETO</v>
          </cell>
          <cell r="E334" t="str">
            <v>un</v>
          </cell>
          <cell r="F334">
            <v>1</v>
          </cell>
          <cell r="G334">
            <v>83913.48</v>
          </cell>
        </row>
        <row r="335">
          <cell r="A335">
            <v>336</v>
          </cell>
          <cell r="B335" t="str">
            <v>EMURB</v>
          </cell>
          <cell r="C335" t="str">
            <v>PA-EL-014</v>
          </cell>
          <cell r="D335" t="str">
            <v>FORNECIMENTO E INSTALAÇÃO DE TRANSFORMADOR TRIFÁSICO A SECO, ENCAPSULADO A VÁCUO, LIGAÇÃO DELTA ESTRELA COM NEUTRO, USO INTERNO TENSÃO PRIMÁRIA 24KV E TENSÃO SECUNDÁRIA 220-380KV, CLASSE 24 KV - POTÊNCIA 500KVA -COMPLETO</v>
          </cell>
          <cell r="E335" t="str">
            <v>un</v>
          </cell>
          <cell r="F335">
            <v>1</v>
          </cell>
          <cell r="G335">
            <v>69782.89</v>
          </cell>
        </row>
        <row r="336">
          <cell r="A336">
            <v>337</v>
          </cell>
          <cell r="B336" t="str">
            <v>EMURB</v>
          </cell>
          <cell r="C336" t="str">
            <v>PA-EL-015</v>
          </cell>
          <cell r="D336" t="str">
            <v>FORNECIMENTO E INSTALAÇÃO DE GRUPO MOTO-GERADOR DIESEL, POTÊNCIA NOMINAL 230/250KVA (CONTÍNUA/INTERMITENTE), SAÍDA 220/380FN C/ CHAVE DE TRANSFERÊNCIA AUTOMÁTICA</v>
          </cell>
          <cell r="E336" t="str">
            <v>un</v>
          </cell>
          <cell r="F336">
            <v>1</v>
          </cell>
          <cell r="G336">
            <v>136742.59</v>
          </cell>
        </row>
        <row r="337">
          <cell r="A337">
            <v>338</v>
          </cell>
          <cell r="B337" t="str">
            <v>EMURB</v>
          </cell>
          <cell r="C337" t="str">
            <v>PA-EL-016</v>
          </cell>
          <cell r="D337" t="str">
            <v>FORNECIMENTO E INSTALAÇÃO DE QUADROS DE LUZ EM CHAPA METÁLICA DE SOBREPOR (QL), BARRAMENTOS E DISPOS PROTEÇÃO COMPLETOS CONF DIAGR UNIF NI 91.00 / 95.00</v>
          </cell>
          <cell r="E337" t="str">
            <v>un</v>
          </cell>
          <cell r="F337">
            <v>2</v>
          </cell>
          <cell r="G337">
            <v>3188.73</v>
          </cell>
        </row>
        <row r="338">
          <cell r="A338">
            <v>339</v>
          </cell>
          <cell r="B338" t="str">
            <v>EMURB</v>
          </cell>
          <cell r="C338" t="str">
            <v>PA-EL-017</v>
          </cell>
          <cell r="D338" t="str">
            <v>FORNECIMENTO E INSTALAÇÃO DE QUADROS DE LUZ EM CHAPA METÁLICA DE SOBREPOR (QL), BARRAMENTOS E DISPOS PROTEÇÃO COMPLETOS CONF DIAGR UNIF NI 100.20 A 137.70</v>
          </cell>
          <cell r="E338" t="str">
            <v>un</v>
          </cell>
          <cell r="F338">
            <v>11</v>
          </cell>
          <cell r="G338">
            <v>2951.42</v>
          </cell>
        </row>
        <row r="339">
          <cell r="A339">
            <v>340</v>
          </cell>
          <cell r="B339" t="str">
            <v>EMURB</v>
          </cell>
          <cell r="C339" t="str">
            <v>PA-EL-018</v>
          </cell>
          <cell r="D339" t="str">
            <v>FORNECIMENTO E INSTALAÇÃO DE QUADROS DE TOMADAS EM CHAPA METÁLICA DE SOBREPOR (QT), BARRAMENTOS E DISPOS PROTEÇÃO COMPLETOS CONF DIAGR UNIF NI 95.95 A 133.95</v>
          </cell>
          <cell r="E339" t="str">
            <v>un</v>
          </cell>
          <cell r="F339">
            <v>13</v>
          </cell>
          <cell r="G339">
            <v>1766.59</v>
          </cell>
        </row>
        <row r="340">
          <cell r="A340">
            <v>341</v>
          </cell>
          <cell r="B340" t="str">
            <v>EMURB</v>
          </cell>
          <cell r="C340" t="str">
            <v>PA-EL-019</v>
          </cell>
          <cell r="D340" t="str">
            <v>FORNECIMENTO E INSTALAÇÃO DE QUADROS GERAL EM CHAPA METÁLICA DE SOBREPOR (QG), BARRAMENTOS E DISPOS PROTEÇÃO COMPLETOS CONF DIAGR UNIF NI 95.95 A 133.95</v>
          </cell>
          <cell r="E340" t="str">
            <v>un</v>
          </cell>
          <cell r="F340">
            <v>11</v>
          </cell>
          <cell r="G340">
            <v>3133.01</v>
          </cell>
        </row>
        <row r="341">
          <cell r="A341">
            <v>342</v>
          </cell>
          <cell r="B341" t="str">
            <v>EMURB</v>
          </cell>
          <cell r="C341" t="str">
            <v>PA-EL-020</v>
          </cell>
          <cell r="D341" t="str">
            <v>FORNECIMENTO E INSTALAÇÃO DE QUADROS DE COMANDO EM CHAPA METÁLICA DE EMBUTIR (QC), BARRAMENTOS E DISPOS PROTEÇÃO COMPLETOS CONF DIAGR UNIF</v>
          </cell>
          <cell r="E341" t="str">
            <v>un</v>
          </cell>
          <cell r="F341">
            <v>9</v>
          </cell>
          <cell r="G341">
            <v>11817.69</v>
          </cell>
        </row>
        <row r="342">
          <cell r="A342">
            <v>343</v>
          </cell>
          <cell r="B342" t="str">
            <v>EMURB</v>
          </cell>
          <cell r="C342" t="str">
            <v>PA-EL-021</v>
          </cell>
          <cell r="D342" t="str">
            <v>FORNECIMENTO E INSTALAÇÃO DE QUADROS DE TOMADA EM CHAPA METÁLICA DE EMBUTIR (QT-MUSC/QF-SAUNA/QL-ESC), BARRAMENTOS E DISPOSITIVOS DE PROTEÇÃO COMPLETOS CONFORME DIAGRAMA UNIFILAR</v>
          </cell>
          <cell r="E342" t="str">
            <v>un</v>
          </cell>
          <cell r="F342">
            <v>5</v>
          </cell>
          <cell r="G342">
            <v>1478.14</v>
          </cell>
        </row>
        <row r="343">
          <cell r="A343">
            <v>344</v>
          </cell>
          <cell r="B343" t="str">
            <v>EMURB</v>
          </cell>
          <cell r="C343" t="str">
            <v>PA-EL-022</v>
          </cell>
          <cell r="D343" t="str">
            <v>FORNECIMENTO E INSTALAÇÃO DE QUADROS DE FORÇA EM CHAPA METÁLICA DE EMBUTIR (QF-PISC), BARRAMENTOS E DISPOSITIVOS DE PROTEÇÃO COMPLETOS CONFORME DIAGRAMA UNIFILAR</v>
          </cell>
          <cell r="E343" t="str">
            <v>un</v>
          </cell>
          <cell r="F343">
            <v>1</v>
          </cell>
          <cell r="G343">
            <v>2792.76</v>
          </cell>
        </row>
        <row r="344">
          <cell r="A344">
            <v>345</v>
          </cell>
          <cell r="B344" t="str">
            <v>EMURB</v>
          </cell>
          <cell r="C344" t="str">
            <v>PA-EL-024</v>
          </cell>
          <cell r="D344" t="str">
            <v>FORNECIMENTO E INSTALAÇÃO DE QUADROS DE FORÇA EM CHAPA METÁLICA DE SOBREPOR (QF-BAS), BARRAMENTOS E DISPOSITIVOS DE PROTEÇÃO COMPLETOS CONFORME DIAGRAMA UNIFILAR</v>
          </cell>
          <cell r="E344" t="str">
            <v>un</v>
          </cell>
          <cell r="F344">
            <v>2</v>
          </cell>
          <cell r="G344">
            <v>3241.19</v>
          </cell>
        </row>
        <row r="345">
          <cell r="A345">
            <v>346</v>
          </cell>
          <cell r="B345" t="str">
            <v>EMURB</v>
          </cell>
          <cell r="C345" t="str">
            <v>PA-EL-026</v>
          </cell>
          <cell r="D345" t="str">
            <v>FORNECIMENTO E INSTALAÇÃO DE QUADROS DE FORÇA EM CHAPA METÁLICA DE SOBREPOR (QF-EL), BARRAMENTOS E DISPOSITIVOS DE PROTEÇÃO COMPLETOS CONFORME DIAGRAMA UNIFILAR</v>
          </cell>
          <cell r="E345" t="str">
            <v>un</v>
          </cell>
          <cell r="F345">
            <v>2</v>
          </cell>
          <cell r="G345">
            <v>2499.7199999999998</v>
          </cell>
        </row>
        <row r="346">
          <cell r="A346">
            <v>347</v>
          </cell>
          <cell r="B346" t="str">
            <v>EMURB</v>
          </cell>
          <cell r="C346" t="str">
            <v>PA-EL-027</v>
          </cell>
          <cell r="D346" t="str">
            <v>FORNECIMENTO E INSTALAÇÃO DE QUADRO DE LUZ EM CHAPA METÁLICA DE SOBREPOR (QLF-2SUB1), BARRAMENTOS E DISPOS. PROTEÇÃO COMPLEMENTOS CONF. DIAGR. UNIF. NI 94.00</v>
          </cell>
          <cell r="E346" t="str">
            <v>un</v>
          </cell>
          <cell r="F346">
            <v>1</v>
          </cell>
          <cell r="G346">
            <v>2190.66</v>
          </cell>
        </row>
        <row r="347">
          <cell r="A347">
            <v>348</v>
          </cell>
          <cell r="B347" t="str">
            <v>EMURB</v>
          </cell>
          <cell r="C347" t="str">
            <v>PA-EL-028</v>
          </cell>
          <cell r="D347" t="str">
            <v>FORNECIMENTO E INSTALAÇÃO DE QUADRO DE LUZ EM CHAPA METÁLICA DE SOBREPOR (QLF-2SUB2), BARRAMENTOS E DISPOS. PROTEÇÃO COMPLEMENTOS CONF. DIAGR. UNIF. NI 94.00</v>
          </cell>
          <cell r="E347" t="str">
            <v>un</v>
          </cell>
          <cell r="F347">
            <v>1</v>
          </cell>
          <cell r="G347">
            <v>2607.23</v>
          </cell>
        </row>
        <row r="348">
          <cell r="A348">
            <v>349</v>
          </cell>
          <cell r="B348" t="str">
            <v>EMURB</v>
          </cell>
          <cell r="C348" t="str">
            <v>PA-EL-029</v>
          </cell>
          <cell r="D348" t="str">
            <v>FORNECIMENTO E INSTALAÇÃO DE QUADRO DE LUZ EM CHAPA METÁLICA DE SOBREPOR (QLF-2SUB3), BARRAMENTOS E DISPOS. PROTEÇÃO COMPLEMENTOS CONF. DIAGR. UNIF. NI 94.00</v>
          </cell>
          <cell r="E348" t="str">
            <v>un</v>
          </cell>
          <cell r="F348">
            <v>1</v>
          </cell>
          <cell r="G348">
            <v>4112.58</v>
          </cell>
        </row>
        <row r="349">
          <cell r="A349">
            <v>350</v>
          </cell>
          <cell r="B349" t="str">
            <v>EMURB</v>
          </cell>
          <cell r="C349" t="str">
            <v>PA-EL-030</v>
          </cell>
          <cell r="D349" t="str">
            <v>FORNECIMENTO E INSTALAÇÃO DE QUADRO DE LUZ EM CHAPA METÁLICA DE SOBREPOR (QLF-HALL), BARRAMENTOS E DISPOS. PROTEÇÃO COMPLEMENTOS CONF. DIAGR. UNIF. NI 94.00</v>
          </cell>
          <cell r="E349" t="str">
            <v>un</v>
          </cell>
          <cell r="F349">
            <v>1</v>
          </cell>
          <cell r="G349">
            <v>1782.32</v>
          </cell>
        </row>
        <row r="350">
          <cell r="A350">
            <v>351</v>
          </cell>
          <cell r="B350" t="str">
            <v>EMURB</v>
          </cell>
          <cell r="C350" t="str">
            <v>PA-EL-031</v>
          </cell>
          <cell r="D350" t="str">
            <v>FORNECIMENTO E INSTALAÇÃO DE QUADRO DE LUZ EM CHAPA METÁLICA DE SOBREPOR (QC-2SUB), BARRAMENTOS E DISPOS. PROTEÇÃO COMPLEMENTOS CONF. DIAGR. UNIF. NI 94.00</v>
          </cell>
          <cell r="E350" t="str">
            <v>un</v>
          </cell>
          <cell r="F350">
            <v>1</v>
          </cell>
          <cell r="G350">
            <v>1692.51</v>
          </cell>
        </row>
        <row r="351">
          <cell r="A351">
            <v>352</v>
          </cell>
          <cell r="B351" t="str">
            <v>EMURB</v>
          </cell>
          <cell r="C351" t="str">
            <v>PA-EL-032</v>
          </cell>
          <cell r="D351" t="str">
            <v>FORNECIMENTO E INSTALAÇÃO DE QUADRO DE LUZ EM CHAPA METÁLICA DE SOBREPOR (QG-2SUB), BARRAMENTOS E DISPOS. PROTEÇÃO COMPLEMENTOS CONF. DIAGR. UNIF. NI 94.00</v>
          </cell>
          <cell r="E351" t="str">
            <v>un</v>
          </cell>
          <cell r="F351">
            <v>1</v>
          </cell>
          <cell r="G351">
            <v>3268.06</v>
          </cell>
        </row>
        <row r="352">
          <cell r="A352">
            <v>353</v>
          </cell>
          <cell r="B352" t="str">
            <v>EMURB</v>
          </cell>
          <cell r="C352" t="str">
            <v>PA-EL-033</v>
          </cell>
          <cell r="D352" t="str">
            <v>FORNECIMENTO E INSTALAÇÃO DE QUADRO DE LUZ EM CHAPA METÁLICA DE SOBREPOR (QLT-1SUB1/1SUB2/1SUB3), BARRAMENTOS E DISPOS. PROTEÇÃO COMPLEMENTOS CONF. DIAGR. UNIF. NI 94.00</v>
          </cell>
          <cell r="E352" t="str">
            <v>un</v>
          </cell>
          <cell r="F352">
            <v>3</v>
          </cell>
          <cell r="G352">
            <v>3205.78</v>
          </cell>
        </row>
        <row r="353">
          <cell r="A353">
            <v>354</v>
          </cell>
          <cell r="B353" t="str">
            <v>EMURB</v>
          </cell>
          <cell r="C353" t="str">
            <v>PA-EL-034</v>
          </cell>
          <cell r="D353" t="str">
            <v>FORNECIMENTO E INSTALAÇÃO DE QUADRO DE LUZ EM CHAPA METÁLICA DE SOBREPOR (QLT-HALL/1SUB), BARRAMENTOS E DISPOS. PROTEÇÃO COMPLEMENTOS CONF. DIAGR. UNIF. NI 94.00</v>
          </cell>
          <cell r="E353" t="str">
            <v>un</v>
          </cell>
          <cell r="F353">
            <v>2</v>
          </cell>
          <cell r="G353">
            <v>2125.1</v>
          </cell>
        </row>
        <row r="354">
          <cell r="A354">
            <v>355</v>
          </cell>
          <cell r="B354" t="str">
            <v>EMURB</v>
          </cell>
          <cell r="C354" t="str">
            <v>PA-EL-035</v>
          </cell>
          <cell r="D354" t="str">
            <v>FORNECIMENTO E INSTALAÇÃO DE QUADRO DE LUZ EM CHAPA METÁLICA DE SOBREPOR (QG-1SUB), BARRAMENTOS E DISPOS. PROTEÇÃO COMPLEMENTOS CONF. DIAGR. UNIF. NI 94.00</v>
          </cell>
          <cell r="E354" t="str">
            <v>un</v>
          </cell>
          <cell r="F354">
            <v>1</v>
          </cell>
          <cell r="G354">
            <v>3268.06</v>
          </cell>
        </row>
        <row r="355">
          <cell r="A355">
            <v>356</v>
          </cell>
          <cell r="B355" t="str">
            <v>EMURB</v>
          </cell>
          <cell r="C355" t="str">
            <v>PA-EL-036</v>
          </cell>
          <cell r="D355" t="str">
            <v>FORNECIMENTO E INSTALAÇÃO DE QUADROS DE LUZ EM CHAPA METÁLICA DE SOBREPOR (QL/QT/QG DOC), BARRAMENTOS E DISPOS PROTEÇÃO COMPLETOS CONF DIAGR UNIF NI 100.00 A 120.32</v>
          </cell>
          <cell r="E355" t="str">
            <v>un</v>
          </cell>
          <cell r="F355">
            <v>5</v>
          </cell>
          <cell r="G355">
            <v>3832.65</v>
          </cell>
        </row>
        <row r="356">
          <cell r="A356">
            <v>357</v>
          </cell>
          <cell r="B356" t="str">
            <v>EMURB</v>
          </cell>
          <cell r="C356" t="str">
            <v>PA-EL-037</v>
          </cell>
          <cell r="D356" t="str">
            <v>FORNECIMENTO E INSTALAÇÃO DE QUADROS DE LUZ EM CHAPA METÁLICA DE SOBREPOR (QL/QT/QG DOC), BARRAMENTOS E DISPOS PROTEÇÃO COMPLETOS CONF DIAGR UNIF NI 105.32 A 124.07</v>
          </cell>
          <cell r="E356" t="str">
            <v>un</v>
          </cell>
          <cell r="F356">
            <v>2</v>
          </cell>
          <cell r="G356">
            <v>1800.67</v>
          </cell>
        </row>
        <row r="357">
          <cell r="A357">
            <v>358</v>
          </cell>
          <cell r="B357" t="str">
            <v>EMURB</v>
          </cell>
          <cell r="C357" t="str">
            <v>PA-EL-038</v>
          </cell>
          <cell r="D357" t="str">
            <v>FORNECIMENTO E INSTALAÇÃO DE QUADROS DE LUZ EM CHAPA METÁLICA DE SOBREPOR (QL/QT/QG REST/COZ), BARRAMENTOS E DISPOS PROTEÇÃO COMPLETOS CONF DIAGR UNIF NI 97.00 A 139.07</v>
          </cell>
          <cell r="E357" t="str">
            <v>un</v>
          </cell>
          <cell r="F357">
            <v>71</v>
          </cell>
          <cell r="G357">
            <v>3762.81</v>
          </cell>
        </row>
        <row r="358">
          <cell r="A358">
            <v>359</v>
          </cell>
          <cell r="B358" t="str">
            <v>EMURB</v>
          </cell>
          <cell r="C358" t="str">
            <v>PA-EL-039</v>
          </cell>
          <cell r="D358" t="str">
            <v>FORNECIMENTO E INSTALAÇÃO DE QUADROS DE LUZ EM CHAPA METÁLICA DE SOBREPOR (QL ESC), BARRAMENTOS E DISPOS PROTEÇÃO COMPLETOS CONF DIAGR UNIF NI 94.00/97.00</v>
          </cell>
          <cell r="E358" t="str">
            <v>un</v>
          </cell>
          <cell r="F358">
            <v>2</v>
          </cell>
          <cell r="G358">
            <v>1510.92</v>
          </cell>
        </row>
        <row r="359">
          <cell r="A359">
            <v>360</v>
          </cell>
          <cell r="B359" t="str">
            <v>EMURB</v>
          </cell>
          <cell r="C359" t="str">
            <v>PA-EL-040</v>
          </cell>
          <cell r="D359" t="str">
            <v>FORNECIMENTO E INSTALAÇÃO DE QUADROS DE FORÇA EM CHAPA METÁLICA DE SOBREPOR (QF-BR), BARRAMENTOS E DISPOSITIVOS DE PROTEÇÃO COMPLETOS CONFORME DIAGRAMA UNIFILAR</v>
          </cell>
          <cell r="E359" t="str">
            <v>un</v>
          </cell>
          <cell r="F359">
            <v>2</v>
          </cell>
          <cell r="G359">
            <v>3155.3</v>
          </cell>
        </row>
        <row r="360">
          <cell r="A360">
            <v>361</v>
          </cell>
          <cell r="B360" t="str">
            <v>EMURB</v>
          </cell>
          <cell r="C360" t="str">
            <v>PA-EL-042</v>
          </cell>
          <cell r="D360" t="str">
            <v>FORNECIMENTO E INSTALAÇÃO DE QUADROS DE FORÇA EM CHAPA METÁLICA DE SOBREPOR (QF-BI), BARRAMENTOS E DISPOSITIVOS DE PROTEÇÃO COMPLETOS CONFORME DIAGRAMA UNIFILAR</v>
          </cell>
          <cell r="E360" t="str">
            <v>un</v>
          </cell>
          <cell r="F360">
            <v>2</v>
          </cell>
          <cell r="G360">
            <v>4930.09</v>
          </cell>
        </row>
        <row r="361">
          <cell r="A361">
            <v>362</v>
          </cell>
          <cell r="B361" t="str">
            <v>EMURB</v>
          </cell>
          <cell r="C361" t="str">
            <v>PA-EL-044</v>
          </cell>
          <cell r="D361" t="str">
            <v>FORNECIMENTO E INSTALAÇÃO DE COFRE DE DERIVAÇÃO (PLUG-IN) PARA BARRAMENTO COM DISJUNTOR 3P-100A (ICU=20KA/380V)</v>
          </cell>
          <cell r="E361" t="str">
            <v>un</v>
          </cell>
          <cell r="F361">
            <v>7</v>
          </cell>
          <cell r="G361">
            <v>1312.64</v>
          </cell>
        </row>
        <row r="362">
          <cell r="A362">
            <v>363</v>
          </cell>
          <cell r="B362" t="str">
            <v>EMURB</v>
          </cell>
          <cell r="C362" t="str">
            <v>PA-EL-045</v>
          </cell>
          <cell r="D362" t="str">
            <v>FORNECIMENTO E INSTALAÇÃO DE COFRE DE DERIVAÇÃO (PLUG-IN) PARA BARRAMENTO COM DISJUNTOR 3P-80A (ICU=20KA/380V)</v>
          </cell>
          <cell r="E362" t="str">
            <v>un</v>
          </cell>
          <cell r="F362">
            <v>14</v>
          </cell>
          <cell r="G362">
            <v>1312.64</v>
          </cell>
        </row>
        <row r="363">
          <cell r="A363">
            <v>364</v>
          </cell>
          <cell r="B363" t="str">
            <v>EMURB</v>
          </cell>
          <cell r="C363" t="str">
            <v>PA-EL-046</v>
          </cell>
          <cell r="D363" t="str">
            <v xml:space="preserve">FORNECIMENTO E INSTALAÇÃO DE BARRAMENTO BLINDADO 3F+N, ITH= 1250A, COMPLETO COM ACESSÓRIOS </v>
          </cell>
          <cell r="E363" t="str">
            <v>m</v>
          </cell>
          <cell r="F363">
            <v>80</v>
          </cell>
          <cell r="G363">
            <v>2245.88</v>
          </cell>
        </row>
        <row r="364">
          <cell r="A364">
            <v>365</v>
          </cell>
          <cell r="B364" t="str">
            <v>EMURB</v>
          </cell>
          <cell r="C364" t="str">
            <v>PA-EL-047</v>
          </cell>
          <cell r="D364" t="str">
            <v xml:space="preserve">FORNECIMENTO E INSTALAÇÃO DE BARRAMENTO BLINDADO 3F+N, ITH= 550A, COMPLETO COM ACESSÓRIOS </v>
          </cell>
          <cell r="E364" t="str">
            <v>m</v>
          </cell>
          <cell r="F364">
            <v>80</v>
          </cell>
          <cell r="G364">
            <v>1487.31</v>
          </cell>
        </row>
        <row r="365">
          <cell r="A365">
            <v>366</v>
          </cell>
          <cell r="B365" t="str">
            <v>EMURB</v>
          </cell>
          <cell r="C365" t="str">
            <v>PA-EL-048</v>
          </cell>
          <cell r="D365" t="str">
            <v>FORNECIMENTO E INSTALAÇÃO DE LUMINÁRIA DE EMERGÊNCIA AUTÔNOMA C/ LAMP FLUORESCENTE 11W</v>
          </cell>
          <cell r="E365" t="str">
            <v>un</v>
          </cell>
          <cell r="F365">
            <v>356</v>
          </cell>
          <cell r="G365">
            <v>214.59</v>
          </cell>
        </row>
        <row r="366">
          <cell r="A366">
            <v>367</v>
          </cell>
          <cell r="B366" t="str">
            <v>EMURB</v>
          </cell>
          <cell r="C366" t="str">
            <v>PA-EL-049</v>
          </cell>
          <cell r="D366" t="str">
            <v>FORNECIMENTO E INSTALAÇÃO DE CENTRAL AUTÔNOMA DE ILUMINAÇÃO DE EMERGÊNCIA P/ 2 PROJETORES HALÓGENA 50W</v>
          </cell>
          <cell r="E366" t="str">
            <v>un</v>
          </cell>
          <cell r="F366">
            <v>20</v>
          </cell>
          <cell r="G366">
            <v>338.14</v>
          </cell>
        </row>
        <row r="367">
          <cell r="A367">
            <v>368</v>
          </cell>
          <cell r="B367" t="str">
            <v>EMURB</v>
          </cell>
          <cell r="C367" t="str">
            <v>PA-EL-050</v>
          </cell>
          <cell r="D367" t="str">
            <v>FORNECIMENTO E INSTALAÇÃO DE LUMINÁRIA TIPO CALHA DIRETA / INDIRETA, REFERÊNCIA RK 520</v>
          </cell>
          <cell r="E367" t="str">
            <v>un</v>
          </cell>
          <cell r="F367">
            <v>10</v>
          </cell>
          <cell r="G367">
            <v>1134.42</v>
          </cell>
        </row>
        <row r="368">
          <cell r="A368">
            <v>369</v>
          </cell>
          <cell r="B368" t="str">
            <v>EMURB</v>
          </cell>
          <cell r="C368" t="str">
            <v>PA-EL-051</v>
          </cell>
          <cell r="D368" t="str">
            <v>FORNECIMENTO E INSTALAÇÃO DE LUMINÁRIA TIPO FLUORESCENTE DE SOBREPOR, REFERÊNCIA RK 502</v>
          </cell>
          <cell r="E368" t="str">
            <v>un</v>
          </cell>
          <cell r="F368">
            <v>3</v>
          </cell>
          <cell r="G368">
            <v>721.08</v>
          </cell>
        </row>
        <row r="369">
          <cell r="A369">
            <v>370</v>
          </cell>
          <cell r="B369" t="str">
            <v>EMURB</v>
          </cell>
          <cell r="C369" t="str">
            <v>PA-EL-052</v>
          </cell>
          <cell r="D369" t="str">
            <v>FORNECIMENTO E INSTALAÇÃO DE LUMINÁRIA TIPO FLUORESCENTE DE EMBUTIR, REFERÊNCIA 2540 2X32W</v>
          </cell>
          <cell r="E369" t="str">
            <v>un</v>
          </cell>
          <cell r="F369">
            <v>130</v>
          </cell>
          <cell r="G369">
            <v>182.04</v>
          </cell>
        </row>
        <row r="370">
          <cell r="A370">
            <v>371</v>
          </cell>
          <cell r="B370" t="str">
            <v>EMURB</v>
          </cell>
          <cell r="C370" t="str">
            <v>PA-EL-053</v>
          </cell>
          <cell r="D370" t="str">
            <v>FORNECIMENTO E INSTALAÇÃO DE LUMINÁRIA TIPO FLUORESCENTE DE EMBUTIR, REFERÊNCIA LPT 200</v>
          </cell>
          <cell r="E370" t="str">
            <v>un</v>
          </cell>
          <cell r="F370">
            <v>23</v>
          </cell>
          <cell r="G370">
            <v>278.04000000000002</v>
          </cell>
        </row>
        <row r="371">
          <cell r="A371">
            <v>372</v>
          </cell>
          <cell r="B371" t="str">
            <v>EMURB</v>
          </cell>
          <cell r="C371" t="str">
            <v>PA-EL-054</v>
          </cell>
          <cell r="D371" t="str">
            <v>FORNECIMENTO E INSTALAÇÃO DE LUMINÁRIA TIPO FLUORESCENTE PENDENTE, REFERÊNCIA LPT 182XT26</v>
          </cell>
          <cell r="E371" t="str">
            <v>un</v>
          </cell>
          <cell r="F371">
            <v>14</v>
          </cell>
          <cell r="G371">
            <v>224.37</v>
          </cell>
        </row>
        <row r="372">
          <cell r="A372">
            <v>373</v>
          </cell>
          <cell r="B372" t="str">
            <v>EMURB</v>
          </cell>
          <cell r="C372" t="str">
            <v>PA-EL-055</v>
          </cell>
          <cell r="D372" t="str">
            <v>FORNECIMENTO E INSTALAÇÃO DE LUMINÁRIA TIPO SOBREPOR, REFERÊNCIA DROPS</v>
          </cell>
          <cell r="E372" t="str">
            <v>un</v>
          </cell>
          <cell r="F372">
            <v>282</v>
          </cell>
          <cell r="G372">
            <v>64.45</v>
          </cell>
        </row>
        <row r="373">
          <cell r="A373">
            <v>374</v>
          </cell>
          <cell r="B373" t="str">
            <v>EMURB</v>
          </cell>
          <cell r="C373" t="str">
            <v>PA-EL-056</v>
          </cell>
          <cell r="D373" t="str">
            <v>FORNECIMENTO E INSTALAÇÃO DE LUMINÁRIA TIPO PLAFONIER DE SOBREPOR, REFERÊNCIA RK 228GR ESPECIAL</v>
          </cell>
          <cell r="E373" t="str">
            <v>un</v>
          </cell>
          <cell r="F373">
            <v>66</v>
          </cell>
          <cell r="G373">
            <v>684.02</v>
          </cell>
        </row>
        <row r="374">
          <cell r="A374">
            <v>375</v>
          </cell>
          <cell r="B374" t="str">
            <v>EMURB</v>
          </cell>
          <cell r="C374" t="str">
            <v>PA-EL-057</v>
          </cell>
          <cell r="D374" t="str">
            <v>FORNECIMENTO E INSTALAÇÃO DE LUMINÁRIA TIPO PLAFONIER DE EMBUTIR, REFERÊNCIA IL013</v>
          </cell>
          <cell r="E374" t="str">
            <v>un</v>
          </cell>
          <cell r="F374">
            <v>12</v>
          </cell>
          <cell r="G374">
            <v>102.97</v>
          </cell>
        </row>
        <row r="375">
          <cell r="A375">
            <v>376</v>
          </cell>
          <cell r="B375" t="str">
            <v>EMURB</v>
          </cell>
          <cell r="C375" t="str">
            <v>PA-EL-058</v>
          </cell>
          <cell r="D375" t="str">
            <v>FORNECIMENTO E INSTALAÇÃO DE LUMINÁRIA TIPO PLAFONIER DE SOBREPOR, REFERÊNCIA TE-15</v>
          </cell>
          <cell r="E375" t="str">
            <v>un</v>
          </cell>
          <cell r="F375">
            <v>52</v>
          </cell>
          <cell r="G375">
            <v>176.94</v>
          </cell>
        </row>
        <row r="376">
          <cell r="A376">
            <v>377</v>
          </cell>
          <cell r="B376" t="str">
            <v>EMURB</v>
          </cell>
          <cell r="C376" t="str">
            <v>PA-EL-059</v>
          </cell>
          <cell r="D376" t="str">
            <v>FORNECIMENTO E INSTALAÇÃO DE LUMINÁRIA TIPO BALIZADOR DE EMBUTIR H=50CM, REFERÊNCIA TE-11</v>
          </cell>
          <cell r="E376" t="str">
            <v>un</v>
          </cell>
          <cell r="F376">
            <v>40</v>
          </cell>
          <cell r="G376">
            <v>144.22999999999999</v>
          </cell>
        </row>
        <row r="377">
          <cell r="A377">
            <v>378</v>
          </cell>
          <cell r="B377" t="str">
            <v>EMURB</v>
          </cell>
          <cell r="C377" t="str">
            <v>PA-EL-060</v>
          </cell>
          <cell r="D377" t="str">
            <v>FORNECIMENTO E INSTALAÇÃO DE LUMINÁRIA TIPO REFLETORA FIXADA NA ESTRUTURA DE CONCRETO, REFERÊNCIA MA-312</v>
          </cell>
          <cell r="E377" t="str">
            <v>un</v>
          </cell>
          <cell r="F377">
            <v>3</v>
          </cell>
          <cell r="G377">
            <v>103.08</v>
          </cell>
        </row>
        <row r="378">
          <cell r="A378">
            <v>379</v>
          </cell>
          <cell r="B378" t="str">
            <v>EMURB</v>
          </cell>
          <cell r="C378" t="str">
            <v>PA-EL-061</v>
          </cell>
          <cell r="D378" t="str">
            <v>FORNECIMENTO E INSTALAÇÃO DE LUMINÁRIA TIPO PLAFONIER DE EMBUTIR, REFERÊNCIA RK606GR BR</v>
          </cell>
          <cell r="E378" t="str">
            <v>un</v>
          </cell>
          <cell r="F378">
            <v>337</v>
          </cell>
          <cell r="G378">
            <v>448.57</v>
          </cell>
        </row>
        <row r="379">
          <cell r="A379">
            <v>380</v>
          </cell>
          <cell r="B379" t="str">
            <v>EMURB</v>
          </cell>
          <cell r="C379" t="str">
            <v>PA-EL-062</v>
          </cell>
          <cell r="D379" t="str">
            <v>FORNECIMENTO E INSTALAÇÃO DE LUMINÁRIA TIPO PLAFONIER DE EMBUTIR, REFERÊNCIA RK606GR BR (ESPECIAL)</v>
          </cell>
          <cell r="E379" t="str">
            <v>un</v>
          </cell>
          <cell r="F379">
            <v>399</v>
          </cell>
          <cell r="G379">
            <v>448.57</v>
          </cell>
        </row>
        <row r="380">
          <cell r="A380">
            <v>381</v>
          </cell>
          <cell r="B380" t="str">
            <v>EMURB</v>
          </cell>
          <cell r="C380" t="str">
            <v>PA-EL-063</v>
          </cell>
          <cell r="D380" t="str">
            <v>FORNECIMENTO E INSTALAÇÃO DE LUMINÁRIA TIPO PLAFONIER DE SOBREPOR, REFERÊNCIA RK 228GR</v>
          </cell>
          <cell r="E380" t="str">
            <v>un</v>
          </cell>
          <cell r="F380">
            <v>14</v>
          </cell>
          <cell r="G380">
            <v>684.02</v>
          </cell>
        </row>
        <row r="381">
          <cell r="A381">
            <v>382</v>
          </cell>
          <cell r="B381" t="str">
            <v>EMURB</v>
          </cell>
          <cell r="C381" t="str">
            <v>PA-EL-064</v>
          </cell>
          <cell r="D381" t="str">
            <v>FORNECIMENTO E INSTALAÇÃO DE LUMINÁRIA TIPO EMBUTIDA DE SOLO, REFERÊNCIA IL3591</v>
          </cell>
          <cell r="E381" t="str">
            <v>un</v>
          </cell>
          <cell r="F381">
            <v>91</v>
          </cell>
          <cell r="G381">
            <v>715.77</v>
          </cell>
        </row>
        <row r="382">
          <cell r="A382">
            <v>383</v>
          </cell>
          <cell r="B382" t="str">
            <v>EMURB</v>
          </cell>
          <cell r="C382" t="str">
            <v>PA-EL-065</v>
          </cell>
          <cell r="D382" t="str">
            <v>FORNECIMENTO E INSTALAÇÃO DE LUMINÁRIA TIPO SIBI GRANDE</v>
          </cell>
          <cell r="E382" t="str">
            <v>un</v>
          </cell>
          <cell r="F382">
            <v>17</v>
          </cell>
          <cell r="G382">
            <v>168.72</v>
          </cell>
        </row>
        <row r="383">
          <cell r="A383">
            <v>384</v>
          </cell>
          <cell r="B383" t="str">
            <v>EMURB</v>
          </cell>
          <cell r="C383" t="str">
            <v>PA-EL-066</v>
          </cell>
          <cell r="D383" t="str">
            <v>FORNECIMENTO E INSTALAÇÃO DE LUMINÁRIA TIPO REFLETORA, REFERÊNCIA MA-312</v>
          </cell>
          <cell r="E383" t="str">
            <v>un</v>
          </cell>
          <cell r="F383">
            <v>17</v>
          </cell>
          <cell r="G383">
            <v>103.08</v>
          </cell>
        </row>
        <row r="384">
          <cell r="A384">
            <v>385</v>
          </cell>
          <cell r="B384" t="str">
            <v>EMURB</v>
          </cell>
          <cell r="C384" t="str">
            <v>PA-EL-067</v>
          </cell>
          <cell r="D384" t="str">
            <v>FORNECIMENTO E INSTALAÇÃO DE ILUMINAÇÃO DA FACHADA (500W)</v>
          </cell>
          <cell r="E384" t="str">
            <v>un</v>
          </cell>
          <cell r="F384">
            <v>1</v>
          </cell>
          <cell r="G384">
            <v>2436.19</v>
          </cell>
        </row>
        <row r="385">
          <cell r="A385">
            <v>386</v>
          </cell>
          <cell r="B385" t="str">
            <v>EMURB</v>
          </cell>
          <cell r="C385" t="str">
            <v>PA-EL-068</v>
          </cell>
          <cell r="D385" t="str">
            <v>FORNECIMENTO E INSTALAÇÃO DE LUMINÁRIA TIPO FLUORESCENTE SUSPENSA INDIRETA, REFERÊNCIA RK 511 4X32W</v>
          </cell>
          <cell r="E385" t="str">
            <v>un</v>
          </cell>
          <cell r="F385">
            <v>60</v>
          </cell>
          <cell r="G385">
            <v>721.08</v>
          </cell>
        </row>
        <row r="386">
          <cell r="A386">
            <v>387</v>
          </cell>
          <cell r="B386" t="str">
            <v>EMURB</v>
          </cell>
          <cell r="C386" t="str">
            <v>PA-EL-069</v>
          </cell>
          <cell r="D386" t="str">
            <v>FORNECIMENTO E INSTALAÇÃO DE LUMINÁRIA TIPO CALHA SUSPENSA PARA ILUMINAÇÃO INDIRETA, REFERÊNCIA RK 511</v>
          </cell>
          <cell r="E386" t="str">
            <v>un</v>
          </cell>
          <cell r="F386">
            <v>120</v>
          </cell>
          <cell r="G386">
            <v>1913.55</v>
          </cell>
        </row>
        <row r="387">
          <cell r="A387">
            <v>388</v>
          </cell>
          <cell r="B387" t="str">
            <v>EMURB</v>
          </cell>
          <cell r="C387" t="str">
            <v>PA-EL-070</v>
          </cell>
          <cell r="D387" t="str">
            <v>FORNECIMENTO E INSTALAÇÃO DE LUMINÁRIA TIPO FLUORESCENTE LINEAR INDIRETA APLICADA NA PAREDE, REFERÊNCIA RK 511 4X32W</v>
          </cell>
          <cell r="E387" t="str">
            <v>un</v>
          </cell>
          <cell r="F387">
            <v>147</v>
          </cell>
          <cell r="G387">
            <v>721.08</v>
          </cell>
        </row>
        <row r="388">
          <cell r="A388">
            <v>389</v>
          </cell>
          <cell r="B388" t="str">
            <v>EMURB</v>
          </cell>
          <cell r="C388" t="str">
            <v>PA-EL-071</v>
          </cell>
          <cell r="D388" t="str">
            <v>FORNECIMENTO E INSTALAÇÃO DE LUMINÁRIA TIPO EMBUTIDA, REFERÊNCIA IL0016</v>
          </cell>
          <cell r="E388" t="str">
            <v>un</v>
          </cell>
          <cell r="F388">
            <v>11</v>
          </cell>
          <cell r="G388">
            <v>103.33</v>
          </cell>
        </row>
        <row r="389">
          <cell r="A389">
            <v>390</v>
          </cell>
          <cell r="B389" t="str">
            <v>EMURB</v>
          </cell>
          <cell r="C389" t="str">
            <v>PA-EL-072</v>
          </cell>
          <cell r="D389" t="str">
            <v>FORNECIMENTO E INSTALAÇÃO DE LUMINÁRIA TIPO EMBUTIDA, REFERÊNCIA 606MD ESPECIAL</v>
          </cell>
          <cell r="E389" t="str">
            <v>un</v>
          </cell>
          <cell r="F389">
            <v>127</v>
          </cell>
          <cell r="G389">
            <v>330.86</v>
          </cell>
        </row>
        <row r="390">
          <cell r="A390">
            <v>391</v>
          </cell>
          <cell r="B390" t="str">
            <v>EMURB</v>
          </cell>
          <cell r="C390" t="str">
            <v>PA-EL-073</v>
          </cell>
          <cell r="D390" t="str">
            <v>FORNECIMENTO E INSTALAÇÃO DE LUMINÁRIA TIPO PENDENTE, REFERÊNCIA B-1001P</v>
          </cell>
          <cell r="E390" t="str">
            <v>un</v>
          </cell>
          <cell r="F390">
            <v>13</v>
          </cell>
          <cell r="G390">
            <v>193.64</v>
          </cell>
        </row>
        <row r="391">
          <cell r="A391">
            <v>392</v>
          </cell>
          <cell r="B391" t="str">
            <v>EMURB</v>
          </cell>
          <cell r="C391" t="str">
            <v>PA-EL-074</v>
          </cell>
          <cell r="D391" t="str">
            <v>FORNECIMENTO E INSTALAÇÃO DE LUMINÁRIA TIPO PENDENTE H=5M PISO, REFERÊNCIA RK-154</v>
          </cell>
          <cell r="E391" t="str">
            <v>un</v>
          </cell>
          <cell r="F391">
            <v>24</v>
          </cell>
          <cell r="G391">
            <v>1078.67</v>
          </cell>
        </row>
        <row r="392">
          <cell r="A392">
            <v>393</v>
          </cell>
          <cell r="B392" t="str">
            <v>EMURB</v>
          </cell>
          <cell r="C392" t="str">
            <v>PA-EL-075</v>
          </cell>
          <cell r="D392" t="str">
            <v>FORNECIMENTO E INSTALAÇÃO DE LUMINÁRIA TIPO PENDENTE, REFERÊNCIA RI-51/3 COM LENTE PLANA TEMPERADA</v>
          </cell>
          <cell r="E392" t="str">
            <v>un</v>
          </cell>
          <cell r="F392">
            <v>5</v>
          </cell>
          <cell r="G392">
            <v>145.05000000000001</v>
          </cell>
        </row>
        <row r="393">
          <cell r="A393">
            <v>394</v>
          </cell>
          <cell r="B393" t="str">
            <v>EMURB</v>
          </cell>
          <cell r="C393" t="str">
            <v>PA-EL-076</v>
          </cell>
          <cell r="D393" t="str">
            <v>FORNECIMENTO E INSTALAÇÃO DE LUMINÁRIA TIPO REFLETORA, REFERÊNCIA MA314</v>
          </cell>
          <cell r="E393" t="str">
            <v>un</v>
          </cell>
          <cell r="F393">
            <v>105</v>
          </cell>
          <cell r="G393">
            <v>145.80000000000001</v>
          </cell>
        </row>
        <row r="394">
          <cell r="A394">
            <v>395</v>
          </cell>
          <cell r="B394" t="str">
            <v>EMURB</v>
          </cell>
          <cell r="C394" t="str">
            <v>PA-EL-077</v>
          </cell>
          <cell r="D394" t="str">
            <v>FORNECIMENTO E INSTALAÇÃO DE CÂMERA DE VIDEO EM CAIXA 4X4"</v>
          </cell>
          <cell r="E394" t="str">
            <v>un</v>
          </cell>
          <cell r="F394">
            <v>48</v>
          </cell>
          <cell r="G394">
            <v>614.99</v>
          </cell>
        </row>
        <row r="395">
          <cell r="A395">
            <v>396</v>
          </cell>
          <cell r="B395" t="str">
            <v>EMURB</v>
          </cell>
          <cell r="C395" t="str">
            <v>PA-EL-078</v>
          </cell>
          <cell r="D395" t="str">
            <v>FORNECIMENTO E INSTALAÇÃO DE CUBICULO BLINDADO SF6 DE MÉDIA TENSÃO, PADRÃO CONCESSIONÁRIA 24KV/630A</v>
          </cell>
          <cell r="E395" t="str">
            <v>un</v>
          </cell>
          <cell r="F395">
            <v>1</v>
          </cell>
          <cell r="G395">
            <v>153331.13</v>
          </cell>
        </row>
        <row r="396">
          <cell r="A396">
            <v>397</v>
          </cell>
          <cell r="B396" t="str">
            <v>EMURB</v>
          </cell>
          <cell r="C396" t="str">
            <v>PA-EL-079</v>
          </cell>
          <cell r="D396" t="str">
            <v>FORNECIMENTO E INSTALAÇÃO DE SENSOR DE PRESENÇA INFRAVERMELHO (DETECTOR DE MOVIMENTO) CARGA MÍNIMA 400/W/220V, COM AJUSTE DE TEMPO, TENSÃO DE ALIMENTAÇÃO 220V(FN), BASE ARTICULADA, LENTE DE VARREDURA 120º A 180º E ALCANCE FRONTAL MÍNIMO 6 METROS</v>
          </cell>
          <cell r="E396" t="str">
            <v>un</v>
          </cell>
          <cell r="F396">
            <v>127</v>
          </cell>
          <cell r="G396">
            <v>172.26</v>
          </cell>
        </row>
        <row r="397">
          <cell r="A397">
            <v>398</v>
          </cell>
          <cell r="B397" t="str">
            <v>EMURB</v>
          </cell>
          <cell r="C397" t="str">
            <v>PA-EL-080</v>
          </cell>
          <cell r="D397" t="str">
            <v>FORNECIMENTO E INSTALAÇÃO DE AUTO TRANSFORMADOR TRIFÁSICO A SECO COM CAIXA 5KVA, TENSÃO DE ENTRADA 380V/(3F)/TENSÃO DE SAIDA 127/220V (3F+N), GRAU DE PROTECAO IP-23</v>
          </cell>
          <cell r="E397" t="str">
            <v>un</v>
          </cell>
          <cell r="F397">
            <v>22</v>
          </cell>
          <cell r="G397">
            <v>1167.79</v>
          </cell>
        </row>
        <row r="398">
          <cell r="A398">
            <v>399</v>
          </cell>
          <cell r="B398" t="str">
            <v>EMURB</v>
          </cell>
          <cell r="C398" t="str">
            <v>PA-EL-082</v>
          </cell>
          <cell r="D398" t="str">
            <v>FORNECIMENTO E INSTALAÇÃO DE LUMINÁRIA TIPO PENDENTE, REFERÊNCIA RK 112</v>
          </cell>
          <cell r="E398" t="str">
            <v>un</v>
          </cell>
          <cell r="F398">
            <v>10</v>
          </cell>
          <cell r="G398">
            <v>578.79</v>
          </cell>
        </row>
        <row r="399">
          <cell r="A399">
            <v>400</v>
          </cell>
          <cell r="B399" t="str">
            <v>EMURB</v>
          </cell>
          <cell r="C399" t="str">
            <v>PA-EL-083</v>
          </cell>
          <cell r="D399" t="str">
            <v>FORNECIMENTO E INSTALAÇÃO DE LUMINÁRIA TIPO LINEAR COM TRILHO ELETRIFICADO SUSPENSO, REFERÊNCIA RK 514</v>
          </cell>
          <cell r="E399" t="str">
            <v>m</v>
          </cell>
          <cell r="F399">
            <v>60</v>
          </cell>
          <cell r="G399">
            <v>401.39</v>
          </cell>
        </row>
        <row r="400">
          <cell r="A400">
            <v>401</v>
          </cell>
          <cell r="B400" t="str">
            <v>EMURB</v>
          </cell>
          <cell r="C400" t="str">
            <v>PA-EL-084</v>
          </cell>
          <cell r="D400" t="str">
            <v>FORNECIMENTO E INSTALAÇÃO DE LUMINÁRIA TIPO PLAFONIER, REFERÊNCIA RK 203</v>
          </cell>
          <cell r="E400" t="str">
            <v>un</v>
          </cell>
          <cell r="F400">
            <v>3</v>
          </cell>
          <cell r="G400">
            <v>190.16</v>
          </cell>
        </row>
        <row r="401">
          <cell r="A401">
            <v>402</v>
          </cell>
          <cell r="B401" t="str">
            <v>EMURB</v>
          </cell>
          <cell r="C401" t="str">
            <v>PA-EL-085</v>
          </cell>
          <cell r="D401" t="str">
            <v>FORNECIMENTO E INSTALAÇÃO DE LUMINÁRIA TIPO PENDENTE COM REBATEDOR, REFERÊNCIA RK 384</v>
          </cell>
          <cell r="E401" t="str">
            <v>un</v>
          </cell>
          <cell r="F401">
            <v>44</v>
          </cell>
          <cell r="G401">
            <v>86.29</v>
          </cell>
        </row>
        <row r="402">
          <cell r="A402">
            <v>403</v>
          </cell>
          <cell r="B402" t="str">
            <v>EMURB</v>
          </cell>
          <cell r="C402" t="str">
            <v>PA-EL-086</v>
          </cell>
          <cell r="D402" t="str">
            <v>FORNECIMENTO E INSTALAÇÃO DE LUMINÁRIA TIPO SPOT, REFERÊNCIA RK 364</v>
          </cell>
          <cell r="E402" t="str">
            <v>un</v>
          </cell>
          <cell r="F402">
            <v>180</v>
          </cell>
          <cell r="G402">
            <v>210.27</v>
          </cell>
        </row>
        <row r="403">
          <cell r="A403">
            <v>404</v>
          </cell>
          <cell r="B403" t="str">
            <v>EMURB</v>
          </cell>
          <cell r="C403" t="str">
            <v>PA-ELEV-001</v>
          </cell>
          <cell r="D403" t="str">
            <v>FORNECIMENTO E INSTALAÇÃO DE ELEVADOR PASSAGEIROS 29 PESSOAS / 2175 kg / 12 PARADAS / PERCURSO 38,8m / VELOCIDADE 1,75m/s (CAIXA 2,80 x 3,76m)</v>
          </cell>
          <cell r="E403" t="str">
            <v>UN</v>
          </cell>
          <cell r="F403">
            <v>1</v>
          </cell>
          <cell r="G403">
            <v>574078.39</v>
          </cell>
        </row>
        <row r="404">
          <cell r="A404">
            <v>405</v>
          </cell>
          <cell r="B404" t="str">
            <v>EMURB</v>
          </cell>
          <cell r="C404" t="str">
            <v>PA-ELEV-002</v>
          </cell>
          <cell r="D404" t="str">
            <v>FORNECIMENTO E INSTALAÇÃO DE ELEVADOR PASSAGEIROS 12 PESSOAS / 900 kg / 12 PARADAS / PERCURSO 38,8m VELOCIDADE 1,75m/s (CAIXA 2,20 x 2,20m)</v>
          </cell>
          <cell r="E404" t="str">
            <v>UN</v>
          </cell>
          <cell r="F404">
            <v>1</v>
          </cell>
          <cell r="G404">
            <v>231681.63</v>
          </cell>
        </row>
        <row r="405">
          <cell r="A405">
            <v>406</v>
          </cell>
          <cell r="B405" t="str">
            <v>EMURB</v>
          </cell>
          <cell r="C405" t="str">
            <v>PA-ELEV-003</v>
          </cell>
          <cell r="D405" t="str">
            <v>FORNECIMENTO E INSTALAÇÃO DE ELEVADOR PASSAGEIROS 20 PESSOAS / 1500 kg / 14 PARADAS / PERCURSO 48,3m / VELOCIDADE 1,75m/s (CAIXA 2,50 x 2,50m)</v>
          </cell>
          <cell r="E405" t="str">
            <v>UN</v>
          </cell>
          <cell r="F405">
            <v>1</v>
          </cell>
          <cell r="G405">
            <v>257822.7</v>
          </cell>
        </row>
        <row r="406">
          <cell r="A406">
            <v>407</v>
          </cell>
          <cell r="B406" t="str">
            <v>EMURB</v>
          </cell>
          <cell r="C406" t="str">
            <v>PA-ELEV-004</v>
          </cell>
          <cell r="D406" t="str">
            <v>FORNECIMENTO E INSTALAÇÃO DE ELEVADOR PASSAGEIROS 12 PESSOAS / 900 kg /  14 PARADAS / PERCURSO 48,3m / VELOCIDADE 1,75m/s (CAIXA 2,20 x 2,20m)</v>
          </cell>
          <cell r="E406" t="str">
            <v>UN</v>
          </cell>
          <cell r="F406">
            <v>2</v>
          </cell>
          <cell r="G406">
            <v>186831.76</v>
          </cell>
        </row>
        <row r="407">
          <cell r="A407">
            <v>408</v>
          </cell>
          <cell r="B407" t="str">
            <v>EMURB</v>
          </cell>
          <cell r="C407" t="str">
            <v>PA-ELEV-005</v>
          </cell>
          <cell r="D407" t="str">
            <v>FORNECIMENTO E INSTALAÇÃO DE PLATAFORMA HIDRÁULICA PARA DEFICIENTE</v>
          </cell>
          <cell r="E407" t="str">
            <v>un</v>
          </cell>
          <cell r="F407">
            <v>1</v>
          </cell>
          <cell r="G407">
            <v>20338.77</v>
          </cell>
        </row>
        <row r="408">
          <cell r="A408">
            <v>409</v>
          </cell>
          <cell r="B408" t="str">
            <v>EMURB</v>
          </cell>
          <cell r="C408" t="str">
            <v>PA-ESQ-001</v>
          </cell>
          <cell r="D408" t="str">
            <v>PORTA EM ESTRUTURA TUBULAR - ALUMÍNIO REVESTIDO - CHAPA PERFURADA EM ALUMÍNIO 4mm - 2 FACES</v>
          </cell>
          <cell r="E408" t="str">
            <v>M2</v>
          </cell>
          <cell r="F408">
            <v>45.31</v>
          </cell>
          <cell r="G408">
            <v>1004.62</v>
          </cell>
        </row>
        <row r="409">
          <cell r="A409">
            <v>410</v>
          </cell>
          <cell r="B409" t="str">
            <v>EMURB</v>
          </cell>
          <cell r="C409" t="str">
            <v>PA-ESQ-002</v>
          </cell>
          <cell r="D409" t="str">
            <v>FORNECIMENTO E INSTALAÇÃO DE CAIXILHO DE ALUMÍNIO COM PINTURA ELETROSTÁTICA - SISTEMA STRUTURAL GLASING P/ VIDRO LAMINADO 12mm</v>
          </cell>
          <cell r="E409" t="str">
            <v>M2</v>
          </cell>
          <cell r="F409">
            <v>263</v>
          </cell>
          <cell r="G409">
            <v>891.87</v>
          </cell>
        </row>
        <row r="410">
          <cell r="A410">
            <v>411</v>
          </cell>
          <cell r="B410" t="str">
            <v>EMURB</v>
          </cell>
          <cell r="C410" t="str">
            <v>PA-ESQ-003</v>
          </cell>
          <cell r="D410" t="str">
            <v>FORNECIMENTO E INSTALAÇÃO DE CAIXILHO DE ALUMÍNIO COM PINTURA ELETROSTÁTICA - SISTEMA STRUTURAL GLASING P/ VIDRO LAMINADO 16mm</v>
          </cell>
          <cell r="E410" t="str">
            <v>M2</v>
          </cell>
          <cell r="F410">
            <v>220.36</v>
          </cell>
          <cell r="G410">
            <v>891.87</v>
          </cell>
        </row>
        <row r="411">
          <cell r="A411">
            <v>412</v>
          </cell>
          <cell r="B411" t="str">
            <v>EMURB</v>
          </cell>
          <cell r="C411" t="str">
            <v>PA-ESQ-004</v>
          </cell>
          <cell r="D411" t="str">
            <v>FORNECIMENTO E INSTALAÇÃO DE CAIXILHO DE ALUMÍNIO COM PINTURA ELETROSTÁTICA - SISTEMA STRUTURAL GLASING P/ VIDRO LAMINADO 8mm</v>
          </cell>
          <cell r="E411" t="str">
            <v>M2</v>
          </cell>
          <cell r="F411">
            <v>546.34999999999991</v>
          </cell>
          <cell r="G411">
            <v>891.87</v>
          </cell>
        </row>
        <row r="412">
          <cell r="A412">
            <v>413</v>
          </cell>
          <cell r="B412" t="str">
            <v>EMURB</v>
          </cell>
          <cell r="C412" t="str">
            <v>PA-ESQ-005</v>
          </cell>
          <cell r="D412" t="str">
            <v>FORNECIMENTO E INSTALAÇÃO DE CAIXILHO DE ALUMÍNIO COM PINTURA ELETROSTÁTICA - SISTEMA STRUTURAL GLASING P/ VIDRO LAMINADO 6mm</v>
          </cell>
          <cell r="E412" t="str">
            <v>M2</v>
          </cell>
          <cell r="F412">
            <v>229.46</v>
          </cell>
          <cell r="G412">
            <v>891.87</v>
          </cell>
        </row>
        <row r="413">
          <cell r="A413">
            <v>414</v>
          </cell>
          <cell r="B413" t="str">
            <v>EMURB</v>
          </cell>
          <cell r="C413" t="str">
            <v>PA-ESQ-006</v>
          </cell>
          <cell r="D413" t="str">
            <v>FORNECIMENTO E INSTALAÇÃO DE CAIXILHO DE ALUMÍNIO COM PINTURA ELETROSTÁTICA - VENEZIANA</v>
          </cell>
          <cell r="E413" t="str">
            <v>M2</v>
          </cell>
          <cell r="F413">
            <v>62.33</v>
          </cell>
          <cell r="G413">
            <v>594.57000000000005</v>
          </cell>
        </row>
        <row r="414">
          <cell r="A414">
            <v>415</v>
          </cell>
          <cell r="B414" t="str">
            <v>EMURB</v>
          </cell>
          <cell r="C414" t="str">
            <v>PA-ESQ-007</v>
          </cell>
          <cell r="D414" t="str">
            <v>FORNECIMENTO E INSTALAÇÃO DE PORTÃO RETRÁTIL ACESSO ESTACIONAMENTO (26,00 x 3,00 M)</v>
          </cell>
          <cell r="E414" t="str">
            <v>CJ</v>
          </cell>
          <cell r="F414">
            <v>2</v>
          </cell>
          <cell r="G414">
            <v>146595.01</v>
          </cell>
        </row>
        <row r="415">
          <cell r="A415">
            <v>416</v>
          </cell>
          <cell r="B415" t="str">
            <v>EMURB</v>
          </cell>
          <cell r="C415" t="str">
            <v>PA-ESQ-008</v>
          </cell>
          <cell r="D415" t="str">
            <v>FORNECIMENTO E INSTALAÇÃO DE ESQUADRIAS DE ALUMÍNIO LINHA SUPREMA</v>
          </cell>
          <cell r="E415" t="str">
            <v>M2</v>
          </cell>
          <cell r="F415">
            <v>229.46</v>
          </cell>
          <cell r="G415">
            <v>846.84</v>
          </cell>
        </row>
        <row r="416">
          <cell r="A416">
            <v>417</v>
          </cell>
          <cell r="B416" t="str">
            <v>EMURB</v>
          </cell>
          <cell r="C416" t="str">
            <v>PA-EST-001</v>
          </cell>
          <cell r="D416" t="str">
            <v>ESTRUTURA METÁLICA TIPO STEEL-DECK (LAJE FLUTUANTE)</v>
          </cell>
          <cell r="E416" t="str">
            <v>M2</v>
          </cell>
          <cell r="F416">
            <v>1250.71</v>
          </cell>
          <cell r="G416">
            <v>101.16</v>
          </cell>
        </row>
        <row r="417">
          <cell r="A417">
            <v>418</v>
          </cell>
          <cell r="B417" t="str">
            <v>EMURB</v>
          </cell>
          <cell r="C417" t="str">
            <v>PA-EST-002</v>
          </cell>
          <cell r="D417" t="str">
            <v>FORMAS ESPECIAIS PARA ESTRUTURAS - MÓDULOS 1 e 3 - PAREDES DE CONCRETO ARQUITETÔNICO</v>
          </cell>
          <cell r="E417" t="str">
            <v>m2</v>
          </cell>
          <cell r="F417">
            <v>34524.58</v>
          </cell>
          <cell r="G417">
            <v>211.23</v>
          </cell>
        </row>
        <row r="418">
          <cell r="A418">
            <v>419</v>
          </cell>
          <cell r="B418" t="str">
            <v>EMURB</v>
          </cell>
          <cell r="C418" t="str">
            <v>PA-EST-003</v>
          </cell>
          <cell r="D418" t="str">
            <v>CONCRETO ARQUITETÔNICO BRANCO - USINADO E BOMBEÁVEL (INCLUSIVE BOMBEAMENTO)</v>
          </cell>
          <cell r="E418" t="str">
            <v>m3</v>
          </cell>
          <cell r="F418">
            <v>7716.07</v>
          </cell>
          <cell r="G418">
            <v>924.83</v>
          </cell>
        </row>
        <row r="419">
          <cell r="A419">
            <v>420</v>
          </cell>
          <cell r="B419" t="str">
            <v>EMURB</v>
          </cell>
          <cell r="C419" t="str">
            <v>PA-FUN-001</v>
          </cell>
          <cell r="D419" t="str">
            <v>ESTACÃO DE CONCRETO - DN 0,90 m</v>
          </cell>
          <cell r="E419" t="str">
            <v>m</v>
          </cell>
          <cell r="F419">
            <v>150</v>
          </cell>
          <cell r="G419">
            <v>716.69</v>
          </cell>
        </row>
        <row r="420">
          <cell r="A420">
            <v>421</v>
          </cell>
          <cell r="B420" t="str">
            <v>EMURB</v>
          </cell>
          <cell r="C420" t="str">
            <v>PA-FUN-002</v>
          </cell>
          <cell r="D420" t="str">
            <v>ESTACÃO DE CONCRETO - DN 1,00 m</v>
          </cell>
          <cell r="E420" t="str">
            <v>m</v>
          </cell>
          <cell r="F420">
            <v>1400</v>
          </cell>
          <cell r="G420">
            <v>858.88</v>
          </cell>
        </row>
        <row r="421">
          <cell r="A421">
            <v>422</v>
          </cell>
          <cell r="B421" t="str">
            <v>EMURB</v>
          </cell>
          <cell r="C421" t="str">
            <v>PA-FUN-003</v>
          </cell>
          <cell r="D421" t="str">
            <v>ESTACÃO DE CONCRETO - DN 1,20 m</v>
          </cell>
          <cell r="E421" t="str">
            <v>m</v>
          </cell>
          <cell r="F421">
            <v>450</v>
          </cell>
          <cell r="G421">
            <v>1058.72</v>
          </cell>
        </row>
        <row r="422">
          <cell r="A422">
            <v>423</v>
          </cell>
          <cell r="B422" t="str">
            <v>EMURB</v>
          </cell>
          <cell r="C422" t="str">
            <v>PA-HID-001</v>
          </cell>
          <cell r="D422" t="str">
            <v>FORNECIMENTO E ASSENTAMENTO DE TUBO DE PVC - SÉRIE ''R'' - DIÂMETRO 100 mm</v>
          </cell>
          <cell r="E422" t="str">
            <v>m</v>
          </cell>
          <cell r="F422">
            <v>158</v>
          </cell>
          <cell r="G422">
            <v>37.94</v>
          </cell>
        </row>
        <row r="423">
          <cell r="A423">
            <v>424</v>
          </cell>
          <cell r="B423" t="str">
            <v>EMURB</v>
          </cell>
          <cell r="C423" t="str">
            <v>PA-HID-002</v>
          </cell>
          <cell r="D423" t="str">
            <v>FORNECIMENTO E ASSENTAMENTO DE TUBO DE PVC - SÉRIE ''R'' - DIÂMETRO 150 mm</v>
          </cell>
          <cell r="E423" t="str">
            <v>m</v>
          </cell>
          <cell r="F423">
            <v>576</v>
          </cell>
          <cell r="G423">
            <v>71.819999999999993</v>
          </cell>
        </row>
        <row r="424">
          <cell r="A424">
            <v>425</v>
          </cell>
          <cell r="B424" t="str">
            <v>EMURB</v>
          </cell>
          <cell r="C424" t="str">
            <v>PA-HID-003</v>
          </cell>
          <cell r="D424" t="str">
            <v>FORNECIMENTO E ASSENTAMENTO DE TUBO DE PVC, VINILFORT OU SIMILAR, DIÂMETRO DE 200 mm</v>
          </cell>
          <cell r="E424" t="str">
            <v>m</v>
          </cell>
          <cell r="F424">
            <v>280</v>
          </cell>
          <cell r="G424">
            <v>83.24</v>
          </cell>
        </row>
        <row r="425">
          <cell r="A425">
            <v>426</v>
          </cell>
          <cell r="B425" t="str">
            <v>EMURB</v>
          </cell>
          <cell r="C425" t="str">
            <v>PA-HID-004</v>
          </cell>
          <cell r="D425" t="str">
            <v>FORNECIMENTO E ASSENTAMENTO DE TUBO DE PVC, VINILFORT OU SIMILAR, DIÂMETRO DE 250 mm</v>
          </cell>
          <cell r="E425" t="str">
            <v>m</v>
          </cell>
          <cell r="F425">
            <v>25</v>
          </cell>
          <cell r="G425">
            <v>143.72</v>
          </cell>
        </row>
        <row r="426">
          <cell r="A426">
            <v>427</v>
          </cell>
          <cell r="B426" t="str">
            <v>EMURB</v>
          </cell>
          <cell r="C426" t="str">
            <v>PA-HID-005</v>
          </cell>
          <cell r="D426" t="str">
            <v>FORNECIMENTO E ASSENTAMENTO DE TUBO DE COBRE - CLASSE ''E'' - Ø = 2''</v>
          </cell>
          <cell r="E426" t="str">
            <v>m</v>
          </cell>
          <cell r="F426">
            <v>3423</v>
          </cell>
          <cell r="G426">
            <v>101.03</v>
          </cell>
        </row>
        <row r="427">
          <cell r="A427">
            <v>428</v>
          </cell>
          <cell r="B427" t="str">
            <v>EMURB</v>
          </cell>
          <cell r="C427" t="str">
            <v>PA-HID-006</v>
          </cell>
          <cell r="D427" t="str">
            <v>FORNECIMENTO E INSTALAÇÃO DE CONJUNTO DE BOMBA DE RECALQUE - POTÊNCIA: 4 CV</v>
          </cell>
          <cell r="E427" t="str">
            <v>un</v>
          </cell>
          <cell r="F427">
            <v>4</v>
          </cell>
          <cell r="G427">
            <v>1524.99</v>
          </cell>
        </row>
        <row r="428">
          <cell r="A428">
            <v>429</v>
          </cell>
          <cell r="B428" t="str">
            <v>EMURB</v>
          </cell>
          <cell r="C428" t="str">
            <v>PA-HID-007</v>
          </cell>
          <cell r="D428" t="str">
            <v>AMORTECEDOR DE VIBRAÇÃO - Ø = 3/4'' - JUNTA DE BORRACHA</v>
          </cell>
          <cell r="E428" t="str">
            <v>un</v>
          </cell>
          <cell r="F428">
            <v>1</v>
          </cell>
          <cell r="G428">
            <v>102.37</v>
          </cell>
        </row>
        <row r="429">
          <cell r="A429">
            <v>430</v>
          </cell>
          <cell r="B429" t="str">
            <v>EMURB</v>
          </cell>
          <cell r="C429" t="str">
            <v>PA-HID-008</v>
          </cell>
          <cell r="D429" t="str">
            <v>AMORTECEDOR DE VIBRAÇÃO - Ø = 1 1/2'' - JUNTA DE BORRACHA</v>
          </cell>
          <cell r="E429" t="str">
            <v>m</v>
          </cell>
          <cell r="F429">
            <v>2</v>
          </cell>
          <cell r="G429">
            <v>143.35</v>
          </cell>
        </row>
        <row r="430">
          <cell r="A430">
            <v>431</v>
          </cell>
          <cell r="B430" t="str">
            <v>EMURB</v>
          </cell>
          <cell r="C430" t="str">
            <v>PA-HID-009</v>
          </cell>
          <cell r="D430" t="str">
            <v>AMORTECEDOR DE VIBRAÇÃO - Ø = 2'' - JUNTA DE BORRACHA</v>
          </cell>
          <cell r="E430" t="str">
            <v>m</v>
          </cell>
          <cell r="F430">
            <v>4</v>
          </cell>
          <cell r="G430">
            <v>156.85</v>
          </cell>
        </row>
        <row r="431">
          <cell r="A431">
            <v>432</v>
          </cell>
          <cell r="B431" t="str">
            <v>EMURB</v>
          </cell>
          <cell r="C431" t="str">
            <v>PA-HID-010</v>
          </cell>
          <cell r="D431" t="str">
            <v>AMORTECEDOR DE VIBRAÇÃO - Ø = 2 1/2'' - JUNTA DE BORRACHA</v>
          </cell>
          <cell r="E431" t="str">
            <v>un</v>
          </cell>
          <cell r="F431">
            <v>4</v>
          </cell>
          <cell r="G431">
            <v>181.53</v>
          </cell>
        </row>
        <row r="432">
          <cell r="A432">
            <v>433</v>
          </cell>
          <cell r="B432" t="str">
            <v>EMURB</v>
          </cell>
          <cell r="C432" t="str">
            <v>PA-HID-011</v>
          </cell>
          <cell r="D432" t="str">
            <v>AMORTECEDOR DE VIBRAÇÃO - Ø = 3'' - JUNTA DE BORRACHA</v>
          </cell>
          <cell r="E432" t="str">
            <v>un</v>
          </cell>
          <cell r="F432">
            <v>2</v>
          </cell>
          <cell r="G432">
            <v>206.2</v>
          </cell>
        </row>
        <row r="433">
          <cell r="A433">
            <v>434</v>
          </cell>
          <cell r="B433" t="str">
            <v>EMURB</v>
          </cell>
          <cell r="C433" t="str">
            <v>PA-HID-012</v>
          </cell>
          <cell r="D433" t="str">
            <v>FORNECIMENTO E ASSENTAMENTO DE TUBO DE PVC - CLASSE 15 - Ø = 50 mm</v>
          </cell>
          <cell r="E433" t="str">
            <v>m</v>
          </cell>
          <cell r="F433">
            <v>88</v>
          </cell>
          <cell r="G433">
            <v>26.28</v>
          </cell>
        </row>
        <row r="434">
          <cell r="A434">
            <v>435</v>
          </cell>
          <cell r="B434" t="str">
            <v>EMURB</v>
          </cell>
          <cell r="C434" t="str">
            <v>PA-HID-013</v>
          </cell>
          <cell r="D434" t="str">
            <v>FORNECIMENTO E ASSENTAMENTO DE TUBO DE PVC - CLASSE 15 - Ø = 100 mm</v>
          </cell>
          <cell r="E434" t="str">
            <v>m</v>
          </cell>
          <cell r="F434">
            <v>155</v>
          </cell>
          <cell r="G434">
            <v>69.459999999999994</v>
          </cell>
        </row>
        <row r="435">
          <cell r="A435">
            <v>436</v>
          </cell>
          <cell r="B435" t="str">
            <v>EMURB</v>
          </cell>
          <cell r="C435" t="str">
            <v>PA-HID-014</v>
          </cell>
          <cell r="D435" t="str">
            <v>FORNECIMENTO E INSTALAÇÃO DE CONJUNTO DE BOMBA SUBMERSA - POTÊNCIA: 1 CV</v>
          </cell>
          <cell r="E435" t="str">
            <v>un</v>
          </cell>
          <cell r="F435">
            <v>2</v>
          </cell>
          <cell r="G435">
            <v>1024.27</v>
          </cell>
        </row>
        <row r="436">
          <cell r="A436">
            <v>437</v>
          </cell>
          <cell r="B436" t="str">
            <v>EMURB</v>
          </cell>
          <cell r="C436" t="str">
            <v>PA-HID-016</v>
          </cell>
          <cell r="D436" t="str">
            <v>FORNECIMENTO DE INSTALAÇÃO DE CAIXA DE INSPEÇÃO 60 x 60 cm COM GRELHA</v>
          </cell>
          <cell r="E436" t="str">
            <v>un</v>
          </cell>
          <cell r="F436">
            <v>12</v>
          </cell>
          <cell r="G436">
            <v>133.9</v>
          </cell>
        </row>
        <row r="437">
          <cell r="A437">
            <v>438</v>
          </cell>
          <cell r="B437" t="str">
            <v>EMURB</v>
          </cell>
          <cell r="C437" t="str">
            <v>PA-HID-017</v>
          </cell>
          <cell r="D437" t="str">
            <v>FORNECIMENTO E INSTALAÇÃO DE CAIXA DE GORDURA COM RETENÇÃO DE SÓLIDOS 100 x 80 cm</v>
          </cell>
          <cell r="E437" t="str">
            <v>un</v>
          </cell>
          <cell r="F437">
            <v>5</v>
          </cell>
          <cell r="G437">
            <v>261.58999999999997</v>
          </cell>
        </row>
        <row r="438">
          <cell r="A438">
            <v>439</v>
          </cell>
          <cell r="B438" t="str">
            <v>EMURB</v>
          </cell>
          <cell r="C438" t="str">
            <v>PA-HID-018</v>
          </cell>
          <cell r="D438" t="str">
            <v>FORNECIMENTO E INSTALAÇÃO DE TUBO DE COBRE - CLASSE ''A'' - Ø = 1''</v>
          </cell>
          <cell r="E438" t="str">
            <v>m</v>
          </cell>
          <cell r="F438">
            <v>28</v>
          </cell>
          <cell r="G438">
            <v>62.81</v>
          </cell>
        </row>
        <row r="439">
          <cell r="A439">
            <v>440</v>
          </cell>
          <cell r="B439" t="str">
            <v>EMURB</v>
          </cell>
          <cell r="C439" t="str">
            <v>PA-HID-019</v>
          </cell>
          <cell r="D439" t="str">
            <v>FORNECIMENTO E INSTALAÇÃO DE TUBO DE COBRE - CLASSE ''A'' - Ø = 1 1/2''</v>
          </cell>
          <cell r="E439" t="str">
            <v>m</v>
          </cell>
          <cell r="F439">
            <v>72</v>
          </cell>
          <cell r="G439">
            <v>100.52</v>
          </cell>
        </row>
        <row r="440">
          <cell r="A440">
            <v>441</v>
          </cell>
          <cell r="B440" t="str">
            <v>EMURB</v>
          </cell>
          <cell r="C440" t="str">
            <v>PA-HID-022</v>
          </cell>
          <cell r="D440" t="str">
            <v>FORNECIMENTO E INSTALAÇÃO DE SISTEMA DE AQUECIMENTO SOLAR - DIMENSÃO 2,00 x 1,00 m2</v>
          </cell>
          <cell r="E440" t="str">
            <v>un</v>
          </cell>
          <cell r="F440">
            <v>36</v>
          </cell>
          <cell r="G440">
            <v>555.16</v>
          </cell>
        </row>
        <row r="441">
          <cell r="A441">
            <v>442</v>
          </cell>
          <cell r="B441" t="str">
            <v>EMURB</v>
          </cell>
          <cell r="C441" t="str">
            <v>PA-HID-023</v>
          </cell>
          <cell r="D441" t="str">
            <v>FORNECIMENTO E INSTALAÇÃO DE TANQUE TÉRMICO SOLAR/ELÉTRICO - CAPACIDADE 1.500 L</v>
          </cell>
          <cell r="E441" t="str">
            <v>cj</v>
          </cell>
          <cell r="F441">
            <v>2</v>
          </cell>
          <cell r="G441">
            <v>11089.88</v>
          </cell>
        </row>
        <row r="442">
          <cell r="A442">
            <v>443</v>
          </cell>
          <cell r="B442" t="str">
            <v>EMURB</v>
          </cell>
          <cell r="C442" t="str">
            <v>PA-HID-024</v>
          </cell>
          <cell r="D442" t="str">
            <v>ISOLANTE TÉRMICO EM POLIETILENO EXPANDIDO - Ø = 3/4''</v>
          </cell>
          <cell r="E442" t="str">
            <v>m</v>
          </cell>
          <cell r="F442">
            <v>312</v>
          </cell>
          <cell r="G442">
            <v>2.59</v>
          </cell>
        </row>
        <row r="443">
          <cell r="A443">
            <v>444</v>
          </cell>
          <cell r="B443" t="str">
            <v>EMURB</v>
          </cell>
          <cell r="C443" t="str">
            <v>PA-HID-025</v>
          </cell>
          <cell r="D443" t="str">
            <v>ISOLANTE TÉRMICO EM POLIETILENO EXPANDIDO - Ø = 1''</v>
          </cell>
          <cell r="E443" t="str">
            <v>un</v>
          </cell>
          <cell r="F443">
            <v>147</v>
          </cell>
          <cell r="G443">
            <v>2.85</v>
          </cell>
        </row>
        <row r="444">
          <cell r="A444">
            <v>445</v>
          </cell>
          <cell r="B444" t="str">
            <v>EMURB</v>
          </cell>
          <cell r="C444" t="str">
            <v>PA-HID-026</v>
          </cell>
          <cell r="D444" t="str">
            <v>ISOLANTE TÉRMICO EM POLIETILENO EXPANDIDO - Ø = 1 1/2''</v>
          </cell>
          <cell r="E444" t="str">
            <v>un</v>
          </cell>
          <cell r="F444">
            <v>214</v>
          </cell>
          <cell r="G444">
            <v>5.32</v>
          </cell>
        </row>
        <row r="445">
          <cell r="A445">
            <v>446</v>
          </cell>
          <cell r="B445" t="str">
            <v>EMURB</v>
          </cell>
          <cell r="C445" t="str">
            <v>PA-HID-027</v>
          </cell>
          <cell r="D445" t="str">
            <v>ISOLANTE TÉRMICO EM POLIETILENO EXPANDIDO - Ø = 2''</v>
          </cell>
          <cell r="E445" t="str">
            <v>m</v>
          </cell>
          <cell r="F445">
            <v>166</v>
          </cell>
          <cell r="G445">
            <v>6.86</v>
          </cell>
        </row>
        <row r="446">
          <cell r="A446">
            <v>447</v>
          </cell>
          <cell r="B446" t="str">
            <v>EMURB</v>
          </cell>
          <cell r="C446" t="str">
            <v>PA-HID-028</v>
          </cell>
          <cell r="D446" t="str">
            <v>FORNECIMENTO E ASSENTAMENTO DE TUBO DE PVC - CLASSE 15 - Ø = 1 1/2''</v>
          </cell>
          <cell r="E446" t="str">
            <v>un</v>
          </cell>
          <cell r="F446">
            <v>7</v>
          </cell>
          <cell r="G446">
            <v>24.3</v>
          </cell>
        </row>
        <row r="447">
          <cell r="A447">
            <v>448</v>
          </cell>
          <cell r="B447" t="str">
            <v>EMURB</v>
          </cell>
          <cell r="C447" t="str">
            <v>PA-HID-029</v>
          </cell>
          <cell r="D447" t="str">
            <v>FORNECIMENTO E INSTALAÇÃO DE RALO DE FUNDO ANTI-TURBILHÃO - Ø = 2''</v>
          </cell>
          <cell r="E447" t="str">
            <v>un</v>
          </cell>
          <cell r="F447">
            <v>1</v>
          </cell>
          <cell r="G447">
            <v>359.47</v>
          </cell>
        </row>
        <row r="448">
          <cell r="A448">
            <v>449</v>
          </cell>
          <cell r="B448" t="str">
            <v>EMURB</v>
          </cell>
          <cell r="C448" t="str">
            <v>PA-HID-030</v>
          </cell>
          <cell r="D448" t="str">
            <v>FORNECIMENTO E INSTALAÇÃO DE BICO RETORNO Ø = 1 1/2"</v>
          </cell>
          <cell r="E448" t="str">
            <v>un</v>
          </cell>
          <cell r="F448">
            <v>4</v>
          </cell>
          <cell r="G448">
            <v>95.4</v>
          </cell>
        </row>
        <row r="449">
          <cell r="A449">
            <v>450</v>
          </cell>
          <cell r="B449" t="str">
            <v>EMURB</v>
          </cell>
          <cell r="C449" t="str">
            <v>PA-HID-031</v>
          </cell>
          <cell r="D449" t="str">
            <v>FORNECIMENTO E INSTALAÇÃO DE BICO ASPIRADOR Ø = 1 1/2"</v>
          </cell>
          <cell r="E449" t="str">
            <v>un</v>
          </cell>
          <cell r="F449">
            <v>1</v>
          </cell>
          <cell r="G449">
            <v>84.27</v>
          </cell>
        </row>
        <row r="450">
          <cell r="A450">
            <v>451</v>
          </cell>
          <cell r="B450" t="str">
            <v>EMURB</v>
          </cell>
          <cell r="C450" t="str">
            <v>PA-HID-032</v>
          </cell>
          <cell r="D450" t="str">
            <v>FORNECIMENTO E INSTALAÇÃO DE CURVA 90º DE FERRO FUNDIDO - Ø = 150 mm</v>
          </cell>
          <cell r="E450" t="str">
            <v>un</v>
          </cell>
          <cell r="F450">
            <v>3</v>
          </cell>
          <cell r="G450">
            <v>242.13</v>
          </cell>
        </row>
        <row r="451">
          <cell r="A451">
            <v>452</v>
          </cell>
          <cell r="B451" t="str">
            <v>EMURB</v>
          </cell>
          <cell r="C451" t="str">
            <v>PA-HID-042</v>
          </cell>
          <cell r="D451" t="str">
            <v>FORNECIMENTO E ASSENTAMENTO DE TUBO DE COBRE CLASSE ''E'' -  Ø = 66 mm</v>
          </cell>
          <cell r="E451" t="str">
            <v>m</v>
          </cell>
          <cell r="F451">
            <v>269</v>
          </cell>
          <cell r="G451">
            <v>148.88</v>
          </cell>
        </row>
        <row r="452">
          <cell r="A452">
            <v>453</v>
          </cell>
          <cell r="B452" t="str">
            <v>EMURB</v>
          </cell>
          <cell r="C452" t="str">
            <v>PA-HID-043</v>
          </cell>
          <cell r="D452" t="str">
            <v>FORNECIMENTO E INSTALAÇÃO DE CAIXA PARA HIDRANTES - 900 x 600 x 170 mm</v>
          </cell>
          <cell r="E452" t="str">
            <v>un</v>
          </cell>
          <cell r="F452">
            <v>12</v>
          </cell>
          <cell r="G452">
            <v>209.79</v>
          </cell>
        </row>
        <row r="453">
          <cell r="A453">
            <v>454</v>
          </cell>
          <cell r="B453" t="str">
            <v>EMURB</v>
          </cell>
          <cell r="C453" t="str">
            <v>PA-HID-044</v>
          </cell>
          <cell r="D453" t="str">
            <v>FORNECIMENTO E INSTALAÇÃO DE BOMBA PARA HIDRANTE - POTÊNCIA 5 CV</v>
          </cell>
          <cell r="E453" t="str">
            <v>un</v>
          </cell>
          <cell r="F453">
            <v>1</v>
          </cell>
          <cell r="G453">
            <v>1482.54</v>
          </cell>
        </row>
        <row r="454">
          <cell r="A454">
            <v>455</v>
          </cell>
          <cell r="B454" t="str">
            <v>EMURB</v>
          </cell>
          <cell r="C454" t="str">
            <v>PA-HID-045</v>
          </cell>
          <cell r="D454" t="str">
            <v>FORNECIMENTO E INSTALAÇÃO DE BOMBA PARA HIDRANTE - POTÊNCIA 3 CV</v>
          </cell>
          <cell r="E454" t="str">
            <v>un</v>
          </cell>
          <cell r="F454">
            <v>1</v>
          </cell>
          <cell r="G454">
            <v>1371.02</v>
          </cell>
        </row>
        <row r="455">
          <cell r="A455">
            <v>456</v>
          </cell>
          <cell r="B455" t="str">
            <v>EMURB</v>
          </cell>
          <cell r="C455" t="str">
            <v>PA-HID-046</v>
          </cell>
          <cell r="D455" t="str">
            <v>FORNECIMENTO E ASSENTAMENTO DE TUBO DE COBRE - CLASSE ''E'' - Ø = 2 1/2''</v>
          </cell>
          <cell r="E455" t="str">
            <v>un</v>
          </cell>
          <cell r="F455">
            <v>955</v>
          </cell>
          <cell r="G455">
            <v>140.72999999999999</v>
          </cell>
        </row>
        <row r="456">
          <cell r="A456">
            <v>457</v>
          </cell>
          <cell r="B456" t="str">
            <v>EMURB</v>
          </cell>
          <cell r="C456" t="str">
            <v>PA-HID-047</v>
          </cell>
          <cell r="D456" t="str">
            <v>FORNECIMENTO E ASSENTAMENTO DE TUBO DE COBRE - CLASSE ''E'' - Ø = 3''</v>
          </cell>
          <cell r="E456" t="str">
            <v>un</v>
          </cell>
          <cell r="F456">
            <v>1179</v>
          </cell>
          <cell r="G456">
            <v>196.22</v>
          </cell>
        </row>
        <row r="457">
          <cell r="A457">
            <v>458</v>
          </cell>
          <cell r="B457" t="str">
            <v>EMURB</v>
          </cell>
          <cell r="C457" t="str">
            <v>PA-HID-048</v>
          </cell>
          <cell r="D457" t="str">
            <v>FORNECIMENTO E ASSENTAMENTO DE TUBO DE COBRE - CLASSE ''E'' - Ø = 4''</v>
          </cell>
          <cell r="E457" t="str">
            <v>m</v>
          </cell>
          <cell r="F457">
            <v>18</v>
          </cell>
          <cell r="G457">
            <v>267.97000000000003</v>
          </cell>
        </row>
        <row r="458">
          <cell r="A458">
            <v>459</v>
          </cell>
          <cell r="B458" t="str">
            <v>EMURB</v>
          </cell>
          <cell r="C458" t="str">
            <v>PA-HID-049</v>
          </cell>
          <cell r="D458" t="str">
            <v>FORNECIMENTO E INSTALAÇÃO DE BICO DE SPRINKLER</v>
          </cell>
          <cell r="E458" t="str">
            <v>un</v>
          </cell>
          <cell r="F458">
            <v>1927</v>
          </cell>
          <cell r="G458">
            <v>25.71</v>
          </cell>
        </row>
        <row r="459">
          <cell r="A459">
            <v>460</v>
          </cell>
          <cell r="B459" t="str">
            <v>EMURB</v>
          </cell>
          <cell r="C459" t="str">
            <v>PA-HID-050</v>
          </cell>
          <cell r="D459" t="str">
            <v>FORNECIMENTO E INSTALAÇÃO DE CHAVE DE FLUXO - Ø = 2''</v>
          </cell>
          <cell r="E459" t="str">
            <v>un</v>
          </cell>
          <cell r="F459">
            <v>1</v>
          </cell>
          <cell r="G459">
            <v>545.29</v>
          </cell>
        </row>
        <row r="460">
          <cell r="A460">
            <v>461</v>
          </cell>
          <cell r="B460" t="str">
            <v>EMURB</v>
          </cell>
          <cell r="C460" t="str">
            <v>PA-HID-051</v>
          </cell>
          <cell r="D460" t="str">
            <v>FORNECIMENTO E INSTALAÇÃO DE CHAVE DE FLUXO - Ø = 2 1/2''</v>
          </cell>
          <cell r="E460" t="str">
            <v>un</v>
          </cell>
          <cell r="F460">
            <v>13</v>
          </cell>
          <cell r="G460">
            <v>546.28</v>
          </cell>
        </row>
        <row r="461">
          <cell r="A461">
            <v>462</v>
          </cell>
          <cell r="B461" t="str">
            <v>EMURB</v>
          </cell>
          <cell r="C461" t="str">
            <v>PA-HID-052</v>
          </cell>
          <cell r="D461" t="str">
            <v>FORNECIMENTO E INSTALAÇÃO DE CHAVE DE FLUXO - Ø = 3''</v>
          </cell>
          <cell r="E461" t="str">
            <v>un</v>
          </cell>
          <cell r="F461">
            <v>27</v>
          </cell>
          <cell r="G461">
            <v>547.27</v>
          </cell>
        </row>
        <row r="462">
          <cell r="A462">
            <v>463</v>
          </cell>
          <cell r="B462" t="str">
            <v>EMURB</v>
          </cell>
          <cell r="C462" t="str">
            <v>PA-HID-053</v>
          </cell>
          <cell r="D462" t="str">
            <v>FORNECIMENTO E INSTALAÇÃO DE VÁLVULA GAVETA COM HASTE ASCENDENTE - Ø = 2''</v>
          </cell>
          <cell r="E462" t="str">
            <v>un</v>
          </cell>
          <cell r="F462">
            <v>1</v>
          </cell>
          <cell r="G462">
            <v>235.51</v>
          </cell>
        </row>
        <row r="463">
          <cell r="A463">
            <v>464</v>
          </cell>
          <cell r="B463" t="str">
            <v>EMURB</v>
          </cell>
          <cell r="C463" t="str">
            <v>PA-HID-054</v>
          </cell>
          <cell r="D463" t="str">
            <v>FORNECIMENTO E INSTALAÇÃO DE VÁLVULA GAVETA COM HASTE ASCENDENTE - Ø = 2 1/2''</v>
          </cell>
          <cell r="E463" t="str">
            <v>un</v>
          </cell>
          <cell r="F463">
            <v>13</v>
          </cell>
          <cell r="G463">
            <v>421.92</v>
          </cell>
        </row>
        <row r="464">
          <cell r="A464">
            <v>465</v>
          </cell>
          <cell r="B464" t="str">
            <v>EMURB</v>
          </cell>
          <cell r="C464" t="str">
            <v>PA-HID-055</v>
          </cell>
          <cell r="D464" t="str">
            <v>FORNECIMENTO E INSTALAÇÃO DE VÁLVULA GAVETA COM HASTE ASCENDENTE - Ø = 3''</v>
          </cell>
          <cell r="E464" t="str">
            <v>un</v>
          </cell>
          <cell r="F464">
            <v>25</v>
          </cell>
          <cell r="G464">
            <v>532.79</v>
          </cell>
        </row>
        <row r="465">
          <cell r="A465">
            <v>466</v>
          </cell>
          <cell r="B465" t="str">
            <v>EMURB</v>
          </cell>
          <cell r="C465" t="str">
            <v>PA-HID-056</v>
          </cell>
          <cell r="D465" t="str">
            <v>FORNECIMENTO E INSTALAÇÃO DE VÁLVULA GAVETA COM HASTE ASCENDENTE - Ø = 4''</v>
          </cell>
          <cell r="E465" t="str">
            <v>un</v>
          </cell>
          <cell r="F465">
            <v>2</v>
          </cell>
          <cell r="G465">
            <v>874.55</v>
          </cell>
        </row>
        <row r="466">
          <cell r="A466">
            <v>467</v>
          </cell>
          <cell r="B466" t="str">
            <v>EMURB</v>
          </cell>
          <cell r="C466" t="str">
            <v>PA-HID-057</v>
          </cell>
          <cell r="D466" t="str">
            <v>FORNECIMENTO E INSTALAÇÃO DE VÁLVULA GLOBO EXTREMIDADE ROSCADA - Ø = 1''</v>
          </cell>
          <cell r="E466" t="str">
            <v>un</v>
          </cell>
          <cell r="F466">
            <v>80</v>
          </cell>
          <cell r="G466">
            <v>113.56</v>
          </cell>
        </row>
        <row r="467">
          <cell r="A467">
            <v>468</v>
          </cell>
          <cell r="B467" t="str">
            <v>EMURB</v>
          </cell>
          <cell r="C467" t="str">
            <v>PA-HID-058</v>
          </cell>
          <cell r="D467" t="str">
            <v>FORNECIMENTO E INSTALAÇÃO DE VISOR DE FLUXO EXTREMIDADE ROSCADA - Ø = 1''</v>
          </cell>
          <cell r="E467" t="str">
            <v>un</v>
          </cell>
          <cell r="F467">
            <v>39</v>
          </cell>
          <cell r="G467">
            <v>394.71</v>
          </cell>
        </row>
        <row r="468">
          <cell r="A468">
            <v>469</v>
          </cell>
          <cell r="B468" t="str">
            <v>EMURB</v>
          </cell>
          <cell r="C468" t="str">
            <v>PA-HID-060</v>
          </cell>
          <cell r="D468" t="str">
            <v>FORNECIMENTO E INSTALAÇÃO DE DIVISÓRIAS MODULARES DIPLOMAC REF. DIMO08 OU SIMILAR REVEST. LAM. MELAMÍNICO - PARA SANITÁRIO</v>
          </cell>
          <cell r="E468" t="str">
            <v>m2</v>
          </cell>
          <cell r="F468">
            <v>619.27</v>
          </cell>
          <cell r="G468">
            <v>377.84</v>
          </cell>
        </row>
        <row r="469">
          <cell r="A469">
            <v>470</v>
          </cell>
          <cell r="B469" t="str">
            <v>EMURB</v>
          </cell>
          <cell r="C469" t="str">
            <v>PA-HID-062</v>
          </cell>
          <cell r="D469" t="str">
            <v>FORNECIMENTO E COLOCAÇÃO DE ESPELHO CRISTAL COM BORDAS BISELADAS - ESPESSURA = 5 MM - PARA SANITÁRIOS</v>
          </cell>
          <cell r="E469" t="str">
            <v>m2</v>
          </cell>
          <cell r="F469">
            <v>99.12</v>
          </cell>
          <cell r="G469">
            <v>307.10000000000002</v>
          </cell>
        </row>
        <row r="470">
          <cell r="A470">
            <v>471</v>
          </cell>
          <cell r="B470" t="str">
            <v>EMURB</v>
          </cell>
          <cell r="C470" t="str">
            <v>PA-HID-063</v>
          </cell>
          <cell r="D470" t="str">
            <v>FORNECIMENTO E INSTALAÇÃO DE TOALHEIRO MELHORAMENTO OU SIMILAR</v>
          </cell>
          <cell r="E470" t="str">
            <v>un</v>
          </cell>
          <cell r="F470">
            <v>90</v>
          </cell>
          <cell r="G470">
            <v>49.55</v>
          </cell>
        </row>
        <row r="471">
          <cell r="A471">
            <v>472</v>
          </cell>
          <cell r="B471" t="str">
            <v>EMURB</v>
          </cell>
          <cell r="C471" t="str">
            <v>PA-HID-064</v>
          </cell>
          <cell r="D471" t="str">
            <v>SABONETEIRA MELHORAMENTOS PARA SABÃO LÍQUIDO OU SIMILAR</v>
          </cell>
          <cell r="E471" t="str">
            <v>un</v>
          </cell>
          <cell r="F471">
            <v>94</v>
          </cell>
          <cell r="G471">
            <v>47.02</v>
          </cell>
        </row>
        <row r="472">
          <cell r="A472">
            <v>473</v>
          </cell>
          <cell r="B472" t="str">
            <v>EMURB</v>
          </cell>
          <cell r="C472" t="str">
            <v>PA-HID-065</v>
          </cell>
          <cell r="D472" t="str">
            <v>FORNECIMENTO E INSTALAÇÃO DE DISPENSADOR DUPLO PARA PAPEL HIG. LINHA CONTURA BOBRICK REF. B4388 OU SIMILAR</v>
          </cell>
          <cell r="E472" t="str">
            <v>un</v>
          </cell>
          <cell r="F472">
            <v>137</v>
          </cell>
          <cell r="G472">
            <v>868.66</v>
          </cell>
        </row>
        <row r="473">
          <cell r="A473">
            <v>474</v>
          </cell>
          <cell r="B473" t="str">
            <v>EMURB</v>
          </cell>
          <cell r="C473" t="str">
            <v>PA-HID-066</v>
          </cell>
          <cell r="D473" t="str">
            <v>FORNECIMENTO E INSTALAÇÃO DE LIXEIRA PARA ABSORVENTES FEM. LINHA CONTURA BOBRICK REF. B4354 OU SIMILAR</v>
          </cell>
          <cell r="E473" t="str">
            <v>un</v>
          </cell>
          <cell r="F473">
            <v>137</v>
          </cell>
          <cell r="G473">
            <v>1524.29</v>
          </cell>
        </row>
        <row r="474">
          <cell r="A474">
            <v>475</v>
          </cell>
          <cell r="B474" t="str">
            <v>EMURB</v>
          </cell>
          <cell r="C474" t="str">
            <v>PA-HID-067</v>
          </cell>
          <cell r="D474" t="str">
            <v>FORNECIMENTO E INSTALAÇÃO DE TORNEIRA MESA DECA REF. 1256 C50 CROMADA OU SIMILAR</v>
          </cell>
          <cell r="E474" t="str">
            <v>un</v>
          </cell>
          <cell r="F474">
            <v>11</v>
          </cell>
          <cell r="G474">
            <v>450.1</v>
          </cell>
        </row>
        <row r="475">
          <cell r="A475">
            <v>476</v>
          </cell>
          <cell r="B475" t="str">
            <v>EMURB</v>
          </cell>
          <cell r="C475" t="str">
            <v>PA-PA-001</v>
          </cell>
          <cell r="D475" t="str">
            <v>FORNECIMENTO E PLANTIO DE ÁRVORE: NOME POPULAR - PAU-FERRO - H = 2,50 m - DAP = 7 cm</v>
          </cell>
          <cell r="E475" t="str">
            <v>un</v>
          </cell>
          <cell r="F475">
            <v>33</v>
          </cell>
          <cell r="G475">
            <v>521.37</v>
          </cell>
        </row>
        <row r="476">
          <cell r="A476">
            <v>477</v>
          </cell>
          <cell r="B476" t="str">
            <v>EMURB</v>
          </cell>
          <cell r="C476" t="str">
            <v>PA-PA-002</v>
          </cell>
          <cell r="D476" t="str">
            <v>FORNECIMENTO E PLANTIO DE ÁRVORE: NOME POPULAR - SIBIPIRUNA - H = 2,50 m - DAP = 7 cm</v>
          </cell>
          <cell r="E476" t="str">
            <v>un</v>
          </cell>
          <cell r="F476">
            <v>33</v>
          </cell>
          <cell r="G476">
            <v>521.37</v>
          </cell>
        </row>
        <row r="477">
          <cell r="A477">
            <v>478</v>
          </cell>
          <cell r="B477" t="str">
            <v>EMURB</v>
          </cell>
          <cell r="C477" t="str">
            <v>PA-PA-003</v>
          </cell>
          <cell r="D477" t="str">
            <v>FORNECIMENTO E PLANTIO DE ÁRVORE: NOME POPULAR - IPÊ-ROXO - H = 2,50 m - DAP = 7 cm</v>
          </cell>
          <cell r="E477" t="str">
            <v>un</v>
          </cell>
          <cell r="F477">
            <v>33</v>
          </cell>
          <cell r="G477">
            <v>521.37</v>
          </cell>
        </row>
        <row r="478">
          <cell r="A478">
            <v>479</v>
          </cell>
          <cell r="B478" t="str">
            <v>EMURB</v>
          </cell>
          <cell r="C478" t="str">
            <v>PA-PA-004</v>
          </cell>
          <cell r="D478" t="str">
            <v>FORNECIMENTO E PLANTIO DE ÁRVORE: NOME POPULAR - QUARESMEIRA - H = 2,50 m - DAP = 7 cm</v>
          </cell>
          <cell r="E478" t="str">
            <v>un</v>
          </cell>
          <cell r="F478">
            <v>33</v>
          </cell>
          <cell r="G478">
            <v>521.37</v>
          </cell>
        </row>
        <row r="479">
          <cell r="A479">
            <v>480</v>
          </cell>
          <cell r="B479" t="str">
            <v>EMURB</v>
          </cell>
          <cell r="C479" t="str">
            <v>PA-PA-005</v>
          </cell>
          <cell r="D479" t="str">
            <v>CORTE RASO COM PODA DRÁSTICA E DESTOCA COM DAP = 5,01 a 15,00 cm</v>
          </cell>
          <cell r="E479" t="str">
            <v>un</v>
          </cell>
          <cell r="F479">
            <v>11</v>
          </cell>
          <cell r="G479">
            <v>282.83</v>
          </cell>
        </row>
        <row r="480">
          <cell r="A480">
            <v>481</v>
          </cell>
          <cell r="B480" t="str">
            <v>EMURB</v>
          </cell>
          <cell r="C480" t="str">
            <v>PA-PA-006</v>
          </cell>
          <cell r="D480" t="str">
            <v>CORTE RASO COM PODA DRÁSTICA E DESTOCA COM DAP = 15,01 a 30,00 cm</v>
          </cell>
          <cell r="E480" t="str">
            <v>un</v>
          </cell>
          <cell r="F480">
            <v>7</v>
          </cell>
          <cell r="G480">
            <v>407.32</v>
          </cell>
        </row>
        <row r="481">
          <cell r="A481">
            <v>482</v>
          </cell>
          <cell r="B481" t="str">
            <v>EMURB</v>
          </cell>
          <cell r="C481" t="str">
            <v>PA-PA-007</v>
          </cell>
          <cell r="D481" t="str">
            <v>CORTE RASO COM PODA DRÁSTICA E DESTOCA COM DAP = 30,01 a 50,00 cm</v>
          </cell>
          <cell r="E481" t="str">
            <v>un</v>
          </cell>
          <cell r="F481">
            <v>4</v>
          </cell>
          <cell r="G481">
            <v>496.44</v>
          </cell>
        </row>
        <row r="482">
          <cell r="A482">
            <v>483</v>
          </cell>
          <cell r="B482" t="str">
            <v>EMURB</v>
          </cell>
          <cell r="C482" t="str">
            <v>PA-PA-008</v>
          </cell>
          <cell r="D482" t="str">
            <v>TRANSPLANTE DE ÁRVORES COM DAP = 5,01 a 15,00 cm</v>
          </cell>
          <cell r="E482" t="str">
            <v>un</v>
          </cell>
          <cell r="F482">
            <v>15</v>
          </cell>
          <cell r="G482">
            <v>195.98</v>
          </cell>
        </row>
        <row r="483">
          <cell r="A483">
            <v>484</v>
          </cell>
          <cell r="B483" t="str">
            <v>EMURB</v>
          </cell>
          <cell r="C483" t="str">
            <v>PA-PA-009</v>
          </cell>
          <cell r="D483" t="str">
            <v>TRANSPLANTE DE ÁRVORES COM DAP = 15,01 a 30,00 cm</v>
          </cell>
          <cell r="E483" t="str">
            <v>un</v>
          </cell>
          <cell r="F483">
            <v>8</v>
          </cell>
          <cell r="G483">
            <v>370.75</v>
          </cell>
        </row>
        <row r="484">
          <cell r="A484">
            <v>485</v>
          </cell>
          <cell r="B484" t="str">
            <v>EMURB</v>
          </cell>
          <cell r="C484" t="str">
            <v>PA-PA-010</v>
          </cell>
          <cell r="D484" t="str">
            <v>TRANSPLANTE DE ÁRVORES COM DAP = 30,01 a 50,00 cm</v>
          </cell>
          <cell r="E484" t="str">
            <v>un</v>
          </cell>
          <cell r="F484">
            <v>4</v>
          </cell>
          <cell r="G484">
            <v>579.16999999999996</v>
          </cell>
        </row>
        <row r="485">
          <cell r="A485">
            <v>486</v>
          </cell>
          <cell r="B485" t="str">
            <v>EMURB</v>
          </cell>
          <cell r="C485" t="str">
            <v>PA-PA-011</v>
          </cell>
          <cell r="D485" t="str">
            <v>FORNECIMENTO E PLANTIO DE LICUALA - h = 1,00 m</v>
          </cell>
          <cell r="E485" t="str">
            <v>un</v>
          </cell>
          <cell r="F485">
            <v>2</v>
          </cell>
          <cell r="G485">
            <v>373.51</v>
          </cell>
        </row>
        <row r="486">
          <cell r="A486">
            <v>487</v>
          </cell>
          <cell r="B486" t="str">
            <v>EMURB</v>
          </cell>
          <cell r="C486" t="str">
            <v>PA-PA-012</v>
          </cell>
          <cell r="D486" t="str">
            <v>FORNECIMENTO E PLANTIO DE GRAMA SANTO AGOSTINHO (STENOTAPHRUM SECUNDATUM)</v>
          </cell>
          <cell r="E486" t="str">
            <v>m2</v>
          </cell>
          <cell r="F486">
            <v>100</v>
          </cell>
          <cell r="G486">
            <v>243.26</v>
          </cell>
        </row>
        <row r="487">
          <cell r="A487">
            <v>488</v>
          </cell>
          <cell r="B487" t="str">
            <v>EMURB</v>
          </cell>
          <cell r="C487" t="str">
            <v>PA-PA-013</v>
          </cell>
          <cell r="D487" t="str">
            <v>FORNECIMENTO E PLANTIO DE IRIS DA PRAIA (NEOMARICA GRACILIS) 25 MUDAS POR M2 ALTURA = 0,40m</v>
          </cell>
          <cell r="E487" t="str">
            <v>m2</v>
          </cell>
          <cell r="F487">
            <v>15</v>
          </cell>
          <cell r="G487">
            <v>265.44</v>
          </cell>
        </row>
        <row r="488">
          <cell r="A488">
            <v>489</v>
          </cell>
          <cell r="B488" t="str">
            <v>EMURB</v>
          </cell>
          <cell r="C488" t="str">
            <v>PA-PA-014</v>
          </cell>
          <cell r="D488" t="str">
            <v>FORNECIMENTO E PLANTIO DE BARBA DE SERPENTE (OPHIOPOGON JABURAN) 40 MUDAS POR M2 ALTURA = 0,30m</v>
          </cell>
          <cell r="E488" t="str">
            <v>m2</v>
          </cell>
          <cell r="F488">
            <v>10</v>
          </cell>
          <cell r="G488">
            <v>305.25</v>
          </cell>
        </row>
        <row r="489">
          <cell r="A489">
            <v>490</v>
          </cell>
          <cell r="B489" t="str">
            <v>EMURB</v>
          </cell>
          <cell r="C489" t="str">
            <v>PA-PA-015</v>
          </cell>
          <cell r="D489" t="str">
            <v>FORNECIMENTO E PLANTIO DE GUARICANA FOLHA LARGA (GEONOMA GAMIOVA) 5 MUDAS POR M2 ALTURA = 1,00m</v>
          </cell>
          <cell r="E489" t="str">
            <v>m2</v>
          </cell>
          <cell r="F489">
            <v>5</v>
          </cell>
          <cell r="G489">
            <v>521.37</v>
          </cell>
        </row>
        <row r="490">
          <cell r="A490">
            <v>491</v>
          </cell>
          <cell r="B490" t="str">
            <v>EMURB</v>
          </cell>
          <cell r="C490" t="str">
            <v>PA-PA-016</v>
          </cell>
          <cell r="D490" t="str">
            <v>FORNECIMENTO E PLANTIO DE PALMEIRA BAMBU (CHAMAEDOREA COSTARICANA) ALTURA = 2,00m</v>
          </cell>
          <cell r="E490" t="str">
            <v>un</v>
          </cell>
          <cell r="F490">
            <v>2</v>
          </cell>
          <cell r="G490">
            <v>464.5</v>
          </cell>
        </row>
        <row r="491">
          <cell r="A491">
            <v>492</v>
          </cell>
          <cell r="B491" t="str">
            <v>EMURB</v>
          </cell>
          <cell r="C491" t="str">
            <v>PA-PA-017</v>
          </cell>
          <cell r="D491" t="str">
            <v>FORNECIMENTO E PLANTIO DE PALMEIRINHA DE ERNESTO (CHAMAEDORA ERNESTI-AUGUSTI) ALTURA = 1,50m</v>
          </cell>
          <cell r="E491" t="str">
            <v>un</v>
          </cell>
          <cell r="F491">
            <v>2</v>
          </cell>
          <cell r="G491">
            <v>441.75</v>
          </cell>
        </row>
        <row r="492">
          <cell r="A492">
            <v>493</v>
          </cell>
          <cell r="B492" t="str">
            <v>EMURB</v>
          </cell>
          <cell r="C492" t="str">
            <v>PA-PA-018</v>
          </cell>
          <cell r="D492" t="str">
            <v>FORNECIMENTO E PLANTIO DE PAXIUBA (SOCRATEA EXORRHIZA) ALTURA = 4,00m</v>
          </cell>
          <cell r="E492" t="str">
            <v>un</v>
          </cell>
          <cell r="F492">
            <v>4</v>
          </cell>
          <cell r="G492">
            <v>805.74</v>
          </cell>
        </row>
        <row r="493">
          <cell r="A493">
            <v>494</v>
          </cell>
          <cell r="B493" t="str">
            <v>EMURB</v>
          </cell>
          <cell r="C493" t="str">
            <v>PA-PA-019</v>
          </cell>
          <cell r="D493" t="str">
            <v>FORNECIMENTO E INSTALAÇÃO DE GRELHA ARVOREIRA DE FERRO FUNDIDO CIRCULAR D=120cm</v>
          </cell>
          <cell r="E493" t="str">
            <v>un</v>
          </cell>
          <cell r="F493">
            <v>6</v>
          </cell>
          <cell r="G493">
            <v>581.46</v>
          </cell>
        </row>
        <row r="494">
          <cell r="A494">
            <v>495</v>
          </cell>
          <cell r="B494" t="str">
            <v>EMURB</v>
          </cell>
          <cell r="C494" t="str">
            <v>PA-PI-001</v>
          </cell>
          <cell r="D494" t="str">
            <v>FORNECIMENTO E INSTALAÇÃO DE PISO 4  VINÍLICO TIPO MARMOLEUM FORBO OU SIMILAR - REF. 3207</v>
          </cell>
          <cell r="E494" t="str">
            <v>M2</v>
          </cell>
          <cell r="F494">
            <v>7611.47</v>
          </cell>
          <cell r="G494">
            <v>75.83</v>
          </cell>
        </row>
        <row r="495">
          <cell r="A495">
            <v>496</v>
          </cell>
          <cell r="B495" t="str">
            <v>EMURB</v>
          </cell>
          <cell r="C495" t="str">
            <v>PA-PI-002</v>
          </cell>
          <cell r="D495" t="str">
            <v>FORNECIMENTO E INSTALAÇÃO DE PISO 2 LINÓLIO PARA DANÇA LINHA ADÁGIO 1,5mm ROSCO OU SIMILAR SOBRE PISO TIPO HARLEQUIM</v>
          </cell>
          <cell r="E495" t="str">
            <v>M2</v>
          </cell>
          <cell r="F495">
            <v>762.24</v>
          </cell>
          <cell r="G495">
            <v>92.54</v>
          </cell>
        </row>
        <row r="496">
          <cell r="A496">
            <v>497</v>
          </cell>
          <cell r="B496" t="str">
            <v>EMURB</v>
          </cell>
          <cell r="C496" t="str">
            <v>PA-PI-003</v>
          </cell>
          <cell r="D496" t="str">
            <v>ENCHIMENTO COM SIPOREX 15 cm</v>
          </cell>
          <cell r="E496" t="str">
            <v>m3</v>
          </cell>
          <cell r="F496">
            <v>166.1</v>
          </cell>
          <cell r="G496">
            <v>98.17</v>
          </cell>
        </row>
        <row r="497">
          <cell r="A497">
            <v>498</v>
          </cell>
          <cell r="B497" t="str">
            <v>EMURB</v>
          </cell>
          <cell r="C497" t="str">
            <v>PA-PI-004</v>
          </cell>
          <cell r="D497" t="str">
            <v>FORNECIMENTO E INSTALAÇÃO DE PISO DECK DE MADEIRA</v>
          </cell>
          <cell r="E497" t="str">
            <v>M2</v>
          </cell>
          <cell r="F497">
            <v>93.22</v>
          </cell>
          <cell r="G497">
            <v>258.32</v>
          </cell>
        </row>
        <row r="498">
          <cell r="A498">
            <v>499</v>
          </cell>
          <cell r="B498" t="str">
            <v>EMURB</v>
          </cell>
          <cell r="C498" t="str">
            <v>PA-PI-005</v>
          </cell>
          <cell r="D498" t="str">
            <v>FORNECIMENTO E INSTALAÇÃO DE PISO 7  GRANITO 40 x 40 cm FLAMEADO BRANCO ITAÚNAS</v>
          </cell>
          <cell r="E498" t="str">
            <v>M2</v>
          </cell>
          <cell r="F498">
            <v>3745.36</v>
          </cell>
          <cell r="G498">
            <v>140.94</v>
          </cell>
        </row>
        <row r="499">
          <cell r="A499">
            <v>500</v>
          </cell>
          <cell r="B499" t="str">
            <v>EMURB</v>
          </cell>
          <cell r="C499" t="str">
            <v>PA-PI-006</v>
          </cell>
          <cell r="D499" t="str">
            <v>FORNECIMENTO E INSTALAÇÃO DE GRADE ELETROFUNDIDA DE PISO C/ ESTRUTURA METÁLICA PARA SUSTENTAÇÃO</v>
          </cell>
          <cell r="E499" t="str">
            <v>M2</v>
          </cell>
          <cell r="F499">
            <v>634.09</v>
          </cell>
          <cell r="G499">
            <v>466.42</v>
          </cell>
        </row>
        <row r="500">
          <cell r="A500">
            <v>501</v>
          </cell>
          <cell r="B500" t="str">
            <v>EMURB</v>
          </cell>
          <cell r="C500" t="str">
            <v>PA-PI-007</v>
          </cell>
          <cell r="D500" t="str">
            <v>FORNECIMENTO E INSTALAÇÃO DE PISO 4  VINÍLICO TIPO MARMOLEUM FORBO OU SIMILAR REF. 3207 (DEGRAUS)</v>
          </cell>
          <cell r="E500" t="str">
            <v>M2</v>
          </cell>
          <cell r="F500">
            <v>1375.3</v>
          </cell>
          <cell r="G500">
            <v>75.83</v>
          </cell>
        </row>
        <row r="501">
          <cell r="A501">
            <v>502</v>
          </cell>
          <cell r="B501" t="str">
            <v>EMURB</v>
          </cell>
          <cell r="C501" t="str">
            <v>PA-PI-008</v>
          </cell>
          <cell r="D501" t="str">
            <v>PISO 5 PASTILHA 5 x 5 cm BRANCO GELO REF. 6100 JATOBÁ OU SIMILAR</v>
          </cell>
          <cell r="E501" t="str">
            <v>M2</v>
          </cell>
          <cell r="F501">
            <v>1518.52</v>
          </cell>
          <cell r="G501">
            <v>72.45</v>
          </cell>
        </row>
        <row r="502">
          <cell r="A502">
            <v>503</v>
          </cell>
          <cell r="B502" t="str">
            <v>EMURB</v>
          </cell>
          <cell r="C502" t="str">
            <v>PA-PI-009</v>
          </cell>
          <cell r="D502" t="str">
            <v>FORNECIMENTO E INSTALAÇÃO DE PISO 1 TÁBUAS CORRIDAS MADEIRA FREIJÓ RÉGUA 10 x 3 cm SOBRE COMPENSADO 15mm</v>
          </cell>
          <cell r="E502" t="str">
            <v>M2</v>
          </cell>
          <cell r="F502">
            <v>1103.0899999999999</v>
          </cell>
          <cell r="G502">
            <v>551.22</v>
          </cell>
        </row>
        <row r="503">
          <cell r="A503">
            <v>504</v>
          </cell>
          <cell r="B503" t="str">
            <v>EMURB</v>
          </cell>
          <cell r="C503" t="str">
            <v>PA-PI-010</v>
          </cell>
          <cell r="D503" t="str">
            <v>FORNECIMENTO E INSTALAÇÃO DE PISO 3 TIPO HARLEQUIM</v>
          </cell>
          <cell r="E503" t="str">
            <v>M2</v>
          </cell>
          <cell r="F503">
            <v>1751.7</v>
          </cell>
          <cell r="G503">
            <v>290.43</v>
          </cell>
        </row>
        <row r="504">
          <cell r="A504">
            <v>505</v>
          </cell>
          <cell r="B504" t="str">
            <v>EMURB</v>
          </cell>
          <cell r="C504" t="str">
            <v>PA-PI-011</v>
          </cell>
          <cell r="D504" t="str">
            <v>FORNECIMENTO E INSTALAÇÃO DE PISO 1 ELEVADO SOBRE COMPENSADO 15mm E BARROTES 50 x 100mm (H = 1,00 m)</v>
          </cell>
          <cell r="E504" t="str">
            <v>M2</v>
          </cell>
          <cell r="F504">
            <v>1904.26</v>
          </cell>
          <cell r="G504">
            <v>299.82</v>
          </cell>
        </row>
        <row r="505">
          <cell r="A505">
            <v>506</v>
          </cell>
          <cell r="B505" t="str">
            <v>EMURB</v>
          </cell>
          <cell r="C505" t="str">
            <v>PA-PR-001</v>
          </cell>
          <cell r="D505" t="str">
            <v>DESENVOLVIMENTO DE PROJETO EXECUTIVO FORMATO A3</v>
          </cell>
          <cell r="E505" t="str">
            <v>un</v>
          </cell>
          <cell r="F505">
            <v>60</v>
          </cell>
          <cell r="G505">
            <v>671.96</v>
          </cell>
        </row>
        <row r="506">
          <cell r="A506">
            <v>507</v>
          </cell>
          <cell r="B506" t="str">
            <v>EMURB</v>
          </cell>
          <cell r="C506" t="str">
            <v>PA-RES-001</v>
          </cell>
          <cell r="D506" t="str">
            <v>RESTAURO DE ESQUADRIAS METÁLICAS EXISTENTES</v>
          </cell>
          <cell r="E506" t="str">
            <v>M2</v>
          </cell>
          <cell r="F506">
            <v>36</v>
          </cell>
          <cell r="G506">
            <v>871.36</v>
          </cell>
        </row>
        <row r="507">
          <cell r="A507">
            <v>508</v>
          </cell>
          <cell r="B507" t="str">
            <v>EMURB</v>
          </cell>
          <cell r="C507" t="str">
            <v>PA-RES-002</v>
          </cell>
          <cell r="D507" t="str">
            <v>RESTAURO DE DOBRADIÇAS COMPLETAS CONFORME MODELOS EXISTENTES</v>
          </cell>
          <cell r="E507" t="str">
            <v>UN</v>
          </cell>
          <cell r="F507">
            <v>18</v>
          </cell>
          <cell r="G507">
            <v>102.51</v>
          </cell>
        </row>
        <row r="508">
          <cell r="A508">
            <v>509</v>
          </cell>
          <cell r="B508" t="str">
            <v>EMURB</v>
          </cell>
          <cell r="C508" t="str">
            <v>PA-RES-003</v>
          </cell>
          <cell r="D508" t="str">
            <v>RESTAURO DE CREMONAS COM VARÕES E CASTANHAS CONFORME MODELOS EXISTENTES</v>
          </cell>
          <cell r="E508" t="str">
            <v>CJ</v>
          </cell>
          <cell r="F508">
            <v>3</v>
          </cell>
          <cell r="G508">
            <v>1537.69</v>
          </cell>
        </row>
        <row r="509">
          <cell r="A509">
            <v>510</v>
          </cell>
          <cell r="B509" t="str">
            <v>EMURB</v>
          </cell>
          <cell r="C509" t="str">
            <v>PA-RES-004</v>
          </cell>
          <cell r="D509" t="str">
            <v>FORNECIMENTO E INSTALAÇÃO DE FECHADURAS COMPLETAS CONFORME MODELOS EXISTENTES INCLUSIVE MAÇANETAS</v>
          </cell>
          <cell r="E509" t="str">
            <v>UN</v>
          </cell>
          <cell r="F509">
            <v>6</v>
          </cell>
          <cell r="G509">
            <v>512.55999999999995</v>
          </cell>
        </row>
        <row r="510">
          <cell r="A510">
            <v>511</v>
          </cell>
          <cell r="B510" t="str">
            <v>EMURB</v>
          </cell>
          <cell r="C510" t="str">
            <v>PA-RES-005</v>
          </cell>
          <cell r="D510" t="str">
            <v>RESTAURO DE VITRAL DE ESQUADRIA</v>
          </cell>
          <cell r="E510" t="str">
            <v>M2</v>
          </cell>
          <cell r="F510">
            <v>36</v>
          </cell>
          <cell r="G510">
            <v>717.58</v>
          </cell>
        </row>
        <row r="511">
          <cell r="A511">
            <v>512</v>
          </cell>
          <cell r="B511" t="str">
            <v>EMURB</v>
          </cell>
          <cell r="C511" t="str">
            <v>PA-RES-006</v>
          </cell>
          <cell r="D511" t="str">
            <v>RESTAURO DE REVESTIMENTOS OU ORNAMENTOS EM ARGAMASSA RASPADA</v>
          </cell>
          <cell r="E511" t="str">
            <v>M2</v>
          </cell>
          <cell r="F511">
            <v>138.6</v>
          </cell>
          <cell r="G511">
            <v>256.27</v>
          </cell>
        </row>
        <row r="512">
          <cell r="A512">
            <v>513</v>
          </cell>
          <cell r="B512" t="str">
            <v>EMURB</v>
          </cell>
          <cell r="C512" t="str">
            <v>PA-RES-007</v>
          </cell>
          <cell r="D512" t="str">
            <v>LEVANTAMENTO E CADASTRAMENTO DAS OCORRÊNCIAS PARA O CONTROLE DO ANDAMENTO DOS TRABALHOS</v>
          </cell>
          <cell r="E512" t="str">
            <v>un</v>
          </cell>
          <cell r="F512">
            <v>1</v>
          </cell>
          <cell r="G512">
            <v>12452.8</v>
          </cell>
        </row>
        <row r="513">
          <cell r="A513">
            <v>514</v>
          </cell>
          <cell r="B513" t="str">
            <v>EMURB</v>
          </cell>
          <cell r="C513" t="str">
            <v>PA-RES-008</v>
          </cell>
          <cell r="D513" t="str">
            <v>PROSPECÇÕES E EXAMES PARA A DEFINIÇÃO FINAL DE CORES E TEXTURA DOS ACABAMENTOS</v>
          </cell>
          <cell r="E513" t="str">
            <v>un</v>
          </cell>
          <cell r="F513">
            <v>30</v>
          </cell>
          <cell r="G513">
            <v>892.44</v>
          </cell>
        </row>
        <row r="514">
          <cell r="A514">
            <v>515</v>
          </cell>
          <cell r="B514" t="str">
            <v>EMURB</v>
          </cell>
          <cell r="C514" t="str">
            <v>PA-RES-009</v>
          </cell>
          <cell r="D514" t="str">
            <v>TESTE E ENSAIOS DE TINTAS E ARGAMASSAS</v>
          </cell>
          <cell r="E514" t="str">
            <v>un</v>
          </cell>
          <cell r="F514">
            <v>6</v>
          </cell>
          <cell r="G514">
            <v>1452.81</v>
          </cell>
        </row>
        <row r="515">
          <cell r="A515">
            <v>516</v>
          </cell>
          <cell r="B515" t="str">
            <v>EMURB</v>
          </cell>
          <cell r="C515" t="str">
            <v>PA-RES-010</v>
          </cell>
          <cell r="D515" t="str">
            <v>DOCUMENTAÇÃO FOTOGRÁFICA DOS TRABALHOS</v>
          </cell>
          <cell r="E515" t="str">
            <v>un</v>
          </cell>
          <cell r="F515">
            <v>1</v>
          </cell>
          <cell r="G515">
            <v>6226.39</v>
          </cell>
        </row>
        <row r="516">
          <cell r="A516">
            <v>517</v>
          </cell>
          <cell r="B516" t="str">
            <v>EMURB</v>
          </cell>
          <cell r="C516" t="str">
            <v>PA-RES-011</v>
          </cell>
          <cell r="D516" t="str">
            <v>ELABORAÇÃO DOS AS BUILT DOS TRABALHOS EXECUTADOS - FORMATO A1</v>
          </cell>
          <cell r="E516" t="str">
            <v>un</v>
          </cell>
          <cell r="F516">
            <v>30</v>
          </cell>
          <cell r="G516">
            <v>902.81</v>
          </cell>
        </row>
        <row r="517">
          <cell r="A517">
            <v>518</v>
          </cell>
          <cell r="B517" t="str">
            <v>EMURB</v>
          </cell>
          <cell r="C517" t="str">
            <v>PA-RES-012</v>
          </cell>
          <cell r="D517" t="str">
            <v xml:space="preserve">ORIENTAÇÃO E ACOMPANHAMENTO DOS SERVIÇOS DE INSTALAÇÕES ELÉTRICAS, NA SUA INTERAÇÃO COM O TRABALHOS DE RESTAURO </v>
          </cell>
          <cell r="E517" t="str">
            <v>un</v>
          </cell>
          <cell r="F517">
            <v>1</v>
          </cell>
          <cell r="G517">
            <v>15358.46</v>
          </cell>
        </row>
        <row r="518">
          <cell r="A518">
            <v>519</v>
          </cell>
          <cell r="B518" t="str">
            <v>EMURB</v>
          </cell>
          <cell r="C518" t="str">
            <v>PA-RES-013</v>
          </cell>
          <cell r="D518" t="str">
            <v xml:space="preserve">ORIENTAÇÃO E ACOMPANHAMENTO DOS SERVIÇOS DE INSTALAÇÕES HIDRÁULICAS, NA SUA INTERAÇÃO COM O TRABALHOS DE RESTAURO </v>
          </cell>
          <cell r="E518" t="str">
            <v>un</v>
          </cell>
          <cell r="F518">
            <v>1</v>
          </cell>
          <cell r="G518">
            <v>4150.93</v>
          </cell>
        </row>
        <row r="519">
          <cell r="A519">
            <v>520</v>
          </cell>
          <cell r="B519" t="str">
            <v>EMURB</v>
          </cell>
          <cell r="C519" t="str">
            <v>PA-RES-014</v>
          </cell>
          <cell r="D519" t="str">
            <v xml:space="preserve">ORIENTAÇÃO E ACOMPANHAMENTO DOS SERVIÇOS DE INSTALAÇÕES DE AR-CONDICIONADO, NA SUA INTERAÇÃO COM O TRABALHOS DE RESTAURO </v>
          </cell>
          <cell r="E519" t="str">
            <v>un</v>
          </cell>
          <cell r="F519">
            <v>1</v>
          </cell>
          <cell r="G519">
            <v>12452.8</v>
          </cell>
        </row>
        <row r="520">
          <cell r="A520">
            <v>521</v>
          </cell>
          <cell r="B520" t="str">
            <v>EMURB</v>
          </cell>
          <cell r="C520" t="str">
            <v>PA-RES-015</v>
          </cell>
          <cell r="D520" t="str">
            <v>PONTOS DE LUZ NO FORRO DO SALÃO  (COM LUMINÁRIAS) - REMOÇÃO SEM REAPROVEITAMENTO</v>
          </cell>
          <cell r="E520" t="str">
            <v>un</v>
          </cell>
          <cell r="F520">
            <v>9</v>
          </cell>
          <cell r="G520">
            <v>88.2</v>
          </cell>
        </row>
        <row r="521">
          <cell r="A521">
            <v>522</v>
          </cell>
          <cell r="B521" t="str">
            <v>EMURB</v>
          </cell>
          <cell r="C521" t="str">
            <v>PA-RES-016</v>
          </cell>
          <cell r="D521" t="str">
            <v>QUADRO DE LUZ JUNTO AO PALCO - REMOÇÃO SEM REAPROVEITAMENTO</v>
          </cell>
          <cell r="E521" t="str">
            <v>un</v>
          </cell>
          <cell r="F521">
            <v>1</v>
          </cell>
          <cell r="G521">
            <v>35.28</v>
          </cell>
        </row>
        <row r="522">
          <cell r="A522">
            <v>523</v>
          </cell>
          <cell r="B522" t="str">
            <v>EMURB</v>
          </cell>
          <cell r="C522" t="str">
            <v>PA-RES-017</v>
          </cell>
          <cell r="D522" t="str">
            <v>CAIXINHAS DE LUZ COMPLETAS (INTERRUPTORES E TOMADAS) NO PALCO - REMOÇÃO SEM REAPROVEITAMENTO</v>
          </cell>
          <cell r="E522" t="str">
            <v>un</v>
          </cell>
          <cell r="F522">
            <v>6</v>
          </cell>
          <cell r="G522">
            <v>26.97</v>
          </cell>
        </row>
        <row r="523">
          <cell r="A523">
            <v>524</v>
          </cell>
          <cell r="B523" t="str">
            <v>EMURB</v>
          </cell>
          <cell r="C523" t="str">
            <v>PA-RES-018</v>
          </cell>
          <cell r="D523" t="str">
            <v>HOLOFOTES EM TRILHO SIMPLES DE 6M DE COMPRIMENTO NO FORRO DO PALCO - REMOÇÃO SEM REAPROVEITAMENTO</v>
          </cell>
          <cell r="E523" t="str">
            <v>un</v>
          </cell>
          <cell r="F523">
            <v>5</v>
          </cell>
          <cell r="G523">
            <v>41.5</v>
          </cell>
        </row>
        <row r="524">
          <cell r="A524">
            <v>525</v>
          </cell>
          <cell r="B524" t="str">
            <v>EMURB</v>
          </cell>
          <cell r="C524" t="str">
            <v>PA-RES-019</v>
          </cell>
          <cell r="D524" t="str">
            <v>PONTOS PARA ARANDELAS JUNTO AO PROSCÊNIO - REMOÇÃO SEM REAPROVEITAMENTO</v>
          </cell>
          <cell r="E524" t="str">
            <v>un</v>
          </cell>
          <cell r="F524">
            <v>2</v>
          </cell>
          <cell r="G524">
            <v>26.97</v>
          </cell>
        </row>
        <row r="525">
          <cell r="A525">
            <v>526</v>
          </cell>
          <cell r="B525" t="str">
            <v>EMURB</v>
          </cell>
          <cell r="C525" t="str">
            <v>PA-RES-020</v>
          </cell>
          <cell r="D525" t="str">
            <v>PONTOS PARA ARANDELAS NAS PAREDES LATERAIS DO SALÃO - REMOÇÃO SEM REAPROVEITAMENTO</v>
          </cell>
          <cell r="E525" t="str">
            <v>un</v>
          </cell>
          <cell r="F525">
            <v>6</v>
          </cell>
          <cell r="G525">
            <v>26.97</v>
          </cell>
        </row>
        <row r="526">
          <cell r="A526">
            <v>527</v>
          </cell>
          <cell r="B526" t="str">
            <v>EMURB</v>
          </cell>
          <cell r="C526" t="str">
            <v>PA-RES-021</v>
          </cell>
          <cell r="D526" t="str">
            <v>PONTOS PARA TOMADAS BAIXAS NAS PAREDES LATERAIS DO SALÃO - REMOÇÃO SEM REAPROVEITAMENTO</v>
          </cell>
          <cell r="E526" t="str">
            <v>un</v>
          </cell>
          <cell r="F526">
            <v>6</v>
          </cell>
          <cell r="G526">
            <v>26.97</v>
          </cell>
        </row>
        <row r="527">
          <cell r="A527">
            <v>528</v>
          </cell>
          <cell r="B527" t="str">
            <v>EMURB</v>
          </cell>
          <cell r="C527" t="str">
            <v>PA-RES-022</v>
          </cell>
          <cell r="D527" t="str">
            <v>PONTOS PARA ELETRICIDADE NO PISO DO SALÃO - REMOÇÃO SEM REAPROVEITAMENTO</v>
          </cell>
          <cell r="E527" t="str">
            <v>un</v>
          </cell>
          <cell r="F527">
            <v>3</v>
          </cell>
          <cell r="G527">
            <v>41.5</v>
          </cell>
        </row>
        <row r="528">
          <cell r="A528">
            <v>529</v>
          </cell>
          <cell r="B528" t="str">
            <v>EMURB</v>
          </cell>
          <cell r="C528" t="str">
            <v>PA-RES-023</v>
          </cell>
          <cell r="D528" t="str">
            <v>PONTOS PARA LUMINÁRIAS NO FORRO - REMOÇÃO SEM REAPROVEITAMENTO</v>
          </cell>
          <cell r="E528" t="str">
            <v>un</v>
          </cell>
          <cell r="F528">
            <v>12</v>
          </cell>
          <cell r="G528">
            <v>88.2</v>
          </cell>
        </row>
        <row r="529">
          <cell r="A529">
            <v>530</v>
          </cell>
          <cell r="B529" t="str">
            <v>EMURB</v>
          </cell>
          <cell r="C529" t="str">
            <v>PA-RES-024</v>
          </cell>
          <cell r="D529" t="str">
            <v>PONTOS PARA ELÉTRICA NAS PAREDES - REMOÇÃO SEM REAPROVEITAMENTO</v>
          </cell>
          <cell r="E529" t="str">
            <v>un</v>
          </cell>
          <cell r="F529">
            <v>41</v>
          </cell>
          <cell r="G529">
            <v>26.97</v>
          </cell>
        </row>
        <row r="530">
          <cell r="A530">
            <v>531</v>
          </cell>
          <cell r="B530" t="str">
            <v>EMURB</v>
          </cell>
          <cell r="C530" t="str">
            <v>PA-RES-025</v>
          </cell>
          <cell r="D530" t="str">
            <v>PONTO DE LUZ COMPLETO NA PAREDE - REMOÇÃO SEM REAPROVEITAMENTO</v>
          </cell>
          <cell r="E530" t="str">
            <v>un</v>
          </cell>
          <cell r="F530">
            <v>1</v>
          </cell>
          <cell r="G530">
            <v>26.97</v>
          </cell>
        </row>
        <row r="531">
          <cell r="A531">
            <v>532</v>
          </cell>
          <cell r="B531" t="str">
            <v>EMURB</v>
          </cell>
          <cell r="C531" t="str">
            <v>PA-RES-026</v>
          </cell>
          <cell r="D531" t="str">
            <v>PONTOS PARA ELÉTRICA NO PISO - REMOÇÃO SEM REAPROVEITAMENTO</v>
          </cell>
          <cell r="E531" t="str">
            <v>un</v>
          </cell>
          <cell r="F531">
            <v>20</v>
          </cell>
          <cell r="G531">
            <v>41.5</v>
          </cell>
        </row>
        <row r="532">
          <cell r="A532">
            <v>533</v>
          </cell>
          <cell r="B532" t="str">
            <v>EMURB</v>
          </cell>
          <cell r="C532" t="str">
            <v>PA-RES-027</v>
          </cell>
          <cell r="D532" t="str">
            <v>PONTO PARA LUMINÁRIA NO FORRO - REMOÇÃO SEM REAPROVEITAMENTO</v>
          </cell>
          <cell r="E532" t="str">
            <v>un</v>
          </cell>
          <cell r="F532">
            <v>2</v>
          </cell>
          <cell r="G532">
            <v>88.2</v>
          </cell>
        </row>
        <row r="533">
          <cell r="A533">
            <v>534</v>
          </cell>
          <cell r="B533" t="str">
            <v>EMURB</v>
          </cell>
          <cell r="C533" t="str">
            <v>PA-RES-031</v>
          </cell>
          <cell r="D533" t="str">
            <v>PONTO PARA ELÉTRICA NA PAREDE - REMOÇÃO SEM REAPROVEITAMENTO</v>
          </cell>
          <cell r="E533" t="str">
            <v>un</v>
          </cell>
          <cell r="F533">
            <v>1</v>
          </cell>
          <cell r="G533">
            <v>26.97</v>
          </cell>
        </row>
        <row r="534">
          <cell r="A534">
            <v>535</v>
          </cell>
          <cell r="B534" t="str">
            <v>EMURB</v>
          </cell>
          <cell r="C534" t="str">
            <v>PA-RES-032</v>
          </cell>
          <cell r="D534" t="str">
            <v>REMOÇÃO DAS INSTALAÇÕES ELÉTRICAS DO PORÃO - REMOÇÃO SEM REAPROVEITAMENTO</v>
          </cell>
          <cell r="E534" t="str">
            <v>cj</v>
          </cell>
          <cell r="F534">
            <v>1</v>
          </cell>
          <cell r="G534">
            <v>2490.5500000000002</v>
          </cell>
        </row>
        <row r="535">
          <cell r="A535">
            <v>536</v>
          </cell>
          <cell r="B535" t="str">
            <v>EMURB</v>
          </cell>
          <cell r="C535" t="str">
            <v>PA-RES-033</v>
          </cell>
          <cell r="D535" t="str">
            <v>REMOÇÃO DOS DUTOS DE AR CONDICIONADO INATIVOS - REMOÇÃO SEM REAPROVEITAMENTO</v>
          </cell>
          <cell r="E535" t="str">
            <v>m</v>
          </cell>
          <cell r="F535">
            <v>74</v>
          </cell>
          <cell r="G535">
            <v>77.819999999999993</v>
          </cell>
        </row>
        <row r="536">
          <cell r="A536">
            <v>537</v>
          </cell>
          <cell r="B536" t="str">
            <v>EMURB</v>
          </cell>
          <cell r="C536" t="str">
            <v>PA-RES-034</v>
          </cell>
          <cell r="D536" t="str">
            <v>DESMONTAGEM DO PISO EM TÁBUAS DE PEROBA, PARA AVALIAÇÃO E TRATAMENTO</v>
          </cell>
          <cell r="E536" t="str">
            <v>m2</v>
          </cell>
          <cell r="F536">
            <v>214.05</v>
          </cell>
          <cell r="G536">
            <v>39.06</v>
          </cell>
        </row>
        <row r="537">
          <cell r="A537">
            <v>538</v>
          </cell>
          <cell r="B537" t="str">
            <v>EMURB</v>
          </cell>
          <cell r="C537" t="str">
            <v>PA-RES-035</v>
          </cell>
          <cell r="D537" t="str">
            <v>DESMONTAGEM DOS BARROTES PARA AVALIAÇÃO E TRATAMENTO</v>
          </cell>
          <cell r="E537" t="str">
            <v>m2</v>
          </cell>
          <cell r="F537">
            <v>430.5</v>
          </cell>
          <cell r="G537">
            <v>51.87</v>
          </cell>
        </row>
        <row r="538">
          <cell r="A538">
            <v>539</v>
          </cell>
          <cell r="B538" t="str">
            <v>EMURB</v>
          </cell>
          <cell r="C538" t="str">
            <v>PA-RES-036</v>
          </cell>
          <cell r="D538" t="str">
            <v>NOVOS BARROTES E PISO EM TÁBUAS IGUAIS AO ORIGINAL</v>
          </cell>
          <cell r="E538" t="str">
            <v>m2</v>
          </cell>
          <cell r="F538">
            <v>107</v>
          </cell>
          <cell r="G538">
            <v>427.53</v>
          </cell>
        </row>
        <row r="539">
          <cell r="A539">
            <v>540</v>
          </cell>
          <cell r="B539" t="str">
            <v>EMURB</v>
          </cell>
          <cell r="C539" t="str">
            <v>PA-RES-037</v>
          </cell>
          <cell r="D539" t="str">
            <v>RECOLOCAÇÃO DE BARROTES E PISO EM TÁBUAS</v>
          </cell>
          <cell r="E539" t="str">
            <v>m2</v>
          </cell>
          <cell r="F539">
            <v>214.05</v>
          </cell>
          <cell r="G539">
            <v>147.35</v>
          </cell>
        </row>
        <row r="540">
          <cell r="A540">
            <v>541</v>
          </cell>
          <cell r="B540" t="str">
            <v>EMURB</v>
          </cell>
          <cell r="C540" t="str">
            <v>PA-RES-038</v>
          </cell>
          <cell r="D540" t="str">
            <v>APLICAR VERNIZ DE PROTEÇÃO SOBRE BARROTES E PISO EM TÁBUAS</v>
          </cell>
          <cell r="E540" t="str">
            <v>m2</v>
          </cell>
          <cell r="F540">
            <v>214.05</v>
          </cell>
          <cell r="G540">
            <v>39.840000000000003</v>
          </cell>
        </row>
        <row r="541">
          <cell r="A541">
            <v>542</v>
          </cell>
          <cell r="B541" t="str">
            <v>EMURB</v>
          </cell>
          <cell r="C541" t="str">
            <v>PA-RES-039</v>
          </cell>
          <cell r="D541" t="str">
            <v>RODAPÉ DE MADEIRA CONFORME  MODELO ORIGINAL</v>
          </cell>
          <cell r="E541" t="str">
            <v>m</v>
          </cell>
          <cell r="F541">
            <v>118.2</v>
          </cell>
          <cell r="G541">
            <v>194.46</v>
          </cell>
        </row>
        <row r="542">
          <cell r="A542">
            <v>543</v>
          </cell>
          <cell r="B542" t="str">
            <v>EMURB</v>
          </cell>
          <cell r="C542" t="str">
            <v>PA-RES-040</v>
          </cell>
          <cell r="D542" t="str">
            <v>APLICAÇÃO DE SUBSTÂNCIA IMUNIZANTE CONTRA INSETOS XILÓFAGOS, NO CONJUNTO PISO E BARROTES, POR ASPERSÃO E/OU PINCELAMENTO</v>
          </cell>
          <cell r="E542" t="str">
            <v>m2</v>
          </cell>
          <cell r="F542">
            <v>214.05</v>
          </cell>
          <cell r="G542">
            <v>56.02</v>
          </cell>
        </row>
        <row r="543">
          <cell r="A543">
            <v>544</v>
          </cell>
          <cell r="B543" t="str">
            <v>EMURB</v>
          </cell>
          <cell r="C543" t="str">
            <v>PA-RES-041</v>
          </cell>
          <cell r="D543" t="str">
            <v>LIXAMENTO, CALAFETAÇÃO, POLIMENTO E APLICAÇÃO DE VERNIZ TIPO "BONNA" OU SIMILAR</v>
          </cell>
          <cell r="E543" t="str">
            <v>m2</v>
          </cell>
          <cell r="F543">
            <v>265.05</v>
          </cell>
          <cell r="G543">
            <v>48.25</v>
          </cell>
        </row>
        <row r="544">
          <cell r="A544">
            <v>545</v>
          </cell>
          <cell r="B544" t="str">
            <v>EMURB</v>
          </cell>
          <cell r="C544" t="str">
            <v>PA-RES-042</v>
          </cell>
          <cell r="D544" t="str">
            <v>LIMPEZA E RESTAURO DO PAVIMENTO DO MUSEU, EM ABOBADILHA, COM ACABAMENTO CONFORME O RESULTADO DAS PROSPECÇÕES</v>
          </cell>
          <cell r="E544" t="str">
            <v>m2</v>
          </cell>
          <cell r="F544">
            <v>21.29</v>
          </cell>
          <cell r="G544">
            <v>254.24</v>
          </cell>
        </row>
        <row r="545">
          <cell r="A545">
            <v>546</v>
          </cell>
          <cell r="B545" t="str">
            <v>EMURB</v>
          </cell>
          <cell r="C545" t="str">
            <v>PA-RES-043</v>
          </cell>
          <cell r="D545" t="str">
            <v>LIMPEZA E RESTAURO DA ESCADARIA DE ACESSO COM SUBSTITUIÇÃO DE COMPONENTES EM MAU ESTADO, INCLUI RODAPÉS</v>
          </cell>
          <cell r="E545" t="str">
            <v>vb</v>
          </cell>
          <cell r="F545">
            <v>1</v>
          </cell>
          <cell r="G545">
            <v>20339.59</v>
          </cell>
        </row>
        <row r="546">
          <cell r="A546">
            <v>547</v>
          </cell>
          <cell r="B546" t="str">
            <v>EMURB</v>
          </cell>
          <cell r="C546" t="str">
            <v>PA-RES-044</v>
          </cell>
          <cell r="D546" t="str">
            <v>TRATAMENTO DE GRADIS DE FACHADA: REMOÇÃO DAS CAMADAS DE TINTA E TRATAMENTO COM SUBSTÂNCIA ANTIOXIDANTE "FERROX" OU SIMILAR, RECOMPOSIÇÃO DA VOLUMETRIA ORIGINAL COM A RETIRADA DAS CAMADAS DE TINTA, APLICAÇÃO DE BASE E ACABAMENTO EM ESMALTE SINTÉTICO</v>
          </cell>
          <cell r="E546" t="str">
            <v>m2</v>
          </cell>
          <cell r="F546">
            <v>5.16</v>
          </cell>
          <cell r="G546">
            <v>232.44</v>
          </cell>
        </row>
        <row r="547">
          <cell r="A547">
            <v>548</v>
          </cell>
          <cell r="B547" t="str">
            <v>EMURB</v>
          </cell>
          <cell r="C547" t="str">
            <v>PA-RES-045</v>
          </cell>
          <cell r="D547" t="str">
            <v>RETIRADA DE GRADIS EXISTENTES</v>
          </cell>
          <cell r="E547" t="str">
            <v>m2</v>
          </cell>
          <cell r="F547">
            <v>20.34</v>
          </cell>
          <cell r="G547">
            <v>27.39</v>
          </cell>
        </row>
        <row r="548">
          <cell r="A548">
            <v>549</v>
          </cell>
          <cell r="B548" t="str">
            <v>EMURB</v>
          </cell>
          <cell r="C548" t="str">
            <v>PA-RES-046</v>
          </cell>
          <cell r="D548" t="str">
            <v>RETIRADA DE PINTURA EXISTENTE COM HIDROJATEAMENTO COM PRESSÃO CONTROLADA: A PINTURA REMANESCENTE DEVERÁ SER RETIRADA POR PROCESSO MECÂNICO, UTILIZANDO LIXA OU ESPÁTULA, PROCURANDO NÃO ATIGIR A ARGAMASSA OU MODIFICAR A TEXTURA E A ORNAMENTAÇÃO ORIGINAL</v>
          </cell>
          <cell r="E548" t="str">
            <v>m2</v>
          </cell>
          <cell r="F548">
            <v>262.57</v>
          </cell>
          <cell r="G548">
            <v>67.86</v>
          </cell>
        </row>
        <row r="549">
          <cell r="A549">
            <v>550</v>
          </cell>
          <cell r="B549" t="str">
            <v>EMURB</v>
          </cell>
          <cell r="C549" t="str">
            <v>PA-RES-047</v>
          </cell>
          <cell r="D549" t="str">
            <v>APLICAÇÃO DE SUBSTÂNCIA CONTRA MICROVEGETAIS / FUNGOS / MUSGOS À BASE DE CLORO OU SIMILAR COM POSTERIOR JATEAMENTO DE ÁGUA SOB PRESSÃO</v>
          </cell>
          <cell r="E549" t="str">
            <v>m2</v>
          </cell>
          <cell r="F549">
            <v>262.57</v>
          </cell>
          <cell r="G549">
            <v>33.61</v>
          </cell>
        </row>
        <row r="550">
          <cell r="A550">
            <v>551</v>
          </cell>
          <cell r="B550" t="str">
            <v>EMURB</v>
          </cell>
          <cell r="C550" t="str">
            <v>PA-RES-048</v>
          </cell>
          <cell r="D550" t="str">
            <v>MOLDAGEM / RECONSTRUÇÃO E RECOMPOSIÇÃO DE ORNATOS FALTANTES, CONFORME MAPEAMENTO DAS PATOLOGIAS EXISTENTES</v>
          </cell>
          <cell r="E550" t="str">
            <v>m2</v>
          </cell>
          <cell r="F550">
            <v>4.16</v>
          </cell>
          <cell r="G550">
            <v>9702.81</v>
          </cell>
        </row>
        <row r="551">
          <cell r="A551">
            <v>552</v>
          </cell>
          <cell r="B551" t="str">
            <v>EMURB</v>
          </cell>
          <cell r="C551" t="str">
            <v>PA-RES-049</v>
          </cell>
          <cell r="D551" t="str">
            <v xml:space="preserve">TRATAMENTO DE TRINCAS E FISSURAS; AQUELAS APARENTES E TAMBÉM AQUELAS IDENTIFICADAS APÓS O PROCEDIMENTO DE LAVAGEM DA FACHADA </v>
          </cell>
          <cell r="E551" t="str">
            <v>vb</v>
          </cell>
          <cell r="F551">
            <v>1</v>
          </cell>
          <cell r="G551">
            <v>15150.91</v>
          </cell>
        </row>
        <row r="552">
          <cell r="A552">
            <v>553</v>
          </cell>
          <cell r="B552" t="str">
            <v>EMURB</v>
          </cell>
          <cell r="C552" t="str">
            <v>PA-RES-050</v>
          </cell>
          <cell r="D552" t="str">
            <v>RESTAURO DE BALAÚSTRES DO GUARDA CORPO DO BALCÃO, INCLUINDO A CONFECÇÃO DO MOLDE, CONFECÇÃO DA FORMA E REPRODUÇÃO DOS BALAÚSTRES</v>
          </cell>
          <cell r="E552" t="str">
            <v>cj</v>
          </cell>
          <cell r="F552">
            <v>1</v>
          </cell>
          <cell r="G552">
            <v>10107.530000000001</v>
          </cell>
        </row>
        <row r="553">
          <cell r="A553">
            <v>554</v>
          </cell>
          <cell r="B553" t="str">
            <v>EMURB</v>
          </cell>
          <cell r="C553" t="str">
            <v>PA-RES-051</v>
          </cell>
          <cell r="D553" t="str">
            <v>RESTAURO DE ELEMENTOS DECORATIVOS E ESCULTÓRICOS (MOLDAGEM / RECONSTRUÇÃO / RECOMPOSIÇÃO DE PARTES FALTANTES)</v>
          </cell>
          <cell r="E553" t="str">
            <v>cj</v>
          </cell>
          <cell r="F553">
            <v>4</v>
          </cell>
          <cell r="G553">
            <v>22207.51</v>
          </cell>
        </row>
        <row r="554">
          <cell r="A554">
            <v>555</v>
          </cell>
          <cell r="B554" t="str">
            <v>EMURB</v>
          </cell>
          <cell r="C554" t="str">
            <v>PA-RES-052</v>
          </cell>
          <cell r="D554" t="str">
            <v>RESTAURO DA ARGAMASSA DA FACHADA UTILIZANDO MESMO TRAÇO E TEXTURA ORIGINALMENTE UTILIZADOS, NAS ÁREAS ONDE A ARGAMASSA ESTIVER EM PROCESSO DE DESAGREGAÇÃO OU DESCOLADA DE SUA BASE; REINTEGRANDO A VOLUMETRIA DA ORNAMENTAÇÃO ORIGINAL</v>
          </cell>
          <cell r="E554" t="str">
            <v>m2</v>
          </cell>
          <cell r="F554">
            <v>262.57</v>
          </cell>
          <cell r="G554">
            <v>119.33</v>
          </cell>
        </row>
        <row r="555">
          <cell r="A555">
            <v>556</v>
          </cell>
          <cell r="B555" t="str">
            <v>EMURB</v>
          </cell>
          <cell r="C555" t="str">
            <v>PA-RES-053</v>
          </cell>
          <cell r="D555" t="str">
            <v>TRATAMENTO FINAL DA FACHADA COM APLICAÇÃO DE PINTURA À BASE DE "SILICATO DE POTÁSSIO" E SELADORA ESPECÍFICA, OU SIMILAR, NAS CORES CONFORME O RESULTADO DAS PROSPECÇÕES</v>
          </cell>
          <cell r="E555" t="str">
            <v>m2</v>
          </cell>
          <cell r="F555">
            <v>262.57</v>
          </cell>
          <cell r="G555">
            <v>35.94</v>
          </cell>
        </row>
        <row r="556">
          <cell r="A556">
            <v>557</v>
          </cell>
          <cell r="B556" t="str">
            <v>EMURB</v>
          </cell>
          <cell r="C556" t="str">
            <v>PA-RES-054</v>
          </cell>
          <cell r="D556" t="str">
            <v>RETIRADA DE ARGAMASSA DE REVESTIMENTO EXISTENTE E RECOMPOSIÇÃO E REGULARIZAÇÃO SUPERFICIAL DA ARGAMASSA DE ASSENTAMENTO</v>
          </cell>
          <cell r="E556" t="str">
            <v>m2</v>
          </cell>
          <cell r="F556">
            <v>363</v>
          </cell>
          <cell r="G556">
            <v>37.82</v>
          </cell>
        </row>
        <row r="557">
          <cell r="A557">
            <v>558</v>
          </cell>
          <cell r="B557" t="str">
            <v>EMURB</v>
          </cell>
          <cell r="C557" t="str">
            <v>PA-RES-055</v>
          </cell>
          <cell r="D557" t="str">
            <v>LAVAGEM DOS TIJOLOS PORTANTES COM JATO DE AREIA E APLICAR HIDRÓFUGO À BASE DE SILICONE</v>
          </cell>
          <cell r="E557" t="str">
            <v>m2</v>
          </cell>
          <cell r="F557">
            <v>363</v>
          </cell>
          <cell r="G557">
            <v>68.89</v>
          </cell>
        </row>
        <row r="558">
          <cell r="A558">
            <v>559</v>
          </cell>
          <cell r="B558" t="str">
            <v>EMURB</v>
          </cell>
          <cell r="C558" t="str">
            <v>PA-RES-056</v>
          </cell>
          <cell r="D558" t="str">
            <v>EXECUÇÃO DE PROSPECÇÃO E LIMPEZA DE FORRO, POR ASPIRAÇÃO E COM ESCOVAS</v>
          </cell>
          <cell r="E558" t="str">
            <v>cj</v>
          </cell>
          <cell r="F558">
            <v>1</v>
          </cell>
          <cell r="G558">
            <v>7056.59</v>
          </cell>
        </row>
        <row r="559">
          <cell r="A559">
            <v>560</v>
          </cell>
          <cell r="B559" t="str">
            <v>EMURB</v>
          </cell>
          <cell r="C559" t="str">
            <v>PA-RES-057</v>
          </cell>
          <cell r="D559" t="str">
            <v>MODELAGEM COMPLEMENTAR DO ORNATO DA ÁREA CENTRAL DOS FORROS DAS SALAS LATERAIS FRONTAIS, PARA MOLDAGEM DOS ORNAMENTOS</v>
          </cell>
          <cell r="E559" t="str">
            <v>cj</v>
          </cell>
          <cell r="F559">
            <v>1</v>
          </cell>
          <cell r="G559">
            <v>17018.830000000002</v>
          </cell>
        </row>
        <row r="560">
          <cell r="A560">
            <v>561</v>
          </cell>
          <cell r="B560" t="str">
            <v>EMURB</v>
          </cell>
          <cell r="C560" t="str">
            <v>PA-RES-058</v>
          </cell>
          <cell r="D560" t="str">
            <v>RETIRADA DE ORNAMENTOS PARA EXECUÇÃO DE MOLDES PARA ORNATOS FLORAIS</v>
          </cell>
          <cell r="E560" t="str">
            <v>cj</v>
          </cell>
          <cell r="F560">
            <v>2</v>
          </cell>
          <cell r="G560">
            <v>7056.59</v>
          </cell>
        </row>
        <row r="561">
          <cell r="A561">
            <v>562</v>
          </cell>
          <cell r="B561" t="str">
            <v>EMURB</v>
          </cell>
          <cell r="C561" t="str">
            <v>PA-RES-059</v>
          </cell>
          <cell r="D561" t="str">
            <v>COMPLEMENTO DE ORNATOS FLORAIS</v>
          </cell>
          <cell r="E561" t="str">
            <v>cj</v>
          </cell>
          <cell r="F561">
            <v>30</v>
          </cell>
          <cell r="G561">
            <v>923.57</v>
          </cell>
        </row>
        <row r="562">
          <cell r="A562">
            <v>563</v>
          </cell>
          <cell r="B562" t="str">
            <v>EMURB</v>
          </cell>
          <cell r="C562" t="str">
            <v>PA-RES-060</v>
          </cell>
          <cell r="D562" t="str">
            <v>RETIRADA / MOLDAGEM E RECOLOCAÇÃO DE RODATETOS</v>
          </cell>
          <cell r="E562" t="str">
            <v>m</v>
          </cell>
          <cell r="F562">
            <v>126</v>
          </cell>
          <cell r="G562">
            <v>186.57</v>
          </cell>
        </row>
        <row r="563">
          <cell r="A563">
            <v>564</v>
          </cell>
          <cell r="B563" t="str">
            <v>EMURB</v>
          </cell>
          <cell r="C563" t="str">
            <v>PA-RES-061</v>
          </cell>
          <cell r="D563" t="str">
            <v>RESTAURAÇÃO DE FORRO (ESTUQUE SOBRE RIPAS EXISTENTES) PRESERVANDO AS RIPAS EXISTENTES E EXECUTANDO O TRATAMENTO IMUNIZANTE, EM SEGUIDA RECOMPOR A ARGAMASSA E REGULARIZAR AS SUPERFÍCIES TRABALHADAS</v>
          </cell>
          <cell r="E563" t="str">
            <v>m2</v>
          </cell>
          <cell r="F563">
            <v>213.98</v>
          </cell>
          <cell r="G563">
            <v>286.39999999999998</v>
          </cell>
        </row>
        <row r="564">
          <cell r="A564">
            <v>565</v>
          </cell>
          <cell r="B564" t="str">
            <v>EMURB</v>
          </cell>
          <cell r="C564" t="str">
            <v>PA-RES-062</v>
          </cell>
          <cell r="D564" t="str">
            <v>RESTAURAÇÃO DE FORRO (SUBSTITUIÇÃO DE RIPAS EXISTENTES), INCLUI A RECOMPOSIÇÃO DA ARGAMASSA, O TRATAMENTO IMUNIZANTE E A REGULARIZAÇÃO DA SUPERFÍCIE DE ARGAMASSA PARA A APLICAÇÃO DA ORNAMENTAÇÃO</v>
          </cell>
          <cell r="E564" t="str">
            <v>m2</v>
          </cell>
          <cell r="F564">
            <v>96</v>
          </cell>
          <cell r="G564">
            <v>300.93</v>
          </cell>
        </row>
        <row r="565">
          <cell r="A565">
            <v>566</v>
          </cell>
          <cell r="B565" t="str">
            <v>EMURB</v>
          </cell>
          <cell r="C565" t="str">
            <v>PA-RES-063</v>
          </cell>
          <cell r="D565" t="str">
            <v>APLICAÇÃO DE SUBSTÂNCIA IMUNIZANTE CONTRA INSETOS XILÓFAGOS, NAS RIPAS EXISTENTES E SUBSTITUÍDAS</v>
          </cell>
          <cell r="E565" t="str">
            <v>m2</v>
          </cell>
          <cell r="F565">
            <v>179</v>
          </cell>
          <cell r="G565">
            <v>18.670000000000002</v>
          </cell>
        </row>
        <row r="566">
          <cell r="A566">
            <v>567</v>
          </cell>
          <cell r="B566" t="str">
            <v>EMURB</v>
          </cell>
          <cell r="C566" t="str">
            <v>PA-RES-064</v>
          </cell>
          <cell r="D566" t="str">
            <v>VERIFICAÇÃO DE CONDIÇÕES ESTRUTURAIS, POR EXAME VISUAL, VERIFICANDO A CONDIÇÃO DE SUA BASE ADE APOIO, SEU PRUMO E POSICIONAMENTO, EM RELAÇÃO AOS DEMAIS PILARES, EXAMINANDO AINDA AS SUAS EXTREMIDADES QUANTO À EXISTÊNCIA DE PONTOS DE PERDAS DE MATERIAL CONS</v>
          </cell>
          <cell r="E566" t="str">
            <v>cj</v>
          </cell>
          <cell r="F566">
            <v>6</v>
          </cell>
          <cell r="G566">
            <v>518.85</v>
          </cell>
        </row>
        <row r="567">
          <cell r="A567">
            <v>568</v>
          </cell>
          <cell r="B567" t="str">
            <v>EMURB</v>
          </cell>
          <cell r="C567" t="str">
            <v>PA-RES-065</v>
          </cell>
          <cell r="D567" t="str">
            <v>REMOÇÃO DE PINTURA E PINTURA CONFORME PROSPECÇÃO</v>
          </cell>
          <cell r="E567" t="str">
            <v>cj</v>
          </cell>
          <cell r="F567">
            <v>6</v>
          </cell>
          <cell r="G567">
            <v>1743.38</v>
          </cell>
        </row>
        <row r="568">
          <cell r="A568">
            <v>569</v>
          </cell>
          <cell r="B568" t="str">
            <v>EMURB</v>
          </cell>
          <cell r="C568" t="str">
            <v>PA-RES-066</v>
          </cell>
          <cell r="D568" t="str">
            <v>RETOQUES EM GESSO EM PAREDES EXISTENTES</v>
          </cell>
          <cell r="E568" t="str">
            <v>m2</v>
          </cell>
          <cell r="F568">
            <v>98.79</v>
          </cell>
          <cell r="G568">
            <v>26.61</v>
          </cell>
        </row>
        <row r="569">
          <cell r="A569">
            <v>570</v>
          </cell>
          <cell r="B569" t="str">
            <v>EMURB</v>
          </cell>
          <cell r="C569" t="str">
            <v>PA-RES-067</v>
          </cell>
          <cell r="D569" t="str">
            <v>APLICAÇÃO DE CHAPISCO, EMBOÇO E REBOCO EM PAREDES EXISTENTES</v>
          </cell>
          <cell r="E569" t="str">
            <v>m2</v>
          </cell>
          <cell r="F569">
            <v>80.790000000000006</v>
          </cell>
          <cell r="G569">
            <v>38.65</v>
          </cell>
        </row>
        <row r="570">
          <cell r="A570">
            <v>571</v>
          </cell>
          <cell r="B570" t="str">
            <v>EMURB</v>
          </cell>
          <cell r="C570" t="str">
            <v>PA-RES-068</v>
          </cell>
          <cell r="D570" t="str">
            <v>APLICAÇÃO DE REVESTIMENTO EM GESSO SOBRE PAREDES EXISTENTES</v>
          </cell>
          <cell r="E570" t="str">
            <v>m2</v>
          </cell>
          <cell r="F570">
            <v>152.03</v>
          </cell>
          <cell r="G570">
            <v>39.43</v>
          </cell>
        </row>
        <row r="571">
          <cell r="A571">
            <v>572</v>
          </cell>
          <cell r="B571" t="str">
            <v>EMURB</v>
          </cell>
          <cell r="C571" t="str">
            <v>PA-RES-069</v>
          </cell>
          <cell r="D571" t="str">
            <v>EXECUÇÃO DE REBOCO SOBRE PAREDES EXISTENTES</v>
          </cell>
          <cell r="E571" t="str">
            <v>m2</v>
          </cell>
          <cell r="F571">
            <v>71.239999999999995</v>
          </cell>
          <cell r="G571">
            <v>19.600000000000001</v>
          </cell>
        </row>
        <row r="572">
          <cell r="A572">
            <v>573</v>
          </cell>
          <cell r="B572" t="str">
            <v>EMURB</v>
          </cell>
          <cell r="C572" t="str">
            <v>PA-RES-070</v>
          </cell>
          <cell r="D572" t="str">
            <v>MODELAR E REPRODUZIR ORNAMENTOS PARA PORTAS DA SALA DO MUSEU</v>
          </cell>
          <cell r="E572" t="str">
            <v>m</v>
          </cell>
          <cell r="F572">
            <v>86.4</v>
          </cell>
          <cell r="G572">
            <v>222.47</v>
          </cell>
        </row>
        <row r="573">
          <cell r="A573">
            <v>574</v>
          </cell>
          <cell r="B573" t="str">
            <v>EMURB</v>
          </cell>
          <cell r="C573" t="str">
            <v>PA-RES-071</v>
          </cell>
          <cell r="D573" t="str">
            <v>ESTABILIZAR PINTURA EXISTENTE NAS PAREDES DA SALA DO MUSEU</v>
          </cell>
          <cell r="E573" t="str">
            <v>m2</v>
          </cell>
          <cell r="F573">
            <v>479.75</v>
          </cell>
          <cell r="G573">
            <v>616.41</v>
          </cell>
        </row>
        <row r="574">
          <cell r="A574">
            <v>575</v>
          </cell>
          <cell r="B574" t="str">
            <v>EMURB</v>
          </cell>
          <cell r="C574" t="str">
            <v>PA-RES-073</v>
          </cell>
          <cell r="D574" t="str">
            <v>LEVANTAMENTO DOCUMENTAL E ICONOGRÁFICO E ELABORAÇÃO DE PROJETO, VISANDO A RECONSTITUIÇÃO DA ORNAMENTAÇÃO DA BOCA DE CENA E PAREDES LATERAIS</v>
          </cell>
          <cell r="E574" t="str">
            <v>vb</v>
          </cell>
          <cell r="F574">
            <v>1</v>
          </cell>
          <cell r="G574">
            <v>16603.740000000002</v>
          </cell>
        </row>
        <row r="575">
          <cell r="A575">
            <v>576</v>
          </cell>
          <cell r="B575" t="str">
            <v>EMURB</v>
          </cell>
          <cell r="C575" t="str">
            <v>PA-RES-074</v>
          </cell>
          <cell r="D575" t="str">
            <v>RETIRADA DE PINTURA EXISTENTE, POR MEIOS MECÂNICO E QUÍMICO</v>
          </cell>
          <cell r="E575" t="str">
            <v>m2</v>
          </cell>
          <cell r="F575">
            <v>644</v>
          </cell>
          <cell r="G575">
            <v>27.85</v>
          </cell>
        </row>
        <row r="576">
          <cell r="A576">
            <v>577</v>
          </cell>
          <cell r="B576" t="str">
            <v>EMURB</v>
          </cell>
          <cell r="C576" t="str">
            <v>PA-RES-075</v>
          </cell>
          <cell r="D576" t="str">
            <v>RETIRADA DE ORNAMENTOS DE PAREDE PARA EXECUÇÃO DE MOLDES</v>
          </cell>
          <cell r="E576" t="str">
            <v>cj</v>
          </cell>
          <cell r="F576">
            <v>4</v>
          </cell>
          <cell r="G576">
            <v>477.35</v>
          </cell>
        </row>
        <row r="577">
          <cell r="A577">
            <v>578</v>
          </cell>
          <cell r="B577" t="str">
            <v>EMURB</v>
          </cell>
          <cell r="C577" t="str">
            <v>PA-RES-076</v>
          </cell>
          <cell r="D577" t="str">
            <v>EMBUTIR INFRA-ESTRUTURA PARA INSTALAÇÃO DE SOM</v>
          </cell>
          <cell r="E577" t="str">
            <v>m</v>
          </cell>
          <cell r="F577">
            <v>40</v>
          </cell>
          <cell r="G577">
            <v>67.44</v>
          </cell>
        </row>
        <row r="578">
          <cell r="A578">
            <v>579</v>
          </cell>
          <cell r="B578" t="str">
            <v>EMURB</v>
          </cell>
          <cell r="C578" t="str">
            <v>PA-RES-077</v>
          </cell>
          <cell r="D578" t="str">
            <v>PREVISÃO DE ABERTURA PARA EXAME E DESOBSTRUÇÃO DE CONDUTORES</v>
          </cell>
          <cell r="E578" t="str">
            <v>m</v>
          </cell>
          <cell r="F578">
            <v>16</v>
          </cell>
          <cell r="G578">
            <v>352.82</v>
          </cell>
        </row>
        <row r="579">
          <cell r="A579">
            <v>580</v>
          </cell>
          <cell r="B579" t="str">
            <v>EMURB</v>
          </cell>
          <cell r="C579" t="str">
            <v>PA-RES-078</v>
          </cell>
          <cell r="D579" t="str">
            <v>COMPLEMENTO DE FRISA IGUAL À EXISTENTE</v>
          </cell>
          <cell r="E579" t="str">
            <v>m</v>
          </cell>
          <cell r="F579">
            <v>33.200000000000003</v>
          </cell>
          <cell r="G579">
            <v>404.7</v>
          </cell>
        </row>
        <row r="580">
          <cell r="A580">
            <v>581</v>
          </cell>
          <cell r="B580" t="str">
            <v>EMURB</v>
          </cell>
          <cell r="C580" t="str">
            <v>PA-RES-079</v>
          </cell>
          <cell r="D580" t="str">
            <v>COMPLEMENTO DE ORNATO EM RELEVO IGUAL AO EXISTENTE</v>
          </cell>
          <cell r="E580" t="str">
            <v>m</v>
          </cell>
          <cell r="F580">
            <v>33.200000000000003</v>
          </cell>
          <cell r="G580">
            <v>767.91</v>
          </cell>
        </row>
        <row r="581">
          <cell r="A581">
            <v>582</v>
          </cell>
          <cell r="B581" t="str">
            <v>EMURB</v>
          </cell>
          <cell r="C581" t="str">
            <v>PA-RES-080</v>
          </cell>
          <cell r="D581" t="str">
            <v>COMPLEMENTO DE CAPITEL JÔNICO IGUAL AO EXISTENTE</v>
          </cell>
          <cell r="E581" t="str">
            <v>cj</v>
          </cell>
          <cell r="F581">
            <v>30</v>
          </cell>
          <cell r="G581">
            <v>705.65</v>
          </cell>
        </row>
        <row r="582">
          <cell r="A582">
            <v>583</v>
          </cell>
          <cell r="B582" t="str">
            <v>EMURB</v>
          </cell>
          <cell r="C582" t="str">
            <v>PA-RES-081</v>
          </cell>
          <cell r="D582" t="str">
            <v>COMPLEMENTO DE ORNAMENTO COM PLAMELA CENTRAL IGUAL EXISTENTE</v>
          </cell>
          <cell r="E582" t="str">
            <v>cj</v>
          </cell>
          <cell r="F582">
            <v>15</v>
          </cell>
          <cell r="G582">
            <v>2438.66</v>
          </cell>
        </row>
        <row r="583">
          <cell r="A583">
            <v>584</v>
          </cell>
          <cell r="B583" t="str">
            <v>EMURB</v>
          </cell>
          <cell r="C583" t="str">
            <v>PA-RES-082</v>
          </cell>
          <cell r="D583" t="str">
            <v>COMPLEMENTO DE ORNATOS FLORAIS NOS CANTOS IGUAIS AOS EXISTENTES</v>
          </cell>
          <cell r="E583" t="str">
            <v>cj</v>
          </cell>
          <cell r="F583">
            <v>20</v>
          </cell>
          <cell r="G583">
            <v>757.53</v>
          </cell>
        </row>
        <row r="584">
          <cell r="A584">
            <v>585</v>
          </cell>
          <cell r="B584" t="str">
            <v>EMURB</v>
          </cell>
          <cell r="C584" t="str">
            <v>PA-RES-083</v>
          </cell>
          <cell r="D584" t="str">
            <v>COMPLEMENTO DE FUSTE DA COLUNA COM CANELURAS IGUAL AO EXITENTE</v>
          </cell>
          <cell r="E584" t="str">
            <v>cj</v>
          </cell>
          <cell r="F584">
            <v>20</v>
          </cell>
          <cell r="G584">
            <v>1701.87</v>
          </cell>
        </row>
        <row r="585">
          <cell r="A585">
            <v>586</v>
          </cell>
          <cell r="B585" t="str">
            <v>EMURB</v>
          </cell>
          <cell r="C585" t="str">
            <v>PA-RES-084</v>
          </cell>
          <cell r="D585" t="str">
            <v>COMPLEMENTO DE CORDAS IGUAIS ÀS EXITENTES</v>
          </cell>
          <cell r="E585" t="str">
            <v>m</v>
          </cell>
          <cell r="F585">
            <v>98</v>
          </cell>
          <cell r="G585">
            <v>181.59</v>
          </cell>
        </row>
        <row r="586">
          <cell r="A586">
            <v>587</v>
          </cell>
          <cell r="B586" t="str">
            <v>EMURB</v>
          </cell>
          <cell r="C586" t="str">
            <v>PA-RES-085</v>
          </cell>
          <cell r="D586" t="str">
            <v>COMPLEMENTO DE PLINTO IGUAL AO EXISTENTE</v>
          </cell>
          <cell r="E586" t="str">
            <v>cj</v>
          </cell>
          <cell r="F586">
            <v>15</v>
          </cell>
          <cell r="G586">
            <v>975.46</v>
          </cell>
        </row>
        <row r="587">
          <cell r="A587">
            <v>588</v>
          </cell>
          <cell r="B587" t="str">
            <v>EMURB</v>
          </cell>
          <cell r="C587" t="str">
            <v>PA-RES-086</v>
          </cell>
          <cell r="D587" t="str">
            <v>COMPLEMENTO DE SÓCULO IGUAL AO EXISTENTE</v>
          </cell>
          <cell r="E587" t="str">
            <v>cj</v>
          </cell>
          <cell r="F587">
            <v>20</v>
          </cell>
          <cell r="G587">
            <v>705.65</v>
          </cell>
        </row>
        <row r="588">
          <cell r="A588">
            <v>589</v>
          </cell>
          <cell r="B588" t="str">
            <v>EMURB</v>
          </cell>
          <cell r="C588" t="str">
            <v>PA-RES-087</v>
          </cell>
          <cell r="D588" t="str">
            <v>COMPLEMENTO DE BASE IGUAL AO EXISTENTE</v>
          </cell>
          <cell r="E588" t="str">
            <v>cj</v>
          </cell>
          <cell r="F588">
            <v>15</v>
          </cell>
          <cell r="G588">
            <v>975.46</v>
          </cell>
        </row>
        <row r="589">
          <cell r="A589">
            <v>590</v>
          </cell>
          <cell r="B589" t="str">
            <v>EMURB</v>
          </cell>
          <cell r="C589" t="str">
            <v>PA-RES-088</v>
          </cell>
          <cell r="D589" t="str">
            <v>EXECUÇÃO DE RODATETO (CIMALHA) NOVA IDÊNTICA À EXISTENTE</v>
          </cell>
          <cell r="E589" t="str">
            <v>m</v>
          </cell>
          <cell r="F589">
            <v>66.400000000000006</v>
          </cell>
          <cell r="G589">
            <v>809.42</v>
          </cell>
        </row>
        <row r="590">
          <cell r="A590">
            <v>591</v>
          </cell>
          <cell r="B590" t="str">
            <v>EMURB</v>
          </cell>
          <cell r="C590" t="str">
            <v>PA-RES-089</v>
          </cell>
          <cell r="D590" t="str">
            <v>RESTAURO DA ORNAMENTAÇÃO DA BOCA DE CENA</v>
          </cell>
          <cell r="E590" t="str">
            <v>cj</v>
          </cell>
          <cell r="F590">
            <v>1</v>
          </cell>
          <cell r="G590">
            <v>48565.98</v>
          </cell>
        </row>
        <row r="591">
          <cell r="A591">
            <v>592</v>
          </cell>
          <cell r="B591" t="str">
            <v>EMURB</v>
          </cell>
          <cell r="C591" t="str">
            <v>PA-RES-090</v>
          </cell>
          <cell r="D591" t="str">
            <v>PINTURA DAS PAREDES DA SALA DE CONCERTOS, OBEDECENDO À CROMATOGRAFIA ORIGINAL</v>
          </cell>
          <cell r="E591" t="str">
            <v>m2</v>
          </cell>
          <cell r="F591">
            <v>644</v>
          </cell>
          <cell r="G591">
            <v>50.22</v>
          </cell>
        </row>
        <row r="592">
          <cell r="A592">
            <v>593</v>
          </cell>
          <cell r="B592" t="str">
            <v>EMURB</v>
          </cell>
          <cell r="C592" t="str">
            <v>PA-RES-091</v>
          </cell>
          <cell r="D592" t="str">
            <v>EXECUÇÃO DE PROSPECÇÃO E LIMPEZA DE FORRO, VARRIÇÃO, PINCELAMENTO E ASPIRAÇÃO</v>
          </cell>
          <cell r="E592" t="str">
            <v>m2</v>
          </cell>
          <cell r="F592">
            <v>305.5</v>
          </cell>
          <cell r="G592">
            <v>24.38</v>
          </cell>
        </row>
        <row r="593">
          <cell r="A593">
            <v>594</v>
          </cell>
          <cell r="B593" t="str">
            <v>EMURB</v>
          </cell>
          <cell r="C593" t="str">
            <v>PA-RES-092</v>
          </cell>
          <cell r="D593" t="str">
            <v>REVISÃO DO ENTARUGAMENTO E DOS SUPORTES DO FORRO, COM A SUBSTITUIÇÃO DE COMPONENTES EM MAU ESTADO</v>
          </cell>
          <cell r="E593" t="str">
            <v>m2</v>
          </cell>
          <cell r="F593">
            <v>305.5</v>
          </cell>
          <cell r="G593">
            <v>67.86</v>
          </cell>
        </row>
        <row r="594">
          <cell r="A594">
            <v>595</v>
          </cell>
          <cell r="B594" t="str">
            <v>EMURB</v>
          </cell>
          <cell r="C594" t="str">
            <v>PA-RES-093</v>
          </cell>
          <cell r="D594" t="str">
            <v>APLICAÇÃO DE SUBSTÂNCIA IMUNIZANTE CONTRA INSETOS XILÓFAGOS, NO CONJUNTO: ELEMENTOS DO FORRO DO MUSEU E BARROTES, POR ASPERSÃO E/OU PINCELAMENTO</v>
          </cell>
          <cell r="E594" t="str">
            <v>cj</v>
          </cell>
          <cell r="F594">
            <v>581.12</v>
          </cell>
          <cell r="G594">
            <v>29.67</v>
          </cell>
        </row>
        <row r="595">
          <cell r="A595">
            <v>596</v>
          </cell>
          <cell r="B595" t="str">
            <v>EMURB</v>
          </cell>
          <cell r="C595" t="str">
            <v>PA-RES-094</v>
          </cell>
          <cell r="D595" t="str">
            <v>MODELAGEM COMPLEMENTAR DOS ORNATOS PARA POSTERIOR MOLDAGEM DOS MÓDULOS QUE COMPÕEM A MODINATURA ORNAMENTAL DO FORRO DA SALA DE CONCERTOS</v>
          </cell>
          <cell r="E595" t="str">
            <v>cj</v>
          </cell>
          <cell r="F595">
            <v>4</v>
          </cell>
          <cell r="G595">
            <v>9754.7000000000007</v>
          </cell>
        </row>
        <row r="596">
          <cell r="A596">
            <v>597</v>
          </cell>
          <cell r="B596" t="str">
            <v>EMURB</v>
          </cell>
          <cell r="C596" t="str">
            <v>PA-RES-095</v>
          </cell>
          <cell r="D596" t="str">
            <v>MODELAGEM COMPLEMENTAR DO ORNATO CENTRAL  DO FORRO DA SALA DE CONCERTOS</v>
          </cell>
          <cell r="E596" t="str">
            <v>cj</v>
          </cell>
          <cell r="F596">
            <v>1</v>
          </cell>
          <cell r="G596">
            <v>20235.82</v>
          </cell>
        </row>
        <row r="597">
          <cell r="A597">
            <v>598</v>
          </cell>
          <cell r="B597" t="str">
            <v>EMURB</v>
          </cell>
          <cell r="C597" t="str">
            <v>PA-RES-096</v>
          </cell>
          <cell r="D597" t="str">
            <v>RETIRADA DE ORNAMENTOS PARA EXECUÇÃO DE MOLDES</v>
          </cell>
          <cell r="E597" t="str">
            <v>cj</v>
          </cell>
          <cell r="F597">
            <v>4</v>
          </cell>
          <cell r="G597">
            <v>7886.78</v>
          </cell>
        </row>
        <row r="598">
          <cell r="A598">
            <v>599</v>
          </cell>
          <cell r="B598" t="str">
            <v>EMURB</v>
          </cell>
          <cell r="C598" t="str">
            <v>PA-RES-097</v>
          </cell>
          <cell r="D598" t="str">
            <v>COMPLEMENTO DE ORNAMENTOS</v>
          </cell>
          <cell r="E598" t="str">
            <v>cj</v>
          </cell>
          <cell r="F598">
            <v>10</v>
          </cell>
          <cell r="G598">
            <v>2490.5500000000002</v>
          </cell>
        </row>
        <row r="599">
          <cell r="A599">
            <v>600</v>
          </cell>
          <cell r="B599" t="str">
            <v>EMURB</v>
          </cell>
          <cell r="C599" t="str">
            <v>PA-RES-098</v>
          </cell>
          <cell r="D599" t="str">
            <v>RESTAURAÇÃO DE FORRO CONFORME ORIGINAL, INCLUI A RECOMPOSIÇÃO DA ESTRUTURA E RIPAMENTO DE MADEIRA TRATADA</v>
          </cell>
          <cell r="E599" t="str">
            <v>m2</v>
          </cell>
          <cell r="F599">
            <v>305.5</v>
          </cell>
          <cell r="G599">
            <v>233.48</v>
          </cell>
        </row>
        <row r="600">
          <cell r="A600">
            <v>601</v>
          </cell>
          <cell r="B600" t="str">
            <v>EMURB</v>
          </cell>
          <cell r="C600" t="str">
            <v>PA-RES-099</v>
          </cell>
          <cell r="D600" t="str">
            <v>CATALOGAR CAIXILHO ORIGINAL / ELABORAR DESENHOS, FOTOGRAFIAS, DIAGNÓSTICOS, MAPEAMENTO E PROCEDIMENTOS PARA RESTAURAÇÃO DE CAIXILHOS</v>
          </cell>
          <cell r="E600" t="str">
            <v>cj</v>
          </cell>
          <cell r="F600">
            <v>18</v>
          </cell>
          <cell r="G600">
            <v>1141.5</v>
          </cell>
        </row>
        <row r="601">
          <cell r="A601">
            <v>602</v>
          </cell>
          <cell r="B601" t="str">
            <v>EMURB</v>
          </cell>
          <cell r="C601" t="str">
            <v>PA-RES-100</v>
          </cell>
          <cell r="D601" t="str">
            <v>RETIRADA DE CAIXILHOS EXISTENTES</v>
          </cell>
          <cell r="E601" t="str">
            <v>m2</v>
          </cell>
          <cell r="F601">
            <v>43</v>
          </cell>
          <cell r="G601">
            <v>67.44</v>
          </cell>
        </row>
        <row r="602">
          <cell r="A602">
            <v>603</v>
          </cell>
          <cell r="B602" t="str">
            <v>EMURB</v>
          </cell>
          <cell r="C602" t="str">
            <v>PA-RES-101</v>
          </cell>
          <cell r="D602" t="str">
            <v>RETIRAR / NUMERAR E CATALOGAR FERRAGENS</v>
          </cell>
          <cell r="E602" t="str">
            <v>cj</v>
          </cell>
          <cell r="F602">
            <v>17</v>
          </cell>
          <cell r="G602">
            <v>114.14</v>
          </cell>
        </row>
        <row r="603">
          <cell r="A603">
            <v>604</v>
          </cell>
          <cell r="B603" t="str">
            <v>EMURB</v>
          </cell>
          <cell r="C603" t="str">
            <v>PA-RES-102</v>
          </cell>
          <cell r="D603" t="str">
            <v>REMOÇÃO DE PINTURA E FERRAGENS</v>
          </cell>
          <cell r="E603" t="str">
            <v>cj</v>
          </cell>
          <cell r="F603">
            <v>17</v>
          </cell>
          <cell r="G603">
            <v>923.57</v>
          </cell>
        </row>
        <row r="604">
          <cell r="A604">
            <v>605</v>
          </cell>
          <cell r="B604" t="str">
            <v>EMURB</v>
          </cell>
          <cell r="C604" t="str">
            <v>PA-RES-103</v>
          </cell>
          <cell r="D604" t="str">
            <v>RECUPERAR FERRAGENS</v>
          </cell>
          <cell r="E604" t="str">
            <v>cj</v>
          </cell>
          <cell r="F604">
            <v>9</v>
          </cell>
          <cell r="G604">
            <v>1421.68</v>
          </cell>
        </row>
        <row r="605">
          <cell r="A605">
            <v>606</v>
          </cell>
          <cell r="B605" t="str">
            <v>EMURB</v>
          </cell>
          <cell r="C605" t="str">
            <v>PA-RES-104</v>
          </cell>
          <cell r="D605" t="str">
            <v>EMASSAMENTO / IMPERMEABILIZAR / SATURAR COM ÓLEO DE LINHAÇA / REPAROS E RESTAURO DE CAIXILHOS</v>
          </cell>
          <cell r="E605" t="str">
            <v>cj</v>
          </cell>
          <cell r="F605">
            <v>19</v>
          </cell>
          <cell r="G605">
            <v>7056.59</v>
          </cell>
        </row>
        <row r="606">
          <cell r="A606">
            <v>607</v>
          </cell>
          <cell r="B606" t="str">
            <v>EMURB</v>
          </cell>
          <cell r="C606" t="str">
            <v>PA-RES-105</v>
          </cell>
          <cell r="D606" t="str">
            <v>APLICAR SELADORA E DEMÃOS DE VERNIZ</v>
          </cell>
          <cell r="E606" t="str">
            <v>cj</v>
          </cell>
          <cell r="F606">
            <v>19</v>
          </cell>
          <cell r="G606">
            <v>498.11</v>
          </cell>
        </row>
        <row r="607">
          <cell r="A607">
            <v>608</v>
          </cell>
          <cell r="B607" t="str">
            <v>EMURB</v>
          </cell>
          <cell r="C607" t="str">
            <v>PA-RES-106</v>
          </cell>
          <cell r="D607" t="str">
            <v>PORTA NOVA IDENTICA À ORIGINAL PARA UNIDADES P08 E P10</v>
          </cell>
          <cell r="E607" t="str">
            <v>cj</v>
          </cell>
          <cell r="F607">
            <v>2</v>
          </cell>
          <cell r="G607">
            <v>17433.939999999999</v>
          </cell>
        </row>
        <row r="608">
          <cell r="A608">
            <v>609</v>
          </cell>
          <cell r="B608" t="str">
            <v>EMURB</v>
          </cell>
          <cell r="C608" t="str">
            <v>PA-RES-107</v>
          </cell>
          <cell r="D608" t="str">
            <v>FERRAGENS NOVAS IDÊNTICAS ÀS ORIGINAIS</v>
          </cell>
          <cell r="E608" t="str">
            <v>cj</v>
          </cell>
          <cell r="F608">
            <v>10</v>
          </cell>
          <cell r="G608">
            <v>2179.23</v>
          </cell>
        </row>
        <row r="609">
          <cell r="A609">
            <v>610</v>
          </cell>
          <cell r="B609" t="str">
            <v>EMURB</v>
          </cell>
          <cell r="C609" t="str">
            <v>PA-RES-108</v>
          </cell>
          <cell r="D609" t="str">
            <v>RECOLOCAR FERRAGENS</v>
          </cell>
          <cell r="E609" t="str">
            <v>cj</v>
          </cell>
          <cell r="F609">
            <v>19</v>
          </cell>
          <cell r="G609">
            <v>332.07</v>
          </cell>
        </row>
        <row r="610">
          <cell r="A610">
            <v>611</v>
          </cell>
          <cell r="B610" t="str">
            <v>EMURB</v>
          </cell>
          <cell r="C610" t="str">
            <v>PA-RES-109</v>
          </cell>
          <cell r="D610" t="str">
            <v>REINSTALAR PORTAS E JANELAS</v>
          </cell>
          <cell r="E610" t="str">
            <v>cj</v>
          </cell>
          <cell r="F610">
            <v>19</v>
          </cell>
          <cell r="G610">
            <v>249.05</v>
          </cell>
        </row>
        <row r="611">
          <cell r="A611">
            <v>612</v>
          </cell>
          <cell r="B611" t="str">
            <v>EMURB</v>
          </cell>
          <cell r="C611" t="str">
            <v>PA-RES-110</v>
          </cell>
          <cell r="D611" t="str">
            <v>INSTALAR CORTINAS BLACKOUT, COM ACIONAMENTO ELÉTRICO (1,70 x 5,10 m)</v>
          </cell>
          <cell r="E611" t="str">
            <v>un</v>
          </cell>
          <cell r="F611">
            <v>5</v>
          </cell>
          <cell r="G611">
            <v>23141.48</v>
          </cell>
        </row>
        <row r="612">
          <cell r="A612">
            <v>613</v>
          </cell>
          <cell r="B612" t="str">
            <v>EMURB</v>
          </cell>
          <cell r="C612" t="str">
            <v>PA-RES-111</v>
          </cell>
          <cell r="D612" t="str">
            <v>RETIRAR E MAPEAR PEÇAS DE MÁRMORE EXISTENTES</v>
          </cell>
          <cell r="E612" t="str">
            <v>m2</v>
          </cell>
          <cell r="F612">
            <v>36.14</v>
          </cell>
          <cell r="G612">
            <v>166.03</v>
          </cell>
        </row>
        <row r="613">
          <cell r="A613">
            <v>614</v>
          </cell>
          <cell r="B613" t="str">
            <v>EMURB</v>
          </cell>
          <cell r="C613" t="str">
            <v>PA-RES-112</v>
          </cell>
          <cell r="D613" t="str">
            <v>LAVAR PEÇAS DE MÁRMORE</v>
          </cell>
          <cell r="E613" t="str">
            <v>m2</v>
          </cell>
          <cell r="F613">
            <v>36.14</v>
          </cell>
          <cell r="G613">
            <v>46.69</v>
          </cell>
        </row>
        <row r="614">
          <cell r="A614">
            <v>615</v>
          </cell>
          <cell r="B614" t="str">
            <v>EMURB</v>
          </cell>
          <cell r="C614" t="str">
            <v>PA-RES-113</v>
          </cell>
          <cell r="D614" t="str">
            <v>CONTRAPISO NOVO</v>
          </cell>
          <cell r="E614" t="str">
            <v>m2</v>
          </cell>
          <cell r="F614">
            <v>36.14</v>
          </cell>
          <cell r="G614">
            <v>26.56</v>
          </cell>
        </row>
        <row r="615">
          <cell r="A615">
            <v>616</v>
          </cell>
          <cell r="B615" t="str">
            <v>EMURB</v>
          </cell>
          <cell r="C615" t="str">
            <v>PA-RES-114</v>
          </cell>
          <cell r="D615" t="str">
            <v>RECOLOCAR MÁRMORE CONFORME MAPEAMENTO</v>
          </cell>
          <cell r="E615" t="str">
            <v>m2</v>
          </cell>
          <cell r="F615">
            <v>36.14</v>
          </cell>
          <cell r="G615">
            <v>231.41</v>
          </cell>
        </row>
        <row r="616">
          <cell r="A616">
            <v>617</v>
          </cell>
          <cell r="B616" t="str">
            <v>EMURB</v>
          </cell>
          <cell r="C616" t="str">
            <v>PA-RES-115</v>
          </cell>
          <cell r="D616" t="str">
            <v>LIMPEZA E RESTAURO DOS RODAPÉS DE MÁRMORE BRANCO DA ÁREA DE ACESSO, COM SUBSTITUIÇÃO DE COMPONENTES EM MAU ESTADO</v>
          </cell>
          <cell r="E616" t="str">
            <v>m</v>
          </cell>
          <cell r="F616">
            <v>32.72</v>
          </cell>
          <cell r="G616">
            <v>142.57</v>
          </cell>
        </row>
        <row r="617">
          <cell r="A617">
            <v>618</v>
          </cell>
          <cell r="B617" t="str">
            <v>EMURB</v>
          </cell>
          <cell r="C617" t="str">
            <v>PA-RES-116</v>
          </cell>
          <cell r="D617" t="str">
            <v>RESTAURO DE POSTE DE ILUMINAÇÃO DA VARANDA</v>
          </cell>
          <cell r="E617" t="str">
            <v>cj</v>
          </cell>
          <cell r="F617">
            <v>1</v>
          </cell>
          <cell r="G617">
            <v>7139.61</v>
          </cell>
        </row>
        <row r="618">
          <cell r="A618">
            <v>619</v>
          </cell>
          <cell r="B618" t="str">
            <v>EMURB</v>
          </cell>
          <cell r="C618" t="str">
            <v>PA-RES-117</v>
          </cell>
          <cell r="D618" t="str">
            <v>RESTAURO DE BALAÚSTRES NO ENTORNO DA ESCADA</v>
          </cell>
          <cell r="E618" t="str">
            <v>cj</v>
          </cell>
          <cell r="F618">
            <v>1</v>
          </cell>
          <cell r="G618">
            <v>7419.8</v>
          </cell>
        </row>
        <row r="619">
          <cell r="A619">
            <v>620</v>
          </cell>
          <cell r="B619" t="str">
            <v>EMURB</v>
          </cell>
          <cell r="C619" t="str">
            <v>PA-RES-118</v>
          </cell>
          <cell r="D619" t="str">
            <v>RETIRAR E INSPECIONAR CONTRAPISO EM TÁBUA CORRIDA DE PINHO DE RIGA</v>
          </cell>
          <cell r="E619" t="str">
            <v>m2</v>
          </cell>
          <cell r="F619">
            <v>275.62</v>
          </cell>
          <cell r="G619">
            <v>48.15</v>
          </cell>
        </row>
        <row r="620">
          <cell r="A620">
            <v>621</v>
          </cell>
          <cell r="B620" t="str">
            <v>EMURB</v>
          </cell>
          <cell r="C620" t="str">
            <v>PA-RES-119</v>
          </cell>
          <cell r="D620" t="str">
            <v>INSPECIONAR A INTEGRIDADE DOS BARROTES DE SUSTENTAÇÃO DO PISO E A CONDIÇÃO DOS SUPORTES DO FORRO DO MUSEU (ENTARUGAMENTO, RIPAMENTO E FIXAÇÃO), COM SUBSTITUIÇÃO DE COMPONENTE EM MAU ESTADO - DO FORRO E DOS BARROTES</v>
          </cell>
          <cell r="E620" t="str">
            <v>m2</v>
          </cell>
          <cell r="F620">
            <v>275.62</v>
          </cell>
          <cell r="G620">
            <v>145.27000000000001</v>
          </cell>
        </row>
        <row r="621">
          <cell r="A621">
            <v>622</v>
          </cell>
          <cell r="B621" t="str">
            <v>EMURB</v>
          </cell>
          <cell r="C621" t="str">
            <v>PA-RES-121</v>
          </cell>
          <cell r="D621" t="str">
            <v>EXECUTAR REVESTIMENTO EM CHAPAS DE GESSO ACARTONADO, COM APOIOS CONFORME PROJETO DE ACÚSTICA</v>
          </cell>
          <cell r="E621" t="str">
            <v>m2</v>
          </cell>
          <cell r="F621">
            <v>275.62</v>
          </cell>
          <cell r="G621">
            <v>118.61</v>
          </cell>
        </row>
        <row r="622">
          <cell r="A622">
            <v>623</v>
          </cell>
          <cell r="B622" t="str">
            <v>EMURB</v>
          </cell>
          <cell r="C622" t="str">
            <v>PA-RES-122</v>
          </cell>
          <cell r="D622" t="str">
            <v>EXECUTAR REVESTIMENTO COM MATERIAL ABSORVENTE ACÚSTICO (LÃ DE ROCHA OU SIMILAR), COM APOIOS CONFORME PROJETO DE ACÚSTICA</v>
          </cell>
          <cell r="E622" t="str">
            <v>m2</v>
          </cell>
          <cell r="F622">
            <v>275.62</v>
          </cell>
          <cell r="G622">
            <v>102.36</v>
          </cell>
        </row>
        <row r="623">
          <cell r="A623">
            <v>624</v>
          </cell>
          <cell r="B623" t="str">
            <v>EMURB</v>
          </cell>
          <cell r="C623" t="str">
            <v>PA-RES-123</v>
          </cell>
          <cell r="D623" t="str">
            <v xml:space="preserve">RECOLOCAÇÃO DE CONTRAPISO EM TÁBUA CORRIDA, COM A SUBSTITUIÇÃO DAS PEÇAS EM MAU ESTADO, POR OUTRAS DE MESMAS DIMENSÕES, DEVIDAMENTE SECAS E TRATADAS CONTRA INSETOS XILÓFAGOS </v>
          </cell>
          <cell r="E623" t="str">
            <v>m2</v>
          </cell>
          <cell r="F623">
            <v>275.62</v>
          </cell>
          <cell r="G623">
            <v>47.36</v>
          </cell>
        </row>
        <row r="624">
          <cell r="A624">
            <v>625</v>
          </cell>
          <cell r="B624" t="str">
            <v>EMURB</v>
          </cell>
          <cell r="C624" t="str">
            <v>PA-RES-124</v>
          </cell>
          <cell r="D624" t="str">
            <v>EXECUÇÃO DE CAPEAMENTO EM COMPENSADO, CONFORME PROJETO</v>
          </cell>
          <cell r="E624" t="str">
            <v>m2</v>
          </cell>
          <cell r="F624">
            <v>275.62</v>
          </cell>
          <cell r="G624">
            <v>54.37</v>
          </cell>
        </row>
        <row r="625">
          <cell r="A625">
            <v>626</v>
          </cell>
          <cell r="B625" t="str">
            <v>EMURB</v>
          </cell>
          <cell r="C625" t="str">
            <v>PA-RES-125</v>
          </cell>
          <cell r="D625" t="str">
            <v>EXECUÇÃO DE PISO EM SOALHO COM DESENHO DE ACORDO COM PROJETO</v>
          </cell>
          <cell r="E625" t="str">
            <v>m2</v>
          </cell>
          <cell r="F625">
            <v>275.62</v>
          </cell>
          <cell r="G625">
            <v>326.87</v>
          </cell>
        </row>
        <row r="626">
          <cell r="A626">
            <v>627</v>
          </cell>
          <cell r="B626" t="str">
            <v>EMURB</v>
          </cell>
          <cell r="C626" t="str">
            <v>PA-RES-126</v>
          </cell>
          <cell r="D626" t="str">
            <v>LIXAMENTO, CALAFETAÇÃO E POLIMENTO E APLICAÇÃO DE VERNIZ TIPO "BONNA" OU SIMILAR</v>
          </cell>
          <cell r="E626" t="str">
            <v>m2</v>
          </cell>
          <cell r="F626">
            <v>275.62</v>
          </cell>
          <cell r="G626">
            <v>35.94</v>
          </cell>
        </row>
        <row r="627">
          <cell r="A627">
            <v>629</v>
          </cell>
          <cell r="B627" t="str">
            <v>EMURB</v>
          </cell>
          <cell r="C627" t="str">
            <v>PA-RES-128</v>
          </cell>
          <cell r="D627" t="str">
            <v>NOVA ESTRUTURA DE MADEIRA E CONTRAPISO EM TÁBUA CORRIDA DE PINHO DE RIGA IGUAL EXISTENTE</v>
          </cell>
          <cell r="E627" t="str">
            <v>m2</v>
          </cell>
          <cell r="F627">
            <v>10</v>
          </cell>
          <cell r="G627">
            <v>359.26</v>
          </cell>
        </row>
        <row r="628">
          <cell r="A628">
            <v>630</v>
          </cell>
          <cell r="B628" t="str">
            <v>EMURB</v>
          </cell>
          <cell r="C628" t="str">
            <v>PA-RES-129</v>
          </cell>
          <cell r="D628" t="str">
            <v>APLICAÇÃO DE TRATAMENTO ANTI-CUPIM</v>
          </cell>
          <cell r="E628" t="str">
            <v>m2</v>
          </cell>
          <cell r="F628">
            <v>275.62</v>
          </cell>
          <cell r="G628">
            <v>26.97</v>
          </cell>
        </row>
        <row r="629">
          <cell r="A629">
            <v>631</v>
          </cell>
          <cell r="B629" t="str">
            <v>EMURB</v>
          </cell>
          <cell r="C629" t="str">
            <v>PA-RES-130</v>
          </cell>
          <cell r="D629" t="str">
            <v>RETIRADA DAS TELHAS</v>
          </cell>
          <cell r="E629" t="str">
            <v>m2</v>
          </cell>
          <cell r="F629">
            <v>393.2</v>
          </cell>
          <cell r="G629">
            <v>10</v>
          </cell>
        </row>
        <row r="630">
          <cell r="A630">
            <v>632</v>
          </cell>
          <cell r="B630" t="str">
            <v>EMURB</v>
          </cell>
          <cell r="C630" t="str">
            <v>PA-RES-131</v>
          </cell>
          <cell r="D630" t="str">
            <v>INSPECIONAR MADEIRAMENTO, SUBSTITUINDO COMPONENTES ONDE FOR NECESSÁRIO</v>
          </cell>
          <cell r="E630" t="str">
            <v>m2</v>
          </cell>
          <cell r="F630">
            <v>393.2</v>
          </cell>
          <cell r="G630">
            <v>39.840000000000003</v>
          </cell>
        </row>
        <row r="631">
          <cell r="A631">
            <v>633</v>
          </cell>
          <cell r="B631" t="str">
            <v>EMURB</v>
          </cell>
          <cell r="C631" t="str">
            <v>PA-RES-132</v>
          </cell>
          <cell r="D631" t="str">
            <v>SUBSTITUIR CAIBROS EM MAU ESTADO E COMPLETAR APOIO PARA A CAMADA DE GESSO ACARTONADO</v>
          </cell>
          <cell r="E631" t="str">
            <v>m2</v>
          </cell>
          <cell r="F631">
            <v>393.2</v>
          </cell>
          <cell r="G631">
            <v>33.770000000000003</v>
          </cell>
        </row>
        <row r="632">
          <cell r="A632">
            <v>634</v>
          </cell>
          <cell r="B632" t="str">
            <v>EMURB</v>
          </cell>
          <cell r="C632" t="str">
            <v>PA-RES-133</v>
          </cell>
          <cell r="D632" t="str">
            <v>TRATAMENTO DE MADEIRAMENTO COM DEFENSIVOS QUÍMICOS (DRAGNET OU SIMILAR) APLICAR BETUME OU DERIVADO ASFÁLTICO</v>
          </cell>
          <cell r="E632" t="str">
            <v>m2</v>
          </cell>
          <cell r="F632">
            <v>393.2</v>
          </cell>
          <cell r="G632">
            <v>32.57</v>
          </cell>
        </row>
        <row r="633">
          <cell r="A633">
            <v>635</v>
          </cell>
          <cell r="B633" t="str">
            <v>EMURB</v>
          </cell>
          <cell r="C633" t="str">
            <v>PA-RES-134</v>
          </cell>
          <cell r="D633" t="str">
            <v>INSPECIONAR TESOURAS METÁLICAS / PONTOS DE APOIO / EVENTUAIS FALHAS DE PONTOS DE SOLDAGEM</v>
          </cell>
          <cell r="E633" t="str">
            <v>cj</v>
          </cell>
          <cell r="F633">
            <v>1</v>
          </cell>
          <cell r="G633">
            <v>8924.51</v>
          </cell>
        </row>
        <row r="634">
          <cell r="A634">
            <v>636</v>
          </cell>
          <cell r="B634" t="str">
            <v>EMURB</v>
          </cell>
          <cell r="C634" t="str">
            <v>PA-RES-135</v>
          </cell>
          <cell r="D634" t="str">
            <v>TRATAMENTO OU SUBSTITUIÇÃO DE PEÇA OU PARTE DE TESOURA COM APLICAÇÃO DE INIBIDOR DE CORROSÃO E PINTURA ANTI-OXIDANTE</v>
          </cell>
          <cell r="E634" t="str">
            <v>cj</v>
          </cell>
          <cell r="F634">
            <v>1</v>
          </cell>
          <cell r="G634">
            <v>28018.83</v>
          </cell>
        </row>
        <row r="635">
          <cell r="A635">
            <v>637</v>
          </cell>
          <cell r="B635" t="str">
            <v>EMURB</v>
          </cell>
          <cell r="C635" t="str">
            <v>PA-RES-136</v>
          </cell>
          <cell r="D635" t="str">
            <v>LAVAGEM DE TELHA COM DETERGENTE / APLICAÇÃO DE HIDRÓFUGO À BASE DE SILICONE</v>
          </cell>
          <cell r="E635" t="str">
            <v>m2</v>
          </cell>
          <cell r="F635">
            <v>393.2</v>
          </cell>
          <cell r="G635">
            <v>43.89</v>
          </cell>
        </row>
        <row r="636">
          <cell r="A636">
            <v>638</v>
          </cell>
          <cell r="B636" t="str">
            <v>EMURB</v>
          </cell>
          <cell r="C636" t="str">
            <v>PA-RES-137</v>
          </cell>
          <cell r="D636" t="str">
            <v>INSTALAÇÃO DAS PLACAS DE GESSO ACARTONADO (ESPESSURA 37,5 mm, EM TRÊS CAMADAS DE 12,5 mm), CONFORME PROJETO DE ACÚSTICA</v>
          </cell>
          <cell r="E636" t="str">
            <v>m2</v>
          </cell>
          <cell r="F636">
            <v>393.2</v>
          </cell>
          <cell r="G636">
            <v>137.66999999999999</v>
          </cell>
        </row>
        <row r="637">
          <cell r="A637">
            <v>639</v>
          </cell>
          <cell r="B637" t="str">
            <v>EMURB</v>
          </cell>
          <cell r="C637" t="str">
            <v>PA-RES-138</v>
          </cell>
          <cell r="D637" t="str">
            <v>COLOCAÇÃO DE NOVOS CAIBROS (5 x 8 cm), PARA SUPORTE DA MANTA DE SUBCOBERTURA E ABRIGAR O MATERIAL ABSORVENTE ACÚSTICO</v>
          </cell>
          <cell r="E637" t="str">
            <v>m3</v>
          </cell>
          <cell r="F637">
            <v>393.2</v>
          </cell>
          <cell r="G637">
            <v>58.93</v>
          </cell>
        </row>
        <row r="638">
          <cell r="A638">
            <v>640</v>
          </cell>
          <cell r="B638" t="str">
            <v>EMURB</v>
          </cell>
          <cell r="C638" t="str">
            <v>PA-RES-139</v>
          </cell>
          <cell r="D638" t="str">
            <v>INSTALAÇÃO DE CAMADA DE ATENUANTE ACÚSTICO (LÃ DE ROCHA OU LÃ DE VIDRO ENSACADA), CONFORME PROJETO DE ACÚSTICA</v>
          </cell>
          <cell r="E638" t="str">
            <v>m2</v>
          </cell>
          <cell r="F638">
            <v>393.2</v>
          </cell>
          <cell r="G638">
            <v>119.54</v>
          </cell>
        </row>
        <row r="639">
          <cell r="A639">
            <v>641</v>
          </cell>
          <cell r="B639" t="str">
            <v>EMURB</v>
          </cell>
          <cell r="C639" t="str">
            <v>PA-RES-140</v>
          </cell>
          <cell r="D639" t="str">
            <v>INSTALAÇÃO DE TELA PLÁSTICA (POLIPROPILENO) PARA PRENDER A CAMADA ATENUANTE ACÚSTICA, OU OUTRO SISTEMA SISTEMA QUE GARANTA A IMOBILIDADE DO ABSORVENTE ACÚSTICO</v>
          </cell>
          <cell r="E639" t="str">
            <v>m2</v>
          </cell>
          <cell r="F639">
            <v>393.2</v>
          </cell>
          <cell r="G639">
            <v>20.12</v>
          </cell>
        </row>
        <row r="640">
          <cell r="A640">
            <v>642</v>
          </cell>
          <cell r="B640" t="str">
            <v>EMURB</v>
          </cell>
          <cell r="C640" t="str">
            <v>PA-RES-141</v>
          </cell>
          <cell r="D640" t="str">
            <v>INSTALAR SUBCOBERTURA COM MANTA ALUMINIZADA</v>
          </cell>
          <cell r="E640" t="str">
            <v>m2</v>
          </cell>
          <cell r="F640">
            <v>393.2</v>
          </cell>
          <cell r="G640">
            <v>13.31</v>
          </cell>
        </row>
        <row r="641">
          <cell r="A641">
            <v>643</v>
          </cell>
          <cell r="B641" t="str">
            <v>EMURB</v>
          </cell>
          <cell r="C641" t="str">
            <v>PA-RES-142</v>
          </cell>
          <cell r="D641" t="str">
            <v xml:space="preserve">COLOCAÇÃO DE CONTRA-CAIBROS </v>
          </cell>
          <cell r="E641" t="str">
            <v>m2</v>
          </cell>
          <cell r="F641">
            <v>393.2</v>
          </cell>
          <cell r="G641">
            <v>42.84</v>
          </cell>
        </row>
        <row r="642">
          <cell r="A642">
            <v>644</v>
          </cell>
          <cell r="B642" t="str">
            <v>EMURB</v>
          </cell>
          <cell r="C642" t="str">
            <v>PA-RES-143</v>
          </cell>
          <cell r="D642" t="str">
            <v>COLOCAÇÃO DAS NOVAS RIPAS</v>
          </cell>
          <cell r="E642" t="str">
            <v>m2</v>
          </cell>
          <cell r="F642">
            <v>393.2</v>
          </cell>
          <cell r="G642">
            <v>20.38</v>
          </cell>
        </row>
        <row r="643">
          <cell r="A643">
            <v>645</v>
          </cell>
          <cell r="B643" t="str">
            <v>EMURB</v>
          </cell>
          <cell r="C643" t="str">
            <v>PA-RES-144</v>
          </cell>
          <cell r="D643" t="str">
            <v>COMPLEMENTO DE TELHAS NAS MESMAS DIMENSÕES DAS EXISTENTES</v>
          </cell>
          <cell r="E643" t="str">
            <v>m2</v>
          </cell>
          <cell r="F643">
            <v>81</v>
          </cell>
          <cell r="G643">
            <v>71.180000000000007</v>
          </cell>
        </row>
        <row r="644">
          <cell r="A644">
            <v>646</v>
          </cell>
          <cell r="B644" t="str">
            <v>EMURB</v>
          </cell>
          <cell r="C644" t="str">
            <v>PA-RES-145</v>
          </cell>
          <cell r="D644" t="str">
            <v>RECOLOCAÇÃO DAS TELHAS</v>
          </cell>
          <cell r="E644" t="str">
            <v>m2</v>
          </cell>
          <cell r="F644">
            <v>269.7</v>
          </cell>
          <cell r="G644">
            <v>16.03</v>
          </cell>
        </row>
        <row r="645">
          <cell r="A645">
            <v>647</v>
          </cell>
          <cell r="B645" t="str">
            <v>EMURB</v>
          </cell>
          <cell r="C645" t="str">
            <v>PA-RES-146</v>
          </cell>
          <cell r="D645" t="str">
            <v>SUBSTITUIÇÃO DE CALHAS EXISTENTES POR CALHAS DE COBRE (CORTE 60 CHAPA 14)</v>
          </cell>
          <cell r="E645" t="str">
            <v>m</v>
          </cell>
          <cell r="F645">
            <v>86.4</v>
          </cell>
          <cell r="G645">
            <v>513.66999999999996</v>
          </cell>
        </row>
        <row r="646">
          <cell r="A646">
            <v>648</v>
          </cell>
          <cell r="B646" t="str">
            <v>EMURB</v>
          </cell>
          <cell r="C646" t="str">
            <v>PA-RES-147</v>
          </cell>
          <cell r="D646" t="str">
            <v>SUBSTITUIÇÃO DE RUFOS EXISTENTES POR RUFOS DE COBRE (CORTE 30 CHAPA 14)</v>
          </cell>
          <cell r="E646" t="str">
            <v>m</v>
          </cell>
          <cell r="F646">
            <v>86.4</v>
          </cell>
          <cell r="G646">
            <v>274.99</v>
          </cell>
        </row>
        <row r="647">
          <cell r="A647">
            <v>649</v>
          </cell>
          <cell r="B647" t="str">
            <v>EMURB</v>
          </cell>
          <cell r="C647" t="str">
            <v>PA-RES-148</v>
          </cell>
          <cell r="D647" t="str">
            <v>INSPECIONAR / SUBSTITUIR CONDUTORES DE ÁGUA PLUVIAL</v>
          </cell>
          <cell r="E647" t="str">
            <v>m</v>
          </cell>
          <cell r="F647">
            <v>88</v>
          </cell>
          <cell r="G647">
            <v>132.07</v>
          </cell>
        </row>
        <row r="648">
          <cell r="A648">
            <v>650</v>
          </cell>
          <cell r="B648" t="str">
            <v>EMURB</v>
          </cell>
          <cell r="C648" t="str">
            <v>PA-RES-149</v>
          </cell>
          <cell r="D648" t="str">
            <v>RALO HEMISFÉRICO PARA CAPTAÇÃO DE ÁGUA PLUVIAL</v>
          </cell>
          <cell r="E648" t="str">
            <v>cj</v>
          </cell>
          <cell r="F648">
            <v>4</v>
          </cell>
          <cell r="G648">
            <v>69.94</v>
          </cell>
        </row>
        <row r="649">
          <cell r="A649">
            <v>651</v>
          </cell>
          <cell r="B649" t="str">
            <v>EMURB</v>
          </cell>
          <cell r="C649" t="str">
            <v>PA-RES-150</v>
          </cell>
          <cell r="D649" t="str">
            <v>FECHAMENTO DE LANTERNIM COM CHAPA CIMENTÍCIA</v>
          </cell>
          <cell r="E649" t="str">
            <v>m2</v>
          </cell>
          <cell r="F649">
            <v>28</v>
          </cell>
          <cell r="G649">
            <v>125</v>
          </cell>
        </row>
        <row r="650">
          <cell r="A650">
            <v>652</v>
          </cell>
          <cell r="B650" t="str">
            <v>EMURB</v>
          </cell>
          <cell r="C650" t="str">
            <v>PA-RES-151</v>
          </cell>
          <cell r="D650" t="str">
            <v>EXECUÇÃO DE REQUADRO E TELA DE PROTEÇÃO DAS CALHAS, EM ALUMÍNIO, COM DOBRADIÇAS PARA MANUTENÇÃO</v>
          </cell>
          <cell r="E650" t="str">
            <v>m</v>
          </cell>
          <cell r="F650">
            <v>70</v>
          </cell>
          <cell r="G650">
            <v>430.65</v>
          </cell>
        </row>
        <row r="651">
          <cell r="A651">
            <v>653</v>
          </cell>
          <cell r="B651" t="str">
            <v>EMURB</v>
          </cell>
          <cell r="C651" t="str">
            <v>PA-RES-152</v>
          </cell>
          <cell r="D651" t="str">
            <v>DESMONTAR, AMPLIAR E REMONTAR A BASE DO PROSCÊNIO, OBEDECENDO A ORNAMENTAÇÃO ORIGINAL, INCLUI ESTRUTURA DE SUSTENTAÇÃO</v>
          </cell>
          <cell r="E651" t="str">
            <v>m</v>
          </cell>
          <cell r="F651">
            <v>11.8</v>
          </cell>
          <cell r="G651">
            <v>1992.44</v>
          </cell>
        </row>
        <row r="652">
          <cell r="A652">
            <v>654</v>
          </cell>
          <cell r="B652" t="str">
            <v>EMURB</v>
          </cell>
          <cell r="C652" t="str">
            <v>PA-RES-153</v>
          </cell>
          <cell r="D652" t="str">
            <v>DESMONTAR PISO ATUAL DO PALCO</v>
          </cell>
          <cell r="E652" t="str">
            <v>m2</v>
          </cell>
          <cell r="F652">
            <v>44</v>
          </cell>
          <cell r="G652">
            <v>79.63</v>
          </cell>
        </row>
        <row r="653">
          <cell r="A653">
            <v>655</v>
          </cell>
          <cell r="B653" t="str">
            <v>EMURB</v>
          </cell>
          <cell r="C653" t="str">
            <v>PA-RES-154</v>
          </cell>
          <cell r="D653" t="str">
            <v>EXECUTAR NOVO PISO DO PALCO, FLUTUANTE, COM APOIOS RESILIENTES, CONFORME PROJETO, EM MADEIRA DE FREIJÓ OU SIMILAR DE MESMAS CARACTERÍSTICAS</v>
          </cell>
          <cell r="E653" t="str">
            <v>m2</v>
          </cell>
          <cell r="F653">
            <v>51</v>
          </cell>
          <cell r="G653">
            <v>612.26</v>
          </cell>
        </row>
        <row r="654">
          <cell r="A654">
            <v>657</v>
          </cell>
          <cell r="B654" t="str">
            <v>EMURB</v>
          </cell>
          <cell r="C654" t="str">
            <v>PA-RES-156</v>
          </cell>
          <cell r="D654" t="str">
            <v>RESTAURAR ESCADARIA DO FUNDO DO PALCO - INCLUI CORRIMÃOS</v>
          </cell>
          <cell r="E654" t="str">
            <v>vb</v>
          </cell>
          <cell r="F654">
            <v>2</v>
          </cell>
          <cell r="G654">
            <v>6537.72</v>
          </cell>
        </row>
        <row r="655">
          <cell r="A655">
            <v>658</v>
          </cell>
          <cell r="B655" t="str">
            <v>EMURB</v>
          </cell>
          <cell r="C655" t="str">
            <v>PA-RES-157</v>
          </cell>
          <cell r="D655" t="str">
            <v>REFORMA E READEQUAÇÃO DA GEOMETRIA DA PAREDE DO FUNDO DO PALCO PARA ADEQUAÇÃO ACÚSTICA</v>
          </cell>
          <cell r="E655" t="str">
            <v>m2</v>
          </cell>
          <cell r="F655">
            <v>60</v>
          </cell>
          <cell r="G655">
            <v>404.7</v>
          </cell>
        </row>
        <row r="656">
          <cell r="A656">
            <v>659</v>
          </cell>
          <cell r="B656" t="str">
            <v>EMURB</v>
          </cell>
          <cell r="C656" t="str">
            <v>PA-RES-158</v>
          </cell>
          <cell r="D656" t="str">
            <v>FECHAMENTO DAS VENEZIANAS DAS ESQUADRIAS DE MADEIRA EM CHAPA METÁLICA COM ACABAMENTO PRETO FOSCO, CONFORME PROJETO (60 x 40 cm)</v>
          </cell>
          <cell r="E656" t="str">
            <v>un</v>
          </cell>
          <cell r="F656">
            <v>8</v>
          </cell>
          <cell r="G656">
            <v>809.42</v>
          </cell>
        </row>
        <row r="657">
          <cell r="A657">
            <v>660</v>
          </cell>
          <cell r="B657" t="str">
            <v>EMURB</v>
          </cell>
          <cell r="C657" t="str">
            <v>PA-REV-001</v>
          </cell>
          <cell r="D657" t="str">
            <v>CERAMICA ALTA RESISTÊNCIA PASTILHA 5 x 5 cm BRANCO GELO REF. 6100 JATOBÁ OU SIMILAR</v>
          </cell>
          <cell r="E657" t="str">
            <v>M2</v>
          </cell>
          <cell r="F657">
            <v>4328.62</v>
          </cell>
          <cell r="G657">
            <v>72.510000000000005</v>
          </cell>
        </row>
        <row r="658">
          <cell r="A658">
            <v>661</v>
          </cell>
          <cell r="B658" t="str">
            <v>EMURB</v>
          </cell>
          <cell r="C658" t="str">
            <v>PA-VID-001</v>
          </cell>
          <cell r="D658" t="str">
            <v>FORNECIMENTO E INSTALAÇÃO DE PORTA DE VIDRO AUTOMÁTICA</v>
          </cell>
          <cell r="E658" t="str">
            <v>M2</v>
          </cell>
          <cell r="F658">
            <v>66.2</v>
          </cell>
          <cell r="G658">
            <v>1151.6099999999999</v>
          </cell>
        </row>
        <row r="659">
          <cell r="A659">
            <v>662</v>
          </cell>
          <cell r="B659" t="str">
            <v>EMURB</v>
          </cell>
          <cell r="C659" t="str">
            <v>PA-VID-002</v>
          </cell>
          <cell r="D659" t="str">
            <v>FORNECIMENTO E INSTALAÇÃO DE VIDRO LAMINADO 16mm</v>
          </cell>
          <cell r="E659" t="str">
            <v>M2</v>
          </cell>
          <cell r="F659">
            <v>220.36</v>
          </cell>
          <cell r="G659">
            <v>317.79000000000002</v>
          </cell>
        </row>
        <row r="660">
          <cell r="A660">
            <v>663</v>
          </cell>
          <cell r="B660" t="str">
            <v>EMURB</v>
          </cell>
          <cell r="C660" t="str">
            <v>PA-VID-003</v>
          </cell>
          <cell r="D660" t="str">
            <v>FORNECIMENTO E INSTALAÇÃO DE VIDRO LAMINADO 12mm</v>
          </cell>
          <cell r="E660" t="str">
            <v>M2</v>
          </cell>
          <cell r="F660">
            <v>263</v>
          </cell>
          <cell r="G660">
            <v>256.27</v>
          </cell>
        </row>
        <row r="661">
          <cell r="A661">
            <v>664</v>
          </cell>
          <cell r="B661" t="str">
            <v>EMURB</v>
          </cell>
          <cell r="C661" t="str">
            <v>PA-VID-004</v>
          </cell>
          <cell r="D661" t="str">
            <v>FORNECIMENTO E INSTALAÇÃO DE VIDRO LAMINADO 8mm</v>
          </cell>
          <cell r="E661" t="str">
            <v>M2</v>
          </cell>
          <cell r="F661">
            <v>546.34999999999991</v>
          </cell>
          <cell r="G661">
            <v>194.77</v>
          </cell>
        </row>
        <row r="662">
          <cell r="A662">
            <v>665</v>
          </cell>
          <cell r="B662" t="str">
            <v>EMURB</v>
          </cell>
          <cell r="C662" t="str">
            <v>PA-VID-005</v>
          </cell>
          <cell r="D662" t="str">
            <v>FORNECIMENTO E INSTALAÇÃO DE VIDRO LAMINADO 10mm</v>
          </cell>
          <cell r="E662" t="str">
            <v>M2</v>
          </cell>
          <cell r="F662">
            <v>11.45</v>
          </cell>
          <cell r="G662">
            <v>184.51</v>
          </cell>
        </row>
        <row r="663">
          <cell r="A663">
            <v>666</v>
          </cell>
          <cell r="B663" t="str">
            <v>EMURB</v>
          </cell>
          <cell r="C663" t="str">
            <v>PA-VID-006</v>
          </cell>
          <cell r="D663" t="str">
            <v>FORNECIMENTO E INSTALAÇÃO DE ESPELHO COM BORDA BISELADA</v>
          </cell>
          <cell r="E663" t="str">
            <v>M2</v>
          </cell>
          <cell r="F663">
            <v>332.01</v>
          </cell>
          <cell r="G663">
            <v>204.67</v>
          </cell>
        </row>
      </sheetData>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row r="2">
          <cell r="A2">
            <v>1</v>
          </cell>
        </row>
      </sheetData>
      <sheetData sheetId="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mercadolivre.com.br/" TargetMode="External"/><Relationship Id="rId1" Type="http://schemas.openxmlformats.org/officeDocument/2006/relationships/hyperlink" Target="http://www.mercadolivre.com.br/"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5CAC2-DA15-4B4C-A60C-3E02AF4FABE3}">
  <sheetPr>
    <tabColor rgb="FFFF0000"/>
  </sheetPr>
  <dimension ref="C2:X120"/>
  <sheetViews>
    <sheetView showGridLines="0" view="pageBreakPreview" topLeftCell="A120" zoomScale="80" zoomScaleNormal="70" zoomScaleSheetLayoutView="80" workbookViewId="0">
      <selection activeCell="F27" sqref="F27"/>
    </sheetView>
  </sheetViews>
  <sheetFormatPr defaultColWidth="75.7109375" defaultRowHeight="50.1" customHeight="1"/>
  <cols>
    <col min="1" max="1" width="20.5703125" style="27" customWidth="1"/>
    <col min="2" max="2" width="0.7109375" style="27" customWidth="1"/>
    <col min="3" max="3" width="8.7109375" style="27" customWidth="1"/>
    <col min="4" max="4" width="92" style="28" customWidth="1"/>
    <col min="5" max="5" width="15.5703125" style="27" customWidth="1"/>
    <col min="6" max="7" width="12.7109375" style="27" customWidth="1"/>
    <col min="8" max="12" width="15.7109375" style="27" customWidth="1"/>
    <col min="13" max="13" width="0.7109375" style="27" customWidth="1"/>
    <col min="14" max="14" width="20" style="27" customWidth="1"/>
    <col min="15" max="19" width="12.7109375" style="27" customWidth="1"/>
    <col min="20" max="26" width="16.5703125" style="27" customWidth="1"/>
    <col min="27" max="16384" width="75.7109375" style="27"/>
  </cols>
  <sheetData>
    <row r="2" spans="3:24" ht="5.0999999999999996" customHeight="1"/>
    <row r="3" spans="3:24" ht="30" customHeight="1">
      <c r="C3" s="455" t="s">
        <v>350</v>
      </c>
      <c r="D3" s="456"/>
      <c r="E3" s="456"/>
      <c r="F3" s="456"/>
      <c r="G3" s="456"/>
      <c r="H3" s="456"/>
      <c r="I3" s="456"/>
      <c r="J3" s="456"/>
      <c r="K3" s="456"/>
      <c r="L3" s="457"/>
      <c r="M3" s="189"/>
      <c r="N3" s="189"/>
      <c r="O3" s="189"/>
      <c r="P3" s="189"/>
      <c r="Q3" s="189"/>
      <c r="R3" s="193"/>
      <c r="S3" s="223"/>
    </row>
    <row r="4" spans="3:24" ht="30" customHeight="1">
      <c r="C4" s="38" t="s">
        <v>177</v>
      </c>
      <c r="D4" s="38" t="s">
        <v>202</v>
      </c>
      <c r="E4" s="38" t="s">
        <v>203</v>
      </c>
      <c r="F4" s="38" t="s">
        <v>280</v>
      </c>
      <c r="G4" s="38" t="s">
        <v>330</v>
      </c>
      <c r="H4" s="221">
        <v>1</v>
      </c>
      <c r="I4" s="221">
        <f>H4+1</f>
        <v>2</v>
      </c>
      <c r="J4" s="221">
        <f t="shared" ref="J4:L4" si="0">I4+1</f>
        <v>3</v>
      </c>
      <c r="K4" s="221">
        <f t="shared" si="0"/>
        <v>4</v>
      </c>
      <c r="L4" s="221">
        <f t="shared" si="0"/>
        <v>5</v>
      </c>
      <c r="M4" s="190"/>
      <c r="N4" s="190"/>
      <c r="O4" s="193"/>
      <c r="P4" s="193"/>
      <c r="Q4" s="225"/>
      <c r="R4" s="193"/>
      <c r="S4" s="223"/>
      <c r="T4" s="226"/>
      <c r="U4" s="227"/>
      <c r="V4" s="227"/>
      <c r="W4" s="227"/>
    </row>
    <row r="5" spans="3:24" ht="30" customHeight="1">
      <c r="C5" s="241" t="s">
        <v>331</v>
      </c>
      <c r="D5" s="276" t="s">
        <v>417</v>
      </c>
      <c r="E5" s="277"/>
      <c r="F5" s="277"/>
      <c r="G5" s="277"/>
      <c r="H5" s="40"/>
      <c r="I5" s="40"/>
      <c r="J5" s="40"/>
      <c r="K5" s="40"/>
      <c r="L5" s="40"/>
      <c r="M5" s="190"/>
      <c r="N5" s="190"/>
      <c r="O5" s="193"/>
      <c r="P5" s="193"/>
      <c r="Q5" s="225"/>
      <c r="R5" s="193"/>
      <c r="S5" s="223"/>
      <c r="T5" s="226"/>
      <c r="U5" s="227"/>
      <c r="V5" s="227"/>
      <c r="W5" s="227"/>
    </row>
    <row r="6" spans="3:24" ht="30" customHeight="1">
      <c r="C6" s="237" t="s">
        <v>308</v>
      </c>
      <c r="D6" s="262" t="s">
        <v>418</v>
      </c>
      <c r="E6" s="239" t="s">
        <v>223</v>
      </c>
      <c r="F6" s="240" t="e">
        <f>+#REF!</f>
        <v>#REF!</v>
      </c>
      <c r="G6" s="240" t="e">
        <f t="shared" ref="G6:G29" si="1">F6*12</f>
        <v>#REF!</v>
      </c>
      <c r="H6" s="240" t="e">
        <f>G6</f>
        <v>#REF!</v>
      </c>
      <c r="I6" s="240" t="e">
        <f t="shared" ref="I6:I10" si="2">H6</f>
        <v>#REF!</v>
      </c>
      <c r="J6" s="240" t="e">
        <f t="shared" ref="J6:J10" si="3">I6</f>
        <v>#REF!</v>
      </c>
      <c r="K6" s="240" t="e">
        <f t="shared" ref="K6:K10" si="4">J6</f>
        <v>#REF!</v>
      </c>
      <c r="L6" s="240" t="e">
        <f t="shared" ref="L6:L10" si="5">K6</f>
        <v>#REF!</v>
      </c>
      <c r="M6" s="192"/>
      <c r="N6" s="192"/>
      <c r="O6" s="193"/>
      <c r="P6" s="193"/>
      <c r="Q6" s="229"/>
      <c r="R6" s="193"/>
      <c r="S6" s="193"/>
      <c r="T6" s="193"/>
      <c r="U6" s="230"/>
      <c r="V6" s="230"/>
      <c r="W6" s="230"/>
      <c r="X6" s="230"/>
    </row>
    <row r="7" spans="3:24" ht="30" customHeight="1">
      <c r="C7" s="237" t="s">
        <v>309</v>
      </c>
      <c r="D7" s="262" t="s">
        <v>419</v>
      </c>
      <c r="E7" s="239" t="s">
        <v>484</v>
      </c>
      <c r="F7" s="240" t="e">
        <f>+#REF!</f>
        <v>#REF!</v>
      </c>
      <c r="G7" s="240" t="e">
        <f t="shared" si="1"/>
        <v>#REF!</v>
      </c>
      <c r="H7" s="240" t="e">
        <f t="shared" ref="H7:H10" si="6">G7</f>
        <v>#REF!</v>
      </c>
      <c r="I7" s="240" t="e">
        <f t="shared" si="2"/>
        <v>#REF!</v>
      </c>
      <c r="J7" s="240" t="e">
        <f t="shared" si="3"/>
        <v>#REF!</v>
      </c>
      <c r="K7" s="240" t="e">
        <f t="shared" si="4"/>
        <v>#REF!</v>
      </c>
      <c r="L7" s="240" t="e">
        <f t="shared" si="5"/>
        <v>#REF!</v>
      </c>
      <c r="M7" s="192"/>
      <c r="N7" s="192"/>
      <c r="O7" s="193"/>
      <c r="P7" s="193"/>
      <c r="Q7" s="229"/>
      <c r="R7" s="193"/>
      <c r="S7" s="193"/>
      <c r="T7" s="193"/>
      <c r="U7" s="230"/>
      <c r="V7" s="230"/>
      <c r="W7" s="230"/>
      <c r="X7" s="230"/>
    </row>
    <row r="8" spans="3:24" ht="30" customHeight="1">
      <c r="C8" s="237" t="s">
        <v>310</v>
      </c>
      <c r="D8" s="259" t="s">
        <v>420</v>
      </c>
      <c r="E8" s="239" t="s">
        <v>484</v>
      </c>
      <c r="F8" s="240" t="e">
        <f>+#REF!</f>
        <v>#REF!</v>
      </c>
      <c r="G8" s="240" t="e">
        <f>F8*12</f>
        <v>#REF!</v>
      </c>
      <c r="H8" s="240" t="e">
        <f t="shared" si="6"/>
        <v>#REF!</v>
      </c>
      <c r="I8" s="240" t="e">
        <f t="shared" si="2"/>
        <v>#REF!</v>
      </c>
      <c r="J8" s="240" t="e">
        <f t="shared" si="3"/>
        <v>#REF!</v>
      </c>
      <c r="K8" s="240" t="e">
        <f t="shared" si="4"/>
        <v>#REF!</v>
      </c>
      <c r="L8" s="240" t="e">
        <f t="shared" si="5"/>
        <v>#REF!</v>
      </c>
      <c r="M8" s="192"/>
      <c r="N8" s="192"/>
      <c r="O8" s="193"/>
      <c r="P8" s="193"/>
      <c r="Q8" s="229"/>
      <c r="R8" s="193"/>
      <c r="S8" s="193"/>
      <c r="T8" s="193"/>
      <c r="U8" s="230"/>
      <c r="V8" s="230"/>
      <c r="W8" s="230"/>
      <c r="X8" s="230"/>
    </row>
    <row r="9" spans="3:24" ht="30" customHeight="1">
      <c r="C9" s="260" t="s">
        <v>332</v>
      </c>
      <c r="D9" s="276" t="s">
        <v>421</v>
      </c>
      <c r="E9" s="239"/>
      <c r="F9" s="240"/>
      <c r="G9" s="240"/>
      <c r="H9" s="240"/>
      <c r="I9" s="240"/>
      <c r="J9" s="240"/>
      <c r="K9" s="240"/>
      <c r="L9" s="240"/>
      <c r="M9" s="192"/>
      <c r="N9" s="192"/>
      <c r="O9" s="193"/>
      <c r="P9" s="193"/>
      <c r="Q9" s="229"/>
      <c r="R9" s="193"/>
      <c r="S9" s="193"/>
      <c r="T9" s="193"/>
      <c r="U9" s="230"/>
      <c r="V9" s="230"/>
      <c r="W9" s="230"/>
      <c r="X9" s="230"/>
    </row>
    <row r="10" spans="3:24" ht="30" customHeight="1">
      <c r="C10" s="264" t="s">
        <v>422</v>
      </c>
      <c r="D10" s="262" t="s">
        <v>423</v>
      </c>
      <c r="E10" s="256" t="s">
        <v>223</v>
      </c>
      <c r="F10" s="240" t="e">
        <f>+#REF!</f>
        <v>#REF!</v>
      </c>
      <c r="G10" s="240" t="e">
        <f t="shared" si="1"/>
        <v>#REF!</v>
      </c>
      <c r="H10" s="240" t="e">
        <f t="shared" si="6"/>
        <v>#REF!</v>
      </c>
      <c r="I10" s="240" t="e">
        <f t="shared" si="2"/>
        <v>#REF!</v>
      </c>
      <c r="J10" s="240" t="e">
        <f t="shared" si="3"/>
        <v>#REF!</v>
      </c>
      <c r="K10" s="240" t="e">
        <f t="shared" si="4"/>
        <v>#REF!</v>
      </c>
      <c r="L10" s="240" t="e">
        <f t="shared" si="5"/>
        <v>#REF!</v>
      </c>
      <c r="M10" s="192"/>
      <c r="N10" s="192"/>
      <c r="O10" s="193"/>
      <c r="P10" s="193"/>
      <c r="Q10" s="229"/>
      <c r="R10" s="193"/>
      <c r="S10" s="193"/>
      <c r="T10" s="193"/>
      <c r="U10" s="230"/>
      <c r="V10" s="230"/>
      <c r="W10" s="230"/>
      <c r="X10" s="230"/>
    </row>
    <row r="11" spans="3:24" ht="30" customHeight="1">
      <c r="C11" s="264" t="s">
        <v>424</v>
      </c>
      <c r="D11" s="262" t="s">
        <v>425</v>
      </c>
      <c r="E11" s="256" t="s">
        <v>223</v>
      </c>
      <c r="F11" s="240" t="e">
        <f>+#REF!</f>
        <v>#REF!</v>
      </c>
      <c r="G11" s="240" t="e">
        <f t="shared" ref="G11" si="7">F11*12</f>
        <v>#REF!</v>
      </c>
      <c r="H11" s="240" t="e">
        <f t="shared" ref="H11" si="8">G11</f>
        <v>#REF!</v>
      </c>
      <c r="I11" s="240" t="e">
        <f t="shared" ref="I11" si="9">H11</f>
        <v>#REF!</v>
      </c>
      <c r="J11" s="240" t="e">
        <f t="shared" ref="J11" si="10">I11</f>
        <v>#REF!</v>
      </c>
      <c r="K11" s="240" t="e">
        <f t="shared" ref="K11" si="11">J11</f>
        <v>#REF!</v>
      </c>
      <c r="L11" s="240" t="e">
        <f t="shared" ref="L11" si="12">K11</f>
        <v>#REF!</v>
      </c>
      <c r="M11" s="192"/>
      <c r="N11" s="192"/>
      <c r="O11" s="193"/>
      <c r="P11" s="193"/>
      <c r="Q11" s="229"/>
      <c r="R11" s="193"/>
      <c r="S11" s="193"/>
      <c r="T11" s="193"/>
      <c r="U11" s="230"/>
      <c r="V11" s="230"/>
    </row>
    <row r="12" spans="3:24" ht="30" customHeight="1">
      <c r="C12" s="264" t="s">
        <v>426</v>
      </c>
      <c r="D12" s="262" t="s">
        <v>427</v>
      </c>
      <c r="E12" s="256"/>
      <c r="F12" s="240"/>
      <c r="G12" s="240"/>
      <c r="H12" s="240"/>
      <c r="I12" s="240"/>
      <c r="J12" s="240"/>
      <c r="K12" s="240"/>
      <c r="L12" s="240"/>
      <c r="M12" s="192"/>
      <c r="N12" s="192"/>
      <c r="O12" s="193"/>
      <c r="P12" s="193"/>
      <c r="Q12" s="229"/>
      <c r="R12" s="193"/>
      <c r="S12" s="193"/>
      <c r="T12" s="193"/>
      <c r="U12" s="230"/>
      <c r="V12" s="230"/>
    </row>
    <row r="13" spans="3:24" ht="30" customHeight="1">
      <c r="C13" s="264" t="s">
        <v>428</v>
      </c>
      <c r="D13" s="262" t="s">
        <v>429</v>
      </c>
      <c r="E13" s="256" t="s">
        <v>223</v>
      </c>
      <c r="F13" s="240" t="e">
        <f>+#REF!</f>
        <v>#REF!</v>
      </c>
      <c r="G13" s="240" t="e">
        <f t="shared" si="1"/>
        <v>#REF!</v>
      </c>
      <c r="H13" s="240" t="e">
        <f t="shared" ref="H13:H29" si="13">G13</f>
        <v>#REF!</v>
      </c>
      <c r="I13" s="240" t="e">
        <f t="shared" ref="I13:I23" si="14">H13</f>
        <v>#REF!</v>
      </c>
      <c r="J13" s="240" t="e">
        <f t="shared" ref="J13:J23" si="15">I13</f>
        <v>#REF!</v>
      </c>
      <c r="K13" s="240" t="e">
        <f t="shared" ref="K13:K23" si="16">J13</f>
        <v>#REF!</v>
      </c>
      <c r="L13" s="240" t="e">
        <f t="shared" ref="L13:L23" si="17">K13</f>
        <v>#REF!</v>
      </c>
      <c r="M13" s="192"/>
      <c r="N13" s="192"/>
      <c r="O13" s="193"/>
      <c r="P13" s="193"/>
      <c r="Q13" s="229"/>
      <c r="R13" s="193"/>
      <c r="S13" s="193"/>
      <c r="T13" s="193"/>
      <c r="U13" s="230"/>
      <c r="V13" s="230"/>
    </row>
    <row r="14" spans="3:24" ht="30" customHeight="1">
      <c r="C14" s="264" t="s">
        <v>430</v>
      </c>
      <c r="D14" s="262" t="s">
        <v>431</v>
      </c>
      <c r="E14" s="256" t="s">
        <v>223</v>
      </c>
      <c r="F14" s="240" t="e">
        <f>+#REF!</f>
        <v>#REF!</v>
      </c>
      <c r="G14" s="240" t="e">
        <f t="shared" si="1"/>
        <v>#REF!</v>
      </c>
      <c r="H14" s="240" t="e">
        <f t="shared" si="13"/>
        <v>#REF!</v>
      </c>
      <c r="I14" s="240" t="e">
        <f t="shared" si="14"/>
        <v>#REF!</v>
      </c>
      <c r="J14" s="240" t="e">
        <f t="shared" si="15"/>
        <v>#REF!</v>
      </c>
      <c r="K14" s="240" t="e">
        <f t="shared" si="16"/>
        <v>#REF!</v>
      </c>
      <c r="L14" s="240" t="e">
        <f t="shared" si="17"/>
        <v>#REF!</v>
      </c>
      <c r="M14" s="192"/>
      <c r="N14" s="192"/>
      <c r="O14" s="193"/>
      <c r="P14" s="193"/>
      <c r="Q14" s="229"/>
      <c r="R14" s="193"/>
      <c r="S14" s="193"/>
      <c r="T14" s="193"/>
      <c r="U14" s="230"/>
      <c r="V14" s="230"/>
    </row>
    <row r="15" spans="3:24" ht="30" customHeight="1">
      <c r="C15" s="264" t="s">
        <v>432</v>
      </c>
      <c r="D15" s="262" t="s">
        <v>433</v>
      </c>
      <c r="E15" s="256"/>
      <c r="F15" s="240" t="e">
        <f>+#REF!</f>
        <v>#REF!</v>
      </c>
      <c r="G15" s="240" t="e">
        <f t="shared" si="1"/>
        <v>#REF!</v>
      </c>
      <c r="H15" s="240" t="e">
        <f t="shared" si="13"/>
        <v>#REF!</v>
      </c>
      <c r="I15" s="240" t="e">
        <f t="shared" si="14"/>
        <v>#REF!</v>
      </c>
      <c r="J15" s="240" t="e">
        <f t="shared" si="15"/>
        <v>#REF!</v>
      </c>
      <c r="K15" s="240" t="e">
        <f t="shared" si="16"/>
        <v>#REF!</v>
      </c>
      <c r="L15" s="240" t="e">
        <f t="shared" si="17"/>
        <v>#REF!</v>
      </c>
      <c r="M15" s="192"/>
      <c r="N15" s="192"/>
      <c r="O15" s="193"/>
      <c r="P15" s="193"/>
      <c r="Q15" s="229"/>
      <c r="R15" s="193"/>
      <c r="S15" s="193"/>
      <c r="T15" s="193"/>
      <c r="U15" s="230"/>
      <c r="V15" s="230"/>
    </row>
    <row r="16" spans="3:24" ht="30" customHeight="1">
      <c r="C16" s="264" t="s">
        <v>434</v>
      </c>
      <c r="D16" s="262" t="s">
        <v>435</v>
      </c>
      <c r="E16" s="256" t="s">
        <v>223</v>
      </c>
      <c r="F16" s="240" t="e">
        <f>+#REF!</f>
        <v>#REF!</v>
      </c>
      <c r="G16" s="240" t="e">
        <f t="shared" si="1"/>
        <v>#REF!</v>
      </c>
      <c r="H16" s="240" t="e">
        <f t="shared" si="13"/>
        <v>#REF!</v>
      </c>
      <c r="I16" s="240" t="e">
        <f t="shared" si="14"/>
        <v>#REF!</v>
      </c>
      <c r="J16" s="240" t="e">
        <f t="shared" si="15"/>
        <v>#REF!</v>
      </c>
      <c r="K16" s="240" t="e">
        <f t="shared" si="16"/>
        <v>#REF!</v>
      </c>
      <c r="L16" s="240" t="e">
        <f t="shared" si="17"/>
        <v>#REF!</v>
      </c>
      <c r="M16" s="192"/>
      <c r="N16" s="192"/>
      <c r="O16" s="193"/>
      <c r="P16" s="193"/>
      <c r="Q16" s="229"/>
      <c r="R16" s="193"/>
      <c r="S16" s="193"/>
      <c r="T16" s="193"/>
      <c r="U16" s="230"/>
      <c r="V16" s="230"/>
    </row>
    <row r="17" spans="3:22" ht="30" customHeight="1">
      <c r="C17" s="265" t="s">
        <v>436</v>
      </c>
      <c r="D17" s="259" t="s">
        <v>437</v>
      </c>
      <c r="E17" s="256" t="s">
        <v>223</v>
      </c>
      <c r="F17" s="240" t="e">
        <f>+#REF!</f>
        <v>#REF!</v>
      </c>
      <c r="G17" s="240" t="e">
        <f t="shared" si="1"/>
        <v>#REF!</v>
      </c>
      <c r="H17" s="240" t="e">
        <f t="shared" si="13"/>
        <v>#REF!</v>
      </c>
      <c r="I17" s="240" t="e">
        <f t="shared" si="14"/>
        <v>#REF!</v>
      </c>
      <c r="J17" s="240" t="e">
        <f t="shared" si="15"/>
        <v>#REF!</v>
      </c>
      <c r="K17" s="240" t="e">
        <f t="shared" si="16"/>
        <v>#REF!</v>
      </c>
      <c r="L17" s="240" t="e">
        <f t="shared" si="17"/>
        <v>#REF!</v>
      </c>
      <c r="M17" s="192"/>
      <c r="N17" s="192"/>
      <c r="O17" s="193"/>
      <c r="P17" s="193"/>
      <c r="Q17" s="229"/>
      <c r="R17" s="193"/>
      <c r="S17" s="193"/>
      <c r="T17" s="193"/>
      <c r="U17" s="230"/>
      <c r="V17" s="230"/>
    </row>
    <row r="18" spans="3:22" ht="30" customHeight="1">
      <c r="C18" s="260" t="s">
        <v>333</v>
      </c>
      <c r="D18" s="276" t="s">
        <v>438</v>
      </c>
      <c r="E18" s="239"/>
      <c r="F18" s="240"/>
      <c r="G18" s="240"/>
      <c r="H18" s="240"/>
      <c r="I18" s="240"/>
      <c r="J18" s="240"/>
      <c r="K18" s="240"/>
      <c r="L18" s="240"/>
      <c r="M18" s="192"/>
      <c r="N18" s="192"/>
      <c r="O18" s="193"/>
      <c r="P18" s="193"/>
      <c r="Q18" s="229"/>
      <c r="R18" s="193"/>
      <c r="S18" s="193"/>
      <c r="T18" s="193"/>
      <c r="U18" s="230"/>
      <c r="V18" s="230"/>
    </row>
    <row r="19" spans="3:22" ht="30" customHeight="1">
      <c r="C19" s="264" t="s">
        <v>439</v>
      </c>
      <c r="D19" s="267" t="s">
        <v>440</v>
      </c>
      <c r="E19" s="256" t="s">
        <v>223</v>
      </c>
      <c r="F19" s="240" t="e">
        <f>+#REF!</f>
        <v>#REF!</v>
      </c>
      <c r="G19" s="240" t="e">
        <f t="shared" si="1"/>
        <v>#REF!</v>
      </c>
      <c r="H19" s="240" t="e">
        <f t="shared" si="13"/>
        <v>#REF!</v>
      </c>
      <c r="I19" s="240" t="e">
        <f t="shared" si="14"/>
        <v>#REF!</v>
      </c>
      <c r="J19" s="240" t="e">
        <f t="shared" si="15"/>
        <v>#REF!</v>
      </c>
      <c r="K19" s="240" t="e">
        <f t="shared" si="16"/>
        <v>#REF!</v>
      </c>
      <c r="L19" s="240" t="e">
        <f t="shared" si="17"/>
        <v>#REF!</v>
      </c>
      <c r="M19" s="192"/>
      <c r="N19" s="192"/>
      <c r="O19" s="193"/>
      <c r="P19" s="193"/>
      <c r="Q19" s="229"/>
      <c r="R19" s="193"/>
      <c r="S19" s="193"/>
      <c r="T19" s="193"/>
      <c r="U19" s="230"/>
      <c r="V19" s="230"/>
    </row>
    <row r="20" spans="3:22" ht="30" customHeight="1">
      <c r="C20" s="264" t="s">
        <v>441</v>
      </c>
      <c r="D20" s="267" t="s">
        <v>442</v>
      </c>
      <c r="E20" s="256" t="s">
        <v>223</v>
      </c>
      <c r="F20" s="240" t="e">
        <f>+#REF!</f>
        <v>#REF!</v>
      </c>
      <c r="G20" s="240" t="e">
        <f t="shared" si="1"/>
        <v>#REF!</v>
      </c>
      <c r="H20" s="240" t="e">
        <f t="shared" si="13"/>
        <v>#REF!</v>
      </c>
      <c r="I20" s="240" t="e">
        <f t="shared" si="14"/>
        <v>#REF!</v>
      </c>
      <c r="J20" s="240" t="e">
        <f t="shared" si="15"/>
        <v>#REF!</v>
      </c>
      <c r="K20" s="240" t="e">
        <f t="shared" si="16"/>
        <v>#REF!</v>
      </c>
      <c r="L20" s="240" t="e">
        <f t="shared" si="17"/>
        <v>#REF!</v>
      </c>
      <c r="M20" s="192"/>
      <c r="N20" s="192"/>
      <c r="O20" s="193"/>
      <c r="P20" s="193"/>
      <c r="Q20" s="229"/>
      <c r="R20" s="193"/>
      <c r="S20" s="193"/>
      <c r="T20" s="193"/>
      <c r="U20" s="230"/>
      <c r="V20" s="230"/>
    </row>
    <row r="21" spans="3:22" ht="30" customHeight="1">
      <c r="C21" s="264" t="s">
        <v>443</v>
      </c>
      <c r="D21" s="267" t="s">
        <v>444</v>
      </c>
      <c r="E21" s="256" t="s">
        <v>223</v>
      </c>
      <c r="F21" s="240" t="e">
        <f>+#REF!</f>
        <v>#REF!</v>
      </c>
      <c r="G21" s="240" t="e">
        <f t="shared" si="1"/>
        <v>#REF!</v>
      </c>
      <c r="H21" s="240" t="e">
        <f t="shared" si="13"/>
        <v>#REF!</v>
      </c>
      <c r="I21" s="240" t="e">
        <f t="shared" si="14"/>
        <v>#REF!</v>
      </c>
      <c r="J21" s="240" t="e">
        <f t="shared" si="15"/>
        <v>#REF!</v>
      </c>
      <c r="K21" s="240" t="e">
        <f t="shared" si="16"/>
        <v>#REF!</v>
      </c>
      <c r="L21" s="240" t="e">
        <f t="shared" si="17"/>
        <v>#REF!</v>
      </c>
      <c r="M21" s="192"/>
      <c r="N21" s="192"/>
      <c r="O21" s="193"/>
      <c r="P21" s="193"/>
      <c r="Q21" s="229"/>
      <c r="R21" s="193"/>
      <c r="S21" s="193"/>
      <c r="T21" s="193"/>
      <c r="U21" s="230"/>
      <c r="V21" s="230"/>
    </row>
    <row r="22" spans="3:22" ht="30" customHeight="1">
      <c r="C22" s="264" t="s">
        <v>445</v>
      </c>
      <c r="D22" s="267" t="s">
        <v>446</v>
      </c>
      <c r="E22" s="239" t="s">
        <v>297</v>
      </c>
      <c r="F22" s="240" t="e">
        <f>+#REF!</f>
        <v>#REF!</v>
      </c>
      <c r="G22" s="240" t="e">
        <f t="shared" si="1"/>
        <v>#REF!</v>
      </c>
      <c r="H22" s="240" t="e">
        <f t="shared" si="13"/>
        <v>#REF!</v>
      </c>
      <c r="I22" s="240" t="e">
        <f t="shared" si="14"/>
        <v>#REF!</v>
      </c>
      <c r="J22" s="240" t="e">
        <f t="shared" si="15"/>
        <v>#REF!</v>
      </c>
      <c r="K22" s="240" t="e">
        <f t="shared" si="16"/>
        <v>#REF!</v>
      </c>
      <c r="L22" s="240" t="e">
        <f t="shared" si="17"/>
        <v>#REF!</v>
      </c>
      <c r="M22" s="192"/>
      <c r="N22" s="192"/>
      <c r="O22" s="193"/>
      <c r="P22" s="193"/>
      <c r="Q22" s="229"/>
      <c r="R22" s="193"/>
      <c r="S22" s="193"/>
      <c r="T22" s="193"/>
      <c r="U22" s="230"/>
      <c r="V22" s="230"/>
    </row>
    <row r="23" spans="3:22" ht="30" customHeight="1">
      <c r="C23" s="269" t="s">
        <v>334</v>
      </c>
      <c r="D23" s="268" t="s">
        <v>447</v>
      </c>
      <c r="E23" s="256" t="s">
        <v>474</v>
      </c>
      <c r="F23" s="240" t="e">
        <f>+#REF!</f>
        <v>#REF!</v>
      </c>
      <c r="G23" s="240" t="e">
        <f t="shared" si="1"/>
        <v>#REF!</v>
      </c>
      <c r="H23" s="240" t="e">
        <f t="shared" si="13"/>
        <v>#REF!</v>
      </c>
      <c r="I23" s="240" t="e">
        <f t="shared" si="14"/>
        <v>#REF!</v>
      </c>
      <c r="J23" s="240" t="e">
        <f t="shared" si="15"/>
        <v>#REF!</v>
      </c>
      <c r="K23" s="240" t="e">
        <f t="shared" si="16"/>
        <v>#REF!</v>
      </c>
      <c r="L23" s="240" t="e">
        <f t="shared" si="17"/>
        <v>#REF!</v>
      </c>
      <c r="M23" s="192"/>
      <c r="N23" s="192"/>
      <c r="O23" s="193"/>
      <c r="P23" s="193"/>
      <c r="Q23" s="229"/>
      <c r="R23" s="193"/>
      <c r="S23" s="193"/>
      <c r="T23" s="193"/>
      <c r="U23" s="230"/>
      <c r="V23" s="230"/>
    </row>
    <row r="24" spans="3:22" ht="30" customHeight="1">
      <c r="C24" s="241" t="s">
        <v>335</v>
      </c>
      <c r="D24" s="276" t="s">
        <v>448</v>
      </c>
      <c r="E24" s="39"/>
      <c r="F24" s="40"/>
      <c r="G24" s="40"/>
      <c r="H24" s="40"/>
      <c r="I24" s="40"/>
      <c r="J24" s="40"/>
      <c r="K24" s="40"/>
      <c r="L24" s="40"/>
      <c r="M24" s="191"/>
      <c r="N24" s="191"/>
      <c r="O24" s="193"/>
      <c r="P24" s="193"/>
      <c r="Q24" s="229"/>
      <c r="R24" s="193"/>
      <c r="S24" s="193"/>
      <c r="T24" s="193"/>
      <c r="V24" s="228"/>
    </row>
    <row r="25" spans="3:22" ht="30" customHeight="1">
      <c r="C25" s="237" t="s">
        <v>449</v>
      </c>
      <c r="D25" s="255" t="s">
        <v>406</v>
      </c>
      <c r="E25" s="239" t="s">
        <v>454</v>
      </c>
      <c r="F25" s="240" t="e">
        <f>+#REF!</f>
        <v>#REF!</v>
      </c>
      <c r="G25" s="240" t="e">
        <f t="shared" si="1"/>
        <v>#REF!</v>
      </c>
      <c r="H25" s="240" t="e">
        <f t="shared" si="13"/>
        <v>#REF!</v>
      </c>
      <c r="I25" s="240" t="e">
        <f t="shared" ref="I25:I26" si="18">H25</f>
        <v>#REF!</v>
      </c>
      <c r="J25" s="240" t="e">
        <f t="shared" ref="J25:J31" si="19">I25</f>
        <v>#REF!</v>
      </c>
      <c r="K25" s="240" t="e">
        <f t="shared" ref="K25:K31" si="20">J25</f>
        <v>#REF!</v>
      </c>
      <c r="L25" s="240" t="e">
        <f t="shared" ref="L25:L31" si="21">K25</f>
        <v>#REF!</v>
      </c>
      <c r="M25" s="192"/>
      <c r="N25" s="192"/>
      <c r="O25" s="193"/>
      <c r="P25" s="193"/>
      <c r="Q25" s="229"/>
      <c r="R25" s="193"/>
      <c r="S25" s="193"/>
      <c r="T25" s="193"/>
      <c r="U25" s="230"/>
      <c r="V25" s="230"/>
    </row>
    <row r="26" spans="3:22" ht="30" customHeight="1">
      <c r="C26" s="237" t="s">
        <v>450</v>
      </c>
      <c r="D26" s="255" t="s">
        <v>451</v>
      </c>
      <c r="E26" s="239" t="s">
        <v>454</v>
      </c>
      <c r="F26" s="240" t="e">
        <f>+#REF!</f>
        <v>#REF!</v>
      </c>
      <c r="G26" s="240" t="e">
        <f t="shared" si="1"/>
        <v>#REF!</v>
      </c>
      <c r="H26" s="240" t="e">
        <f t="shared" si="13"/>
        <v>#REF!</v>
      </c>
      <c r="I26" s="240" t="e">
        <f t="shared" si="18"/>
        <v>#REF!</v>
      </c>
      <c r="J26" s="240" t="e">
        <f t="shared" si="19"/>
        <v>#REF!</v>
      </c>
      <c r="K26" s="240" t="e">
        <f t="shared" si="20"/>
        <v>#REF!</v>
      </c>
      <c r="L26" s="240" t="e">
        <f t="shared" si="21"/>
        <v>#REF!</v>
      </c>
      <c r="M26" s="192"/>
      <c r="N26" s="192"/>
      <c r="O26" s="193"/>
      <c r="P26" s="193"/>
      <c r="Q26" s="229"/>
      <c r="R26" s="193"/>
      <c r="S26" s="193"/>
      <c r="T26" s="193"/>
      <c r="U26" s="230"/>
      <c r="V26" s="230"/>
    </row>
    <row r="27" spans="3:22" ht="30" customHeight="1">
      <c r="C27" s="237" t="s">
        <v>452</v>
      </c>
      <c r="D27" s="255" t="s">
        <v>453</v>
      </c>
      <c r="E27" s="239" t="s">
        <v>379</v>
      </c>
      <c r="F27" s="240" t="e">
        <f>+#REF!</f>
        <v>#REF!</v>
      </c>
      <c r="G27" s="240" t="e">
        <f t="shared" si="1"/>
        <v>#REF!</v>
      </c>
      <c r="H27" s="240" t="e">
        <f t="shared" si="13"/>
        <v>#REF!</v>
      </c>
      <c r="I27" s="240" t="e">
        <f>$F$27*12</f>
        <v>#REF!</v>
      </c>
      <c r="J27" s="240" t="e">
        <f t="shared" si="19"/>
        <v>#REF!</v>
      </c>
      <c r="K27" s="240" t="e">
        <f t="shared" si="20"/>
        <v>#REF!</v>
      </c>
      <c r="L27" s="240" t="e">
        <f t="shared" si="21"/>
        <v>#REF!</v>
      </c>
      <c r="M27" s="192"/>
      <c r="N27" s="192"/>
      <c r="O27" s="193"/>
      <c r="P27" s="193"/>
      <c r="Q27" s="229"/>
      <c r="R27" s="193"/>
      <c r="S27" s="193"/>
      <c r="T27" s="193"/>
      <c r="U27" s="230"/>
      <c r="V27" s="230"/>
    </row>
    <row r="28" spans="3:22" ht="30" customHeight="1">
      <c r="C28" s="241" t="s">
        <v>336</v>
      </c>
      <c r="D28" s="276" t="s">
        <v>455</v>
      </c>
      <c r="E28" s="239"/>
      <c r="F28" s="240"/>
      <c r="G28" s="240"/>
      <c r="H28" s="240"/>
      <c r="I28" s="240"/>
      <c r="J28" s="240"/>
      <c r="K28" s="240"/>
      <c r="L28" s="240"/>
      <c r="M28" s="192"/>
      <c r="N28" s="192"/>
      <c r="O28" s="193"/>
      <c r="P28" s="193"/>
      <c r="Q28" s="229"/>
      <c r="R28" s="193"/>
      <c r="S28" s="193"/>
      <c r="T28" s="193"/>
      <c r="U28" s="230"/>
      <c r="V28" s="230"/>
    </row>
    <row r="29" spans="3:22" ht="30" customHeight="1">
      <c r="C29" s="264" t="s">
        <v>456</v>
      </c>
      <c r="D29" s="262" t="s">
        <v>462</v>
      </c>
      <c r="E29" s="239" t="s">
        <v>223</v>
      </c>
      <c r="F29" s="240" t="e">
        <f>+#REF!</f>
        <v>#REF!</v>
      </c>
      <c r="G29" s="240" t="e">
        <f t="shared" si="1"/>
        <v>#REF!</v>
      </c>
      <c r="H29" s="240" t="e">
        <f t="shared" si="13"/>
        <v>#REF!</v>
      </c>
      <c r="I29" s="240" t="e">
        <f>$F$29*12</f>
        <v>#REF!</v>
      </c>
      <c r="J29" s="240" t="e">
        <f t="shared" si="19"/>
        <v>#REF!</v>
      </c>
      <c r="K29" s="240" t="e">
        <f t="shared" si="20"/>
        <v>#REF!</v>
      </c>
      <c r="L29" s="240" t="e">
        <f t="shared" si="21"/>
        <v>#REF!</v>
      </c>
      <c r="M29" s="192"/>
      <c r="N29" s="192"/>
      <c r="O29" s="193"/>
      <c r="P29" s="193"/>
      <c r="Q29" s="229"/>
      <c r="R29" s="193"/>
      <c r="S29" s="193"/>
      <c r="T29" s="193"/>
      <c r="U29" s="230"/>
      <c r="V29" s="230"/>
    </row>
    <row r="30" spans="3:22" ht="30" customHeight="1">
      <c r="C30" s="264" t="s">
        <v>457</v>
      </c>
      <c r="D30" s="262" t="s">
        <v>463</v>
      </c>
      <c r="E30" s="239" t="s">
        <v>261</v>
      </c>
      <c r="F30" s="240" t="e">
        <f>+#REF!</f>
        <v>#REF!</v>
      </c>
      <c r="G30" s="240" t="e">
        <f t="shared" ref="G30:G34" si="22">F30*12</f>
        <v>#REF!</v>
      </c>
      <c r="H30" s="240" t="e">
        <f t="shared" ref="H30:H34" si="23">G30</f>
        <v>#REF!</v>
      </c>
      <c r="I30" s="240" t="e">
        <f t="shared" ref="I30:I31" si="24">H30</f>
        <v>#REF!</v>
      </c>
      <c r="J30" s="240" t="e">
        <f t="shared" si="19"/>
        <v>#REF!</v>
      </c>
      <c r="K30" s="240" t="e">
        <f t="shared" si="20"/>
        <v>#REF!</v>
      </c>
      <c r="L30" s="240" t="e">
        <f t="shared" si="21"/>
        <v>#REF!</v>
      </c>
      <c r="M30" s="192"/>
      <c r="N30" s="192"/>
      <c r="O30" s="193"/>
      <c r="P30" s="193"/>
      <c r="Q30" s="229"/>
      <c r="R30" s="193"/>
      <c r="S30" s="193"/>
      <c r="T30" s="193"/>
      <c r="U30" s="230"/>
      <c r="V30" s="230"/>
    </row>
    <row r="31" spans="3:22" ht="30" customHeight="1">
      <c r="C31" s="264" t="s">
        <v>458</v>
      </c>
      <c r="D31" s="262" t="s">
        <v>464</v>
      </c>
      <c r="E31" s="38" t="s">
        <v>203</v>
      </c>
      <c r="F31" s="240" t="e">
        <f>+#REF!</f>
        <v>#REF!</v>
      </c>
      <c r="G31" s="240" t="e">
        <f t="shared" si="22"/>
        <v>#REF!</v>
      </c>
      <c r="H31" s="240" t="e">
        <f t="shared" si="23"/>
        <v>#REF!</v>
      </c>
      <c r="I31" s="240" t="e">
        <f t="shared" si="24"/>
        <v>#REF!</v>
      </c>
      <c r="J31" s="240" t="e">
        <f t="shared" si="19"/>
        <v>#REF!</v>
      </c>
      <c r="K31" s="240" t="e">
        <f t="shared" si="20"/>
        <v>#REF!</v>
      </c>
      <c r="L31" s="240" t="e">
        <f t="shared" si="21"/>
        <v>#REF!</v>
      </c>
      <c r="T31" s="230"/>
      <c r="U31" s="230"/>
    </row>
    <row r="32" spans="3:22" ht="30" customHeight="1">
      <c r="C32" s="264" t="s">
        <v>459</v>
      </c>
      <c r="D32" s="262" t="s">
        <v>465</v>
      </c>
      <c r="E32" s="39" t="s">
        <v>236</v>
      </c>
      <c r="F32" s="240"/>
      <c r="G32" s="240"/>
      <c r="H32" s="240"/>
      <c r="I32" s="240"/>
      <c r="J32" s="240"/>
      <c r="K32" s="240"/>
      <c r="L32" s="240"/>
      <c r="T32" s="230"/>
      <c r="U32" s="230"/>
    </row>
    <row r="33" spans="3:21" ht="30" customHeight="1">
      <c r="C33" s="264" t="s">
        <v>460</v>
      </c>
      <c r="D33" s="262" t="s">
        <v>466</v>
      </c>
      <c r="E33" s="39" t="s">
        <v>236</v>
      </c>
      <c r="F33" s="240" t="e">
        <f>+#REF!</f>
        <v>#REF!</v>
      </c>
      <c r="G33" s="240" t="e">
        <f t="shared" si="22"/>
        <v>#REF!</v>
      </c>
      <c r="H33" s="240" t="e">
        <f t="shared" si="23"/>
        <v>#REF!</v>
      </c>
      <c r="I33" s="240" t="e">
        <f t="shared" ref="I33:I37" si="25">H33</f>
        <v>#REF!</v>
      </c>
      <c r="J33" s="240" t="e">
        <f t="shared" ref="J33:J38" si="26">I33</f>
        <v>#REF!</v>
      </c>
      <c r="K33" s="240" t="e">
        <f t="shared" ref="K33:K38" si="27">J33</f>
        <v>#REF!</v>
      </c>
      <c r="L33" s="240" t="e">
        <f t="shared" ref="L33:L38" si="28">K33</f>
        <v>#REF!</v>
      </c>
      <c r="T33" s="230"/>
      <c r="U33" s="230"/>
    </row>
    <row r="34" spans="3:21" ht="30" customHeight="1">
      <c r="C34" s="266" t="s">
        <v>461</v>
      </c>
      <c r="D34" s="258" t="s">
        <v>467</v>
      </c>
      <c r="E34" s="39" t="s">
        <v>236</v>
      </c>
      <c r="F34" s="240" t="e">
        <f>+#REF!</f>
        <v>#REF!</v>
      </c>
      <c r="G34" s="240" t="e">
        <f t="shared" si="22"/>
        <v>#REF!</v>
      </c>
      <c r="H34" s="240" t="e">
        <f t="shared" si="23"/>
        <v>#REF!</v>
      </c>
      <c r="I34" s="240" t="e">
        <f t="shared" si="25"/>
        <v>#REF!</v>
      </c>
      <c r="J34" s="240" t="e">
        <f t="shared" si="26"/>
        <v>#REF!</v>
      </c>
      <c r="K34" s="240" t="e">
        <f t="shared" si="27"/>
        <v>#REF!</v>
      </c>
      <c r="L34" s="240" t="e">
        <f t="shared" si="28"/>
        <v>#REF!</v>
      </c>
      <c r="T34" s="230"/>
      <c r="U34" s="230"/>
    </row>
    <row r="35" spans="3:21" ht="30" customHeight="1">
      <c r="C35" s="269" t="s">
        <v>337</v>
      </c>
      <c r="D35" s="268" t="s">
        <v>470</v>
      </c>
      <c r="E35" s="271" t="s">
        <v>223</v>
      </c>
      <c r="F35" s="240" t="e">
        <f>+#REF!</f>
        <v>#REF!</v>
      </c>
      <c r="G35" s="240" t="e">
        <f t="shared" ref="G35:G38" si="29">F35*12</f>
        <v>#REF!</v>
      </c>
      <c r="H35" s="240" t="e">
        <f t="shared" ref="H35:H38" si="30">G35</f>
        <v>#REF!</v>
      </c>
      <c r="I35" s="240" t="e">
        <f t="shared" si="25"/>
        <v>#REF!</v>
      </c>
      <c r="J35" s="240" t="e">
        <f t="shared" si="26"/>
        <v>#REF!</v>
      </c>
      <c r="K35" s="240" t="e">
        <f t="shared" si="27"/>
        <v>#REF!</v>
      </c>
      <c r="L35" s="240" t="e">
        <f t="shared" si="28"/>
        <v>#REF!</v>
      </c>
      <c r="O35" s="231"/>
      <c r="T35" s="230"/>
      <c r="U35" s="230"/>
    </row>
    <row r="36" spans="3:21" ht="30" customHeight="1">
      <c r="C36" s="241" t="s">
        <v>338</v>
      </c>
      <c r="D36" s="272" t="s">
        <v>472</v>
      </c>
      <c r="E36" s="271" t="s">
        <v>471</v>
      </c>
      <c r="F36" s="240" t="e">
        <f>+#REF!</f>
        <v>#REF!</v>
      </c>
      <c r="G36" s="240" t="e">
        <f t="shared" si="29"/>
        <v>#REF!</v>
      </c>
      <c r="H36" s="240" t="e">
        <f t="shared" si="30"/>
        <v>#REF!</v>
      </c>
      <c r="I36" s="240" t="e">
        <f t="shared" si="25"/>
        <v>#REF!</v>
      </c>
      <c r="J36" s="240" t="e">
        <f t="shared" si="26"/>
        <v>#REF!</v>
      </c>
      <c r="K36" s="240" t="e">
        <f t="shared" si="27"/>
        <v>#REF!</v>
      </c>
      <c r="L36" s="240" t="e">
        <f t="shared" si="28"/>
        <v>#REF!</v>
      </c>
      <c r="O36" s="231"/>
      <c r="T36" s="230"/>
      <c r="U36" s="230"/>
    </row>
    <row r="37" spans="3:21" ht="30" customHeight="1">
      <c r="C37" s="260" t="s">
        <v>339</v>
      </c>
      <c r="D37" s="272" t="s">
        <v>473</v>
      </c>
      <c r="E37" s="271" t="s">
        <v>471</v>
      </c>
      <c r="F37" s="240" t="e">
        <f>+#REF!</f>
        <v>#REF!</v>
      </c>
      <c r="G37" s="240" t="e">
        <f t="shared" si="29"/>
        <v>#REF!</v>
      </c>
      <c r="H37" s="240" t="e">
        <f t="shared" si="30"/>
        <v>#REF!</v>
      </c>
      <c r="I37" s="240" t="e">
        <f t="shared" si="25"/>
        <v>#REF!</v>
      </c>
      <c r="J37" s="240" t="e">
        <f t="shared" si="26"/>
        <v>#REF!</v>
      </c>
      <c r="K37" s="240" t="e">
        <f t="shared" si="27"/>
        <v>#REF!</v>
      </c>
      <c r="L37" s="240" t="e">
        <f t="shared" si="28"/>
        <v>#REF!</v>
      </c>
      <c r="O37" s="231"/>
      <c r="T37" s="230"/>
      <c r="U37" s="230"/>
    </row>
    <row r="38" spans="3:21" ht="30" customHeight="1">
      <c r="C38" s="260" t="s">
        <v>340</v>
      </c>
      <c r="D38" s="272" t="s">
        <v>515</v>
      </c>
      <c r="E38" s="271" t="s">
        <v>516</v>
      </c>
      <c r="F38" s="240" t="e">
        <f>+#REF!</f>
        <v>#REF!</v>
      </c>
      <c r="G38" s="240" t="e">
        <f t="shared" si="29"/>
        <v>#REF!</v>
      </c>
      <c r="H38" s="240" t="e">
        <f t="shared" si="30"/>
        <v>#REF!</v>
      </c>
      <c r="I38" s="240" t="e">
        <f t="shared" ref="I38" si="31">H38</f>
        <v>#REF!</v>
      </c>
      <c r="J38" s="240" t="e">
        <f t="shared" si="26"/>
        <v>#REF!</v>
      </c>
      <c r="K38" s="240" t="e">
        <f t="shared" si="27"/>
        <v>#REF!</v>
      </c>
      <c r="L38" s="240" t="e">
        <f t="shared" si="28"/>
        <v>#REF!</v>
      </c>
      <c r="O38" s="231"/>
      <c r="T38" s="230"/>
      <c r="U38" s="230"/>
    </row>
    <row r="39" spans="3:21" ht="10.15" customHeight="1">
      <c r="C39" s="219"/>
      <c r="D39" s="220"/>
      <c r="E39" s="232"/>
      <c r="F39" s="233"/>
      <c r="G39" s="233"/>
      <c r="H39" s="232"/>
      <c r="I39" s="232"/>
      <c r="J39" s="232"/>
      <c r="K39" s="232"/>
      <c r="L39" s="232"/>
      <c r="T39" s="230"/>
      <c r="U39" s="230"/>
    </row>
    <row r="40" spans="3:21" ht="30" customHeight="1">
      <c r="C40" s="455" t="s">
        <v>490</v>
      </c>
      <c r="D40" s="456"/>
      <c r="E40" s="456"/>
      <c r="F40" s="456"/>
      <c r="G40" s="456"/>
      <c r="H40" s="456"/>
      <c r="I40" s="456"/>
      <c r="J40" s="456"/>
      <c r="K40" s="456"/>
      <c r="L40" s="457"/>
      <c r="T40" s="230"/>
      <c r="U40" s="230"/>
    </row>
    <row r="41" spans="3:21" ht="30" customHeight="1">
      <c r="C41" s="38" t="s">
        <v>177</v>
      </c>
      <c r="D41" s="38" t="s">
        <v>202</v>
      </c>
      <c r="E41" s="38" t="s">
        <v>203</v>
      </c>
      <c r="F41" s="221" t="s">
        <v>349</v>
      </c>
      <c r="G41" s="221"/>
      <c r="H41" s="221">
        <v>1</v>
      </c>
      <c r="I41" s="221">
        <f>H41+1</f>
        <v>2</v>
      </c>
      <c r="J41" s="221">
        <f t="shared" ref="J41:L41" si="32">I41+1</f>
        <v>3</v>
      </c>
      <c r="K41" s="221">
        <f t="shared" si="32"/>
        <v>4</v>
      </c>
      <c r="L41" s="221">
        <f t="shared" si="32"/>
        <v>5</v>
      </c>
      <c r="T41" s="230"/>
      <c r="U41" s="230"/>
    </row>
    <row r="42" spans="3:21" ht="30" customHeight="1">
      <c r="C42" s="241" t="s">
        <v>331</v>
      </c>
      <c r="D42" s="276" t="s">
        <v>417</v>
      </c>
      <c r="E42" s="277"/>
      <c r="F42" s="245"/>
      <c r="G42" s="245"/>
      <c r="H42" s="245"/>
      <c r="I42" s="245"/>
      <c r="J42" s="245"/>
      <c r="K42" s="245"/>
      <c r="L42" s="245"/>
      <c r="T42" s="230"/>
      <c r="U42" s="230"/>
    </row>
    <row r="43" spans="3:21" ht="30" customHeight="1">
      <c r="C43" s="237" t="s">
        <v>308</v>
      </c>
      <c r="D43" s="262" t="s">
        <v>418</v>
      </c>
      <c r="E43" s="239" t="s">
        <v>223</v>
      </c>
      <c r="F43" s="240">
        <f>+'1. RSD'!$J$284</f>
        <v>302.31</v>
      </c>
      <c r="G43" s="240"/>
      <c r="H43" s="240" t="e">
        <f>H6*$F$43</f>
        <v>#REF!</v>
      </c>
      <c r="I43" s="240" t="e">
        <f>I6*$F$43</f>
        <v>#REF!</v>
      </c>
      <c r="J43" s="240" t="e">
        <f>J6*$F$43</f>
        <v>#REF!</v>
      </c>
      <c r="K43" s="240" t="e">
        <f>K6*$F$43</f>
        <v>#REF!</v>
      </c>
      <c r="L43" s="240" t="e">
        <f>L6*$F$43</f>
        <v>#REF!</v>
      </c>
      <c r="T43" s="230"/>
      <c r="U43" s="230"/>
    </row>
    <row r="44" spans="3:21" ht="30" customHeight="1">
      <c r="C44" s="237" t="s">
        <v>309</v>
      </c>
      <c r="D44" s="262" t="s">
        <v>419</v>
      </c>
      <c r="E44" s="239" t="s">
        <v>484</v>
      </c>
      <c r="F44" s="240" t="e">
        <f>+#REF!</f>
        <v>#REF!</v>
      </c>
      <c r="G44" s="240"/>
      <c r="H44" s="240" t="e">
        <f>H7*$F$44</f>
        <v>#REF!</v>
      </c>
      <c r="I44" s="240" t="e">
        <f>I7*$F$44</f>
        <v>#REF!</v>
      </c>
      <c r="J44" s="240" t="e">
        <f>J7*$F$44</f>
        <v>#REF!</v>
      </c>
      <c r="K44" s="240" t="e">
        <f>K7*$F$44</f>
        <v>#REF!</v>
      </c>
      <c r="L44" s="240" t="e">
        <f>L7*$F$44</f>
        <v>#REF!</v>
      </c>
      <c r="T44" s="230"/>
      <c r="U44" s="230"/>
    </row>
    <row r="45" spans="3:21" ht="30" customHeight="1">
      <c r="C45" s="237" t="s">
        <v>310</v>
      </c>
      <c r="D45" s="259" t="s">
        <v>420</v>
      </c>
      <c r="E45" s="239" t="s">
        <v>484</v>
      </c>
      <c r="F45" s="240" t="e">
        <f>+#REF!</f>
        <v>#REF!</v>
      </c>
      <c r="G45" s="240"/>
      <c r="H45" s="240" t="e">
        <f>H8*$F$45</f>
        <v>#REF!</v>
      </c>
      <c r="I45" s="240" t="e">
        <f>I8*$F$45</f>
        <v>#REF!</v>
      </c>
      <c r="J45" s="240" t="e">
        <f>J8*$F$45</f>
        <v>#REF!</v>
      </c>
      <c r="K45" s="240" t="e">
        <f>K8*$F$45</f>
        <v>#REF!</v>
      </c>
      <c r="L45" s="240" t="e">
        <f>L8*$F$45</f>
        <v>#REF!</v>
      </c>
      <c r="T45" s="230"/>
      <c r="U45" s="230"/>
    </row>
    <row r="46" spans="3:21" ht="30" customHeight="1">
      <c r="C46" s="260" t="s">
        <v>332</v>
      </c>
      <c r="D46" s="276" t="s">
        <v>421</v>
      </c>
      <c r="E46" s="239"/>
      <c r="F46" s="240"/>
      <c r="G46" s="240"/>
      <c r="H46" s="240"/>
      <c r="I46" s="240"/>
      <c r="J46" s="240"/>
      <c r="K46" s="240"/>
      <c r="L46" s="240"/>
      <c r="T46" s="230"/>
      <c r="U46" s="230"/>
    </row>
    <row r="47" spans="3:21" ht="30" customHeight="1">
      <c r="C47" s="264" t="s">
        <v>422</v>
      </c>
      <c r="D47" s="262" t="s">
        <v>423</v>
      </c>
      <c r="E47" s="256" t="s">
        <v>223</v>
      </c>
      <c r="F47" s="263" t="e">
        <f>#REF!</f>
        <v>#REF!</v>
      </c>
      <c r="G47" s="240"/>
      <c r="H47" s="240" t="e">
        <f>H10*$F$47</f>
        <v>#REF!</v>
      </c>
      <c r="I47" s="240" t="e">
        <f>I10*$F$47</f>
        <v>#REF!</v>
      </c>
      <c r="J47" s="240" t="e">
        <f>J10*$F$47</f>
        <v>#REF!</v>
      </c>
      <c r="K47" s="240" t="e">
        <f>K10*$F$47</f>
        <v>#REF!</v>
      </c>
      <c r="L47" s="240" t="e">
        <f>L10*$F$47</f>
        <v>#REF!</v>
      </c>
      <c r="T47" s="230"/>
      <c r="U47" s="230"/>
    </row>
    <row r="48" spans="3:21" ht="30" customHeight="1">
      <c r="C48" s="264" t="s">
        <v>424</v>
      </c>
      <c r="D48" s="262" t="s">
        <v>425</v>
      </c>
      <c r="E48" s="256" t="s">
        <v>223</v>
      </c>
      <c r="F48" s="263" t="e">
        <f>#REF!</f>
        <v>#REF!</v>
      </c>
      <c r="G48" s="240"/>
      <c r="H48" s="240" t="e">
        <f>H11*$F$48</f>
        <v>#REF!</v>
      </c>
      <c r="I48" s="240" t="e">
        <f>I11*$F$48</f>
        <v>#REF!</v>
      </c>
      <c r="J48" s="240" t="e">
        <f>J11*$F$48</f>
        <v>#REF!</v>
      </c>
      <c r="K48" s="240" t="e">
        <f>K11*$F$48</f>
        <v>#REF!</v>
      </c>
      <c r="L48" s="240" t="e">
        <f>L11*$F$48</f>
        <v>#REF!</v>
      </c>
      <c r="T48" s="230"/>
      <c r="U48" s="230"/>
    </row>
    <row r="49" spans="3:21" ht="30" customHeight="1">
      <c r="C49" s="264" t="s">
        <v>426</v>
      </c>
      <c r="D49" s="262" t="s">
        <v>427</v>
      </c>
      <c r="E49" s="256"/>
      <c r="F49" s="263"/>
      <c r="G49" s="240"/>
      <c r="H49" s="240"/>
      <c r="I49" s="240"/>
      <c r="J49" s="240"/>
      <c r="K49" s="240"/>
      <c r="L49" s="240"/>
      <c r="T49" s="230"/>
      <c r="U49" s="230"/>
    </row>
    <row r="50" spans="3:21" ht="30" customHeight="1">
      <c r="C50" s="264" t="s">
        <v>428</v>
      </c>
      <c r="D50" s="262" t="s">
        <v>429</v>
      </c>
      <c r="E50" s="256" t="s">
        <v>223</v>
      </c>
      <c r="F50" s="263" t="e">
        <f>#REF!</f>
        <v>#REF!</v>
      </c>
      <c r="G50" s="240"/>
      <c r="H50" s="240" t="e">
        <f>H13*$F$50</f>
        <v>#REF!</v>
      </c>
      <c r="I50" s="240" t="e">
        <f>I13*$F$50</f>
        <v>#REF!</v>
      </c>
      <c r="J50" s="240" t="e">
        <f>J13*$F$50</f>
        <v>#REF!</v>
      </c>
      <c r="K50" s="240" t="e">
        <f>K13*$F$50</f>
        <v>#REF!</v>
      </c>
      <c r="L50" s="240" t="e">
        <f>L13*$F$50</f>
        <v>#REF!</v>
      </c>
      <c r="T50" s="230"/>
      <c r="U50" s="230"/>
    </row>
    <row r="51" spans="3:21" ht="30" customHeight="1">
      <c r="C51" s="264" t="s">
        <v>430</v>
      </c>
      <c r="D51" s="262" t="s">
        <v>431</v>
      </c>
      <c r="E51" s="256" t="s">
        <v>223</v>
      </c>
      <c r="F51" s="263" t="e">
        <f>#REF!</f>
        <v>#REF!</v>
      </c>
      <c r="G51" s="240"/>
      <c r="H51" s="240" t="e">
        <f>H14*$F$51</f>
        <v>#REF!</v>
      </c>
      <c r="I51" s="240" t="e">
        <f>I14*$F$51</f>
        <v>#REF!</v>
      </c>
      <c r="J51" s="240" t="e">
        <f>J14*$F$51</f>
        <v>#REF!</v>
      </c>
      <c r="K51" s="240" t="e">
        <f>K14*$F$51</f>
        <v>#REF!</v>
      </c>
      <c r="L51" s="240" t="e">
        <f>L14*$F$51</f>
        <v>#REF!</v>
      </c>
      <c r="T51" s="230"/>
      <c r="U51" s="230"/>
    </row>
    <row r="52" spans="3:21" ht="30" customHeight="1">
      <c r="C52" s="264" t="s">
        <v>432</v>
      </c>
      <c r="D52" s="262" t="s">
        <v>433</v>
      </c>
      <c r="E52" s="256"/>
      <c r="F52" s="261"/>
      <c r="G52" s="240"/>
      <c r="H52" s="240"/>
      <c r="I52" s="240"/>
      <c r="J52" s="240"/>
      <c r="K52" s="240"/>
      <c r="L52" s="240"/>
      <c r="T52" s="230"/>
      <c r="U52" s="230"/>
    </row>
    <row r="53" spans="3:21" ht="30" customHeight="1">
      <c r="C53" s="264" t="s">
        <v>434</v>
      </c>
      <c r="D53" s="262" t="s">
        <v>435</v>
      </c>
      <c r="E53" s="256" t="s">
        <v>223</v>
      </c>
      <c r="F53" s="263" t="e">
        <f>#REF!</f>
        <v>#REF!</v>
      </c>
      <c r="G53" s="240"/>
      <c r="H53" s="240" t="e">
        <f>H16*$F$53</f>
        <v>#REF!</v>
      </c>
      <c r="I53" s="240" t="e">
        <f>I16*$F$53</f>
        <v>#REF!</v>
      </c>
      <c r="J53" s="240" t="e">
        <f>J16*$F$53</f>
        <v>#REF!</v>
      </c>
      <c r="K53" s="240" t="e">
        <f>K16*$F$53</f>
        <v>#REF!</v>
      </c>
      <c r="L53" s="240" t="e">
        <f>L16*$F$53</f>
        <v>#REF!</v>
      </c>
      <c r="T53" s="230"/>
      <c r="U53" s="230"/>
    </row>
    <row r="54" spans="3:21" ht="30" customHeight="1">
      <c r="C54" s="265" t="s">
        <v>436</v>
      </c>
      <c r="D54" s="259" t="s">
        <v>437</v>
      </c>
      <c r="E54" s="256" t="s">
        <v>223</v>
      </c>
      <c r="F54" s="263" t="e">
        <f>#REF!</f>
        <v>#REF!</v>
      </c>
      <c r="G54" s="240"/>
      <c r="H54" s="240" t="e">
        <f>H17*$F$54</f>
        <v>#REF!</v>
      </c>
      <c r="I54" s="240" t="e">
        <f>I17*$F$54</f>
        <v>#REF!</v>
      </c>
      <c r="J54" s="240" t="e">
        <f>J17*$F$54</f>
        <v>#REF!</v>
      </c>
      <c r="K54" s="240" t="e">
        <f>K17*$F$54</f>
        <v>#REF!</v>
      </c>
      <c r="L54" s="240" t="e">
        <f>L17*$F$54</f>
        <v>#REF!</v>
      </c>
      <c r="T54" s="230"/>
      <c r="U54" s="230"/>
    </row>
    <row r="55" spans="3:21" ht="30" customHeight="1">
      <c r="C55" s="260" t="s">
        <v>333</v>
      </c>
      <c r="D55" s="278" t="s">
        <v>438</v>
      </c>
      <c r="E55" s="279"/>
      <c r="F55" s="280"/>
      <c r="G55" s="240"/>
      <c r="H55" s="240"/>
      <c r="I55" s="240"/>
      <c r="J55" s="240"/>
      <c r="K55" s="240"/>
      <c r="L55" s="240"/>
      <c r="T55" s="230"/>
      <c r="U55" s="230"/>
    </row>
    <row r="56" spans="3:21" ht="30" customHeight="1">
      <c r="C56" s="264" t="s">
        <v>439</v>
      </c>
      <c r="D56" s="267" t="s">
        <v>440</v>
      </c>
      <c r="E56" s="256" t="s">
        <v>223</v>
      </c>
      <c r="F56" s="263" t="e">
        <f>#REF!</f>
        <v>#REF!</v>
      </c>
      <c r="G56" s="240"/>
      <c r="H56" s="240" t="e">
        <f>H19*$F$56</f>
        <v>#REF!</v>
      </c>
      <c r="I56" s="240" t="e">
        <f>I19*$F$56</f>
        <v>#REF!</v>
      </c>
      <c r="J56" s="240" t="e">
        <f>J19*$F$56</f>
        <v>#REF!</v>
      </c>
      <c r="K56" s="240" t="e">
        <f>K19*$F$56</f>
        <v>#REF!</v>
      </c>
      <c r="L56" s="240" t="e">
        <f>L19*$F$56</f>
        <v>#REF!</v>
      </c>
      <c r="T56" s="230"/>
      <c r="U56" s="230"/>
    </row>
    <row r="57" spans="3:21" ht="30" customHeight="1">
      <c r="C57" s="264" t="s">
        <v>441</v>
      </c>
      <c r="D57" s="267" t="s">
        <v>442</v>
      </c>
      <c r="E57" s="256" t="s">
        <v>223</v>
      </c>
      <c r="F57" s="263" t="e">
        <f>#REF!</f>
        <v>#REF!</v>
      </c>
      <c r="G57" s="240"/>
      <c r="H57" s="240" t="e">
        <f>H20*$F$57</f>
        <v>#REF!</v>
      </c>
      <c r="I57" s="240" t="e">
        <f>I20*$F$57</f>
        <v>#REF!</v>
      </c>
      <c r="J57" s="240" t="e">
        <f>J20*$F$57</f>
        <v>#REF!</v>
      </c>
      <c r="K57" s="240" t="e">
        <f>K20*$F$57</f>
        <v>#REF!</v>
      </c>
      <c r="L57" s="240" t="e">
        <f>L20*$F$57</f>
        <v>#REF!</v>
      </c>
      <c r="T57" s="230"/>
      <c r="U57" s="230"/>
    </row>
    <row r="58" spans="3:21" ht="30" customHeight="1">
      <c r="C58" s="264" t="s">
        <v>443</v>
      </c>
      <c r="D58" s="267" t="s">
        <v>444</v>
      </c>
      <c r="E58" s="256" t="s">
        <v>223</v>
      </c>
      <c r="F58" s="263" t="e">
        <f>#REF!</f>
        <v>#REF!</v>
      </c>
      <c r="G58" s="240"/>
      <c r="H58" s="240" t="e">
        <f>H21*$F$58</f>
        <v>#REF!</v>
      </c>
      <c r="I58" s="240" t="e">
        <f>I21*$F$58</f>
        <v>#REF!</v>
      </c>
      <c r="J58" s="240" t="e">
        <f>J21*$F$58</f>
        <v>#REF!</v>
      </c>
      <c r="K58" s="240" t="e">
        <f>K21*$F$58</f>
        <v>#REF!</v>
      </c>
      <c r="L58" s="240" t="e">
        <f>L21*$F$58</f>
        <v>#REF!</v>
      </c>
      <c r="T58" s="230"/>
      <c r="U58" s="230"/>
    </row>
    <row r="59" spans="3:21" ht="30" customHeight="1">
      <c r="C59" s="264" t="s">
        <v>445</v>
      </c>
      <c r="D59" s="267" t="s">
        <v>446</v>
      </c>
      <c r="E59" s="239" t="s">
        <v>297</v>
      </c>
      <c r="F59" s="263" t="e">
        <f>#REF!</f>
        <v>#REF!</v>
      </c>
      <c r="G59" s="240"/>
      <c r="H59" s="240" t="e">
        <f>H22*$F$59</f>
        <v>#REF!</v>
      </c>
      <c r="I59" s="240" t="e">
        <f>I22*$F$59</f>
        <v>#REF!</v>
      </c>
      <c r="J59" s="240" t="e">
        <f>J22*$F$59</f>
        <v>#REF!</v>
      </c>
      <c r="K59" s="240" t="e">
        <f>K22*$F$59</f>
        <v>#REF!</v>
      </c>
      <c r="L59" s="240" t="e">
        <f>L22*$F$59</f>
        <v>#REF!</v>
      </c>
      <c r="T59" s="230"/>
      <c r="U59" s="230"/>
    </row>
    <row r="60" spans="3:21" ht="30" customHeight="1">
      <c r="C60" s="269" t="s">
        <v>334</v>
      </c>
      <c r="D60" s="268" t="s">
        <v>447</v>
      </c>
      <c r="E60" s="256" t="s">
        <v>474</v>
      </c>
      <c r="F60" s="263" t="e">
        <f>#REF!</f>
        <v>#REF!</v>
      </c>
      <c r="G60" s="240"/>
      <c r="H60" s="240" t="e">
        <f>H23*$F$60</f>
        <v>#REF!</v>
      </c>
      <c r="I60" s="240" t="e">
        <f>I23*$F$60</f>
        <v>#REF!</v>
      </c>
      <c r="J60" s="240" t="e">
        <f>J23*$F$60</f>
        <v>#REF!</v>
      </c>
      <c r="K60" s="240" t="e">
        <f>K23*$F$60</f>
        <v>#REF!</v>
      </c>
      <c r="L60" s="240" t="e">
        <f>L23*$F$60</f>
        <v>#REF!</v>
      </c>
      <c r="T60" s="230"/>
      <c r="U60" s="230"/>
    </row>
    <row r="61" spans="3:21" ht="30" customHeight="1">
      <c r="C61" s="241" t="s">
        <v>335</v>
      </c>
      <c r="D61" s="276" t="s">
        <v>448</v>
      </c>
      <c r="E61" s="277"/>
      <c r="F61" s="277"/>
      <c r="G61" s="240"/>
      <c r="H61" s="240"/>
      <c r="I61" s="240"/>
      <c r="J61" s="240"/>
      <c r="K61" s="240"/>
      <c r="L61" s="240"/>
      <c r="T61" s="230"/>
      <c r="U61" s="230"/>
    </row>
    <row r="62" spans="3:21" ht="30" customHeight="1">
      <c r="C62" s="237" t="s">
        <v>449</v>
      </c>
      <c r="D62" s="255" t="s">
        <v>406</v>
      </c>
      <c r="E62" s="239" t="s">
        <v>454</v>
      </c>
      <c r="F62" s="240" t="e">
        <f>#REF!</f>
        <v>#REF!</v>
      </c>
      <c r="G62" s="240"/>
      <c r="H62" s="240" t="e">
        <f>H25*$F$62</f>
        <v>#REF!</v>
      </c>
      <c r="I62" s="240" t="e">
        <f>I25*$F$62</f>
        <v>#REF!</v>
      </c>
      <c r="J62" s="240" t="e">
        <f>J25*$F$62</f>
        <v>#REF!</v>
      </c>
      <c r="K62" s="240" t="e">
        <f>K25*$F$62</f>
        <v>#REF!</v>
      </c>
      <c r="L62" s="240" t="e">
        <f>L25*$F$62</f>
        <v>#REF!</v>
      </c>
      <c r="T62" s="230"/>
      <c r="U62" s="230"/>
    </row>
    <row r="63" spans="3:21" ht="30" customHeight="1">
      <c r="C63" s="237" t="s">
        <v>450</v>
      </c>
      <c r="D63" s="255" t="s">
        <v>451</v>
      </c>
      <c r="E63" s="239" t="s">
        <v>454</v>
      </c>
      <c r="F63" s="240" t="e">
        <f>#REF!</f>
        <v>#REF!</v>
      </c>
      <c r="G63" s="240"/>
      <c r="H63" s="240" t="e">
        <f>H26*$F$63</f>
        <v>#REF!</v>
      </c>
      <c r="I63" s="240" t="e">
        <f>I26*$F$63</f>
        <v>#REF!</v>
      </c>
      <c r="J63" s="240" t="e">
        <f>J26*$F$63</f>
        <v>#REF!</v>
      </c>
      <c r="K63" s="240" t="e">
        <f>K26*$F$63</f>
        <v>#REF!</v>
      </c>
      <c r="L63" s="240" t="e">
        <f>L26*$F$63</f>
        <v>#REF!</v>
      </c>
      <c r="T63" s="230"/>
      <c r="U63" s="230"/>
    </row>
    <row r="64" spans="3:21" ht="30" customHeight="1">
      <c r="C64" s="237" t="s">
        <v>452</v>
      </c>
      <c r="D64" s="255" t="s">
        <v>453</v>
      </c>
      <c r="E64" s="239" t="s">
        <v>379</v>
      </c>
      <c r="F64" s="240" t="e">
        <f>#REF!</f>
        <v>#REF!</v>
      </c>
      <c r="G64" s="240"/>
      <c r="H64" s="240" t="e">
        <f>H27*$F$64</f>
        <v>#REF!</v>
      </c>
      <c r="I64" s="240" t="e">
        <f>I27*$F$64</f>
        <v>#REF!</v>
      </c>
      <c r="J64" s="240" t="e">
        <f>J27*$F$64</f>
        <v>#REF!</v>
      </c>
      <c r="K64" s="240" t="e">
        <f>K27*$F$64</f>
        <v>#REF!</v>
      </c>
      <c r="L64" s="240" t="e">
        <f>L27*$F$64</f>
        <v>#REF!</v>
      </c>
      <c r="T64" s="230"/>
      <c r="U64" s="230"/>
    </row>
    <row r="65" spans="3:21" ht="30" customHeight="1">
      <c r="C65" s="241" t="s">
        <v>336</v>
      </c>
      <c r="D65" s="276" t="s">
        <v>455</v>
      </c>
      <c r="E65" s="277"/>
      <c r="F65" s="277"/>
      <c r="G65" s="240"/>
      <c r="H65" s="240"/>
      <c r="I65" s="240"/>
      <c r="J65" s="240"/>
      <c r="K65" s="240"/>
      <c r="L65" s="240"/>
      <c r="T65" s="230"/>
      <c r="U65" s="230"/>
    </row>
    <row r="66" spans="3:21" ht="30" customHeight="1">
      <c r="C66" s="264" t="s">
        <v>456</v>
      </c>
      <c r="D66" s="262" t="s">
        <v>462</v>
      </c>
      <c r="E66" s="270" t="s">
        <v>468</v>
      </c>
      <c r="F66" s="240" t="e">
        <f>#REF!</f>
        <v>#REF!</v>
      </c>
      <c r="G66" s="240"/>
      <c r="H66" s="240" t="e">
        <f>H29*$F$66</f>
        <v>#REF!</v>
      </c>
      <c r="I66" s="240" t="e">
        <f>I29*$F$66</f>
        <v>#REF!</v>
      </c>
      <c r="J66" s="240" t="e">
        <f>J29*$F$66</f>
        <v>#REF!</v>
      </c>
      <c r="K66" s="240" t="e">
        <f>K29*$F$66</f>
        <v>#REF!</v>
      </c>
      <c r="L66" s="240" t="e">
        <f>L29*$F$66</f>
        <v>#REF!</v>
      </c>
      <c r="T66" s="230"/>
      <c r="U66" s="230"/>
    </row>
    <row r="67" spans="3:21" ht="30" customHeight="1">
      <c r="C67" s="264" t="s">
        <v>457</v>
      </c>
      <c r="D67" s="262" t="s">
        <v>463</v>
      </c>
      <c r="E67" s="270" t="s">
        <v>468</v>
      </c>
      <c r="F67" s="240" t="e">
        <f>#REF!</f>
        <v>#REF!</v>
      </c>
      <c r="G67" s="263"/>
      <c r="H67" s="240" t="e">
        <f>H30*$F$67</f>
        <v>#REF!</v>
      </c>
      <c r="I67" s="240" t="e">
        <f>I30*$F$67</f>
        <v>#REF!</v>
      </c>
      <c r="J67" s="240" t="e">
        <f>J30*$F$67</f>
        <v>#REF!</v>
      </c>
      <c r="K67" s="240" t="e">
        <f>K30*$F$67</f>
        <v>#REF!</v>
      </c>
      <c r="L67" s="240" t="e">
        <f>L30*$F$67</f>
        <v>#REF!</v>
      </c>
      <c r="T67" s="230"/>
      <c r="U67" s="230"/>
    </row>
    <row r="68" spans="3:21" ht="30" customHeight="1">
      <c r="C68" s="264" t="s">
        <v>458</v>
      </c>
      <c r="D68" s="262" t="s">
        <v>464</v>
      </c>
      <c r="E68" s="270" t="s">
        <v>469</v>
      </c>
      <c r="F68" s="240" t="e">
        <f>#REF!</f>
        <v>#REF!</v>
      </c>
      <c r="G68" s="263"/>
      <c r="H68" s="240" t="e">
        <f>H31*$F$68</f>
        <v>#REF!</v>
      </c>
      <c r="I68" s="240" t="e">
        <f t="shared" ref="I68:L68" si="33">I31*$F$68</f>
        <v>#REF!</v>
      </c>
      <c r="J68" s="240" t="e">
        <f t="shared" si="33"/>
        <v>#REF!</v>
      </c>
      <c r="K68" s="240" t="e">
        <f t="shared" si="33"/>
        <v>#REF!</v>
      </c>
      <c r="L68" s="240" t="e">
        <f t="shared" si="33"/>
        <v>#REF!</v>
      </c>
      <c r="T68" s="230"/>
      <c r="U68" s="230"/>
    </row>
    <row r="69" spans="3:21" ht="30" customHeight="1">
      <c r="C69" s="264" t="s">
        <v>459</v>
      </c>
      <c r="D69" s="262" t="s">
        <v>465</v>
      </c>
      <c r="E69" s="270"/>
      <c r="F69" s="240"/>
      <c r="G69" s="263"/>
      <c r="H69" s="240"/>
      <c r="I69" s="240"/>
      <c r="J69" s="240"/>
      <c r="K69" s="240"/>
      <c r="L69" s="240"/>
      <c r="T69" s="230"/>
      <c r="U69" s="230"/>
    </row>
    <row r="70" spans="3:21" ht="30" customHeight="1">
      <c r="C70" s="264" t="s">
        <v>460</v>
      </c>
      <c r="D70" s="262" t="s">
        <v>466</v>
      </c>
      <c r="E70" s="270" t="s">
        <v>468</v>
      </c>
      <c r="F70" s="240" t="e">
        <f>#REF!</f>
        <v>#REF!</v>
      </c>
      <c r="G70" s="263"/>
      <c r="H70" s="240" t="e">
        <f>H33*$F$70</f>
        <v>#REF!</v>
      </c>
      <c r="I70" s="240" t="e">
        <f t="shared" ref="I70:L70" si="34">I33*$F$70</f>
        <v>#REF!</v>
      </c>
      <c r="J70" s="240" t="e">
        <f t="shared" si="34"/>
        <v>#REF!</v>
      </c>
      <c r="K70" s="240" t="e">
        <f t="shared" si="34"/>
        <v>#REF!</v>
      </c>
      <c r="L70" s="240" t="e">
        <f t="shared" si="34"/>
        <v>#REF!</v>
      </c>
      <c r="T70" s="230"/>
      <c r="U70" s="230"/>
    </row>
    <row r="71" spans="3:21" ht="30" customHeight="1">
      <c r="C71" s="266" t="s">
        <v>461</v>
      </c>
      <c r="D71" s="258" t="s">
        <v>467</v>
      </c>
      <c r="E71" s="270" t="s">
        <v>468</v>
      </c>
      <c r="F71" s="240" t="e">
        <f>#REF!</f>
        <v>#REF!</v>
      </c>
      <c r="G71" s="263"/>
      <c r="H71" s="240" t="e">
        <f>H34*$F$71</f>
        <v>#REF!</v>
      </c>
      <c r="I71" s="240" t="e">
        <f t="shared" ref="I71:L71" si="35">I34*$F$71</f>
        <v>#REF!</v>
      </c>
      <c r="J71" s="240" t="e">
        <f t="shared" si="35"/>
        <v>#REF!</v>
      </c>
      <c r="K71" s="240" t="e">
        <f t="shared" si="35"/>
        <v>#REF!</v>
      </c>
      <c r="L71" s="240" t="e">
        <f t="shared" si="35"/>
        <v>#REF!</v>
      </c>
      <c r="T71" s="230"/>
      <c r="U71" s="230"/>
    </row>
    <row r="72" spans="3:21" ht="30" customHeight="1">
      <c r="C72" s="269" t="s">
        <v>337</v>
      </c>
      <c r="D72" s="268" t="s">
        <v>470</v>
      </c>
      <c r="E72" s="271" t="s">
        <v>223</v>
      </c>
      <c r="F72" s="240" t="e">
        <f>#REF!</f>
        <v>#REF!</v>
      </c>
      <c r="G72" s="263"/>
      <c r="H72" s="240" t="e">
        <f>H35*$F$72</f>
        <v>#REF!</v>
      </c>
      <c r="I72" s="240" t="e">
        <f t="shared" ref="I72:L72" si="36">I35*$F$72</f>
        <v>#REF!</v>
      </c>
      <c r="J72" s="240" t="e">
        <f t="shared" si="36"/>
        <v>#REF!</v>
      </c>
      <c r="K72" s="240" t="e">
        <f t="shared" si="36"/>
        <v>#REF!</v>
      </c>
      <c r="L72" s="240" t="e">
        <f t="shared" si="36"/>
        <v>#REF!</v>
      </c>
      <c r="T72" s="230"/>
      <c r="U72" s="230"/>
    </row>
    <row r="73" spans="3:21" ht="30" customHeight="1">
      <c r="C73" s="241" t="s">
        <v>338</v>
      </c>
      <c r="D73" s="272" t="s">
        <v>472</v>
      </c>
      <c r="E73" s="271" t="s">
        <v>471</v>
      </c>
      <c r="F73" s="240" t="e">
        <f>#REF!</f>
        <v>#REF!</v>
      </c>
      <c r="G73" s="263"/>
      <c r="H73" s="240" t="e">
        <f>H36*$F$73</f>
        <v>#REF!</v>
      </c>
      <c r="I73" s="240" t="e">
        <f t="shared" ref="I73:L73" si="37">I36*$F$73</f>
        <v>#REF!</v>
      </c>
      <c r="J73" s="240" t="e">
        <f t="shared" si="37"/>
        <v>#REF!</v>
      </c>
      <c r="K73" s="240" t="e">
        <f t="shared" si="37"/>
        <v>#REF!</v>
      </c>
      <c r="L73" s="240" t="e">
        <f t="shared" si="37"/>
        <v>#REF!</v>
      </c>
      <c r="T73" s="230"/>
      <c r="U73" s="230"/>
    </row>
    <row r="74" spans="3:21" ht="30" customHeight="1">
      <c r="C74" s="260" t="s">
        <v>339</v>
      </c>
      <c r="D74" s="272" t="s">
        <v>473</v>
      </c>
      <c r="E74" s="271" t="s">
        <v>471</v>
      </c>
      <c r="F74" s="240" t="e">
        <f>#REF!</f>
        <v>#REF!</v>
      </c>
      <c r="G74" s="263"/>
      <c r="H74" s="240" t="e">
        <f>H37*$F$74</f>
        <v>#REF!</v>
      </c>
      <c r="I74" s="240" t="e">
        <f t="shared" ref="I74:L74" si="38">I37*$F$74</f>
        <v>#REF!</v>
      </c>
      <c r="J74" s="240" t="e">
        <f t="shared" si="38"/>
        <v>#REF!</v>
      </c>
      <c r="K74" s="240" t="e">
        <f t="shared" si="38"/>
        <v>#REF!</v>
      </c>
      <c r="L74" s="240" t="e">
        <f t="shared" si="38"/>
        <v>#REF!</v>
      </c>
      <c r="T74" s="230"/>
      <c r="U74" s="230"/>
    </row>
    <row r="75" spans="3:21" ht="30" customHeight="1">
      <c r="C75" s="260" t="s">
        <v>340</v>
      </c>
      <c r="D75" s="272" t="s">
        <v>515</v>
      </c>
      <c r="E75" s="271" t="s">
        <v>516</v>
      </c>
      <c r="F75" s="240" t="e">
        <f>#REF!</f>
        <v>#REF!</v>
      </c>
      <c r="G75" s="263"/>
      <c r="H75" s="240" t="e">
        <f>H38*$F$75</f>
        <v>#REF!</v>
      </c>
      <c r="I75" s="240" t="e">
        <f t="shared" ref="I75:L75" si="39">I38*$F$75</f>
        <v>#REF!</v>
      </c>
      <c r="J75" s="240" t="e">
        <f t="shared" si="39"/>
        <v>#REF!</v>
      </c>
      <c r="K75" s="240" t="e">
        <f t="shared" si="39"/>
        <v>#REF!</v>
      </c>
      <c r="L75" s="240" t="e">
        <f t="shared" si="39"/>
        <v>#REF!</v>
      </c>
      <c r="T75" s="230"/>
      <c r="U75" s="230"/>
    </row>
    <row r="76" spans="3:21" ht="30" customHeight="1">
      <c r="C76" s="449" t="s">
        <v>304</v>
      </c>
      <c r="D76" s="450"/>
      <c r="E76" s="450"/>
      <c r="F76" s="450"/>
      <c r="G76" s="451"/>
      <c r="H76" s="242" t="e">
        <f>SUM(H43:H75)</f>
        <v>#REF!</v>
      </c>
      <c r="I76" s="242" t="e">
        <f t="shared" ref="I76:L76" si="40">SUM(I43:I75)</f>
        <v>#REF!</v>
      </c>
      <c r="J76" s="242" t="e">
        <f t="shared" si="40"/>
        <v>#REF!</v>
      </c>
      <c r="K76" s="242" t="e">
        <f t="shared" si="40"/>
        <v>#REF!</v>
      </c>
      <c r="L76" s="242" t="e">
        <f t="shared" si="40"/>
        <v>#REF!</v>
      </c>
      <c r="T76" s="230"/>
      <c r="U76" s="230"/>
    </row>
    <row r="77" spans="3:21" ht="30" customHeight="1">
      <c r="C77" s="449" t="s">
        <v>351</v>
      </c>
      <c r="D77" s="450"/>
      <c r="E77" s="450"/>
      <c r="F77" s="450"/>
      <c r="G77" s="451"/>
      <c r="H77" s="242" t="e">
        <f>H106</f>
        <v>#REF!</v>
      </c>
      <c r="I77" s="242" t="e">
        <f t="shared" ref="I77:L77" si="41">I106</f>
        <v>#REF!</v>
      </c>
      <c r="J77" s="242" t="e">
        <f t="shared" si="41"/>
        <v>#REF!</v>
      </c>
      <c r="K77" s="242" t="e">
        <f t="shared" si="41"/>
        <v>#REF!</v>
      </c>
      <c r="L77" s="242" t="e">
        <f t="shared" si="41"/>
        <v>#REF!</v>
      </c>
      <c r="T77" s="230"/>
      <c r="U77" s="230"/>
    </row>
    <row r="78" spans="3:21" ht="30" customHeight="1">
      <c r="C78" s="449" t="s">
        <v>352</v>
      </c>
      <c r="D78" s="450"/>
      <c r="E78" s="450"/>
      <c r="F78" s="450"/>
      <c r="G78" s="451"/>
      <c r="H78" s="242" t="e">
        <f>H76-H77</f>
        <v>#REF!</v>
      </c>
      <c r="I78" s="242" t="e">
        <f t="shared" ref="I78:L78" si="42">I76-I77</f>
        <v>#REF!</v>
      </c>
      <c r="J78" s="242" t="e">
        <f t="shared" si="42"/>
        <v>#REF!</v>
      </c>
      <c r="K78" s="242" t="e">
        <f t="shared" si="42"/>
        <v>#REF!</v>
      </c>
      <c r="L78" s="242" t="e">
        <f t="shared" si="42"/>
        <v>#REF!</v>
      </c>
      <c r="T78" s="230"/>
      <c r="U78" s="230"/>
    </row>
    <row r="79" spans="3:21" ht="10.15" customHeight="1">
      <c r="C79" s="235"/>
      <c r="D79" s="235"/>
      <c r="E79" s="235"/>
      <c r="F79" s="235"/>
      <c r="G79" s="235"/>
      <c r="H79" s="236"/>
      <c r="I79" s="236"/>
      <c r="J79" s="236"/>
      <c r="K79" s="236"/>
      <c r="L79" s="236"/>
      <c r="T79" s="230"/>
      <c r="U79" s="230"/>
    </row>
    <row r="80" spans="3:21" ht="34.9" customHeight="1">
      <c r="C80" s="455" t="s">
        <v>491</v>
      </c>
      <c r="D80" s="456"/>
      <c r="E80" s="456"/>
      <c r="F80" s="456"/>
      <c r="G80" s="456"/>
      <c r="H80" s="456"/>
      <c r="I80" s="456"/>
      <c r="J80" s="456"/>
      <c r="K80" s="456"/>
      <c r="L80" s="457"/>
      <c r="T80" s="230"/>
      <c r="U80" s="230"/>
    </row>
    <row r="81" spans="3:21" ht="34.9" customHeight="1">
      <c r="C81" s="38" t="s">
        <v>177</v>
      </c>
      <c r="D81" s="38" t="s">
        <v>202</v>
      </c>
      <c r="E81" s="458" t="s">
        <v>354</v>
      </c>
      <c r="F81" s="459"/>
      <c r="G81" s="460"/>
      <c r="H81" s="221">
        <v>1</v>
      </c>
      <c r="I81" s="221">
        <f t="shared" ref="I81:L81" si="43">H81+1</f>
        <v>2</v>
      </c>
      <c r="J81" s="221">
        <f t="shared" si="43"/>
        <v>3</v>
      </c>
      <c r="K81" s="221">
        <f t="shared" si="43"/>
        <v>4</v>
      </c>
      <c r="L81" s="221">
        <f t="shared" si="43"/>
        <v>5</v>
      </c>
      <c r="T81" s="230"/>
      <c r="U81" s="230"/>
    </row>
    <row r="82" spans="3:21" ht="34.9" customHeight="1">
      <c r="C82" s="237" t="s">
        <v>331</v>
      </c>
      <c r="D82" s="238" t="s">
        <v>353</v>
      </c>
      <c r="E82" s="452" t="s">
        <v>355</v>
      </c>
      <c r="F82" s="453"/>
      <c r="G82" s="454"/>
      <c r="H82" s="240">
        <f>+'1. RSD'!$L$232</f>
        <v>0</v>
      </c>
      <c r="I82" s="240">
        <v>0</v>
      </c>
      <c r="J82" s="240">
        <v>0</v>
      </c>
      <c r="K82" s="240">
        <v>0</v>
      </c>
      <c r="L82" s="240">
        <v>0</v>
      </c>
      <c r="T82" s="230"/>
      <c r="U82" s="230"/>
    </row>
    <row r="83" spans="3:21" ht="34.9" customHeight="1">
      <c r="C83" s="237" t="s">
        <v>332</v>
      </c>
      <c r="D83" s="238" t="s">
        <v>412</v>
      </c>
      <c r="E83" s="452" t="s">
        <v>355</v>
      </c>
      <c r="F83" s="453"/>
      <c r="G83" s="454"/>
      <c r="H83" s="240" t="e">
        <f>+'1. RSD'!#REF!</f>
        <v>#REF!</v>
      </c>
      <c r="I83" s="240">
        <v>0</v>
      </c>
      <c r="J83" s="240">
        <v>0</v>
      </c>
      <c r="K83" s="240">
        <v>0</v>
      </c>
      <c r="L83" s="240">
        <v>0</v>
      </c>
      <c r="T83" s="230"/>
      <c r="U83" s="230"/>
    </row>
    <row r="84" spans="3:21" ht="34.9" customHeight="1">
      <c r="C84" s="237" t="s">
        <v>333</v>
      </c>
      <c r="D84" s="238" t="s">
        <v>492</v>
      </c>
      <c r="E84" s="452" t="s">
        <v>355</v>
      </c>
      <c r="F84" s="453"/>
      <c r="G84" s="454"/>
      <c r="H84" s="240" t="e">
        <f>+'1. RSD'!#REF!</f>
        <v>#REF!</v>
      </c>
      <c r="I84" s="240">
        <v>0</v>
      </c>
      <c r="J84" s="240">
        <v>0</v>
      </c>
      <c r="K84" s="240">
        <v>0</v>
      </c>
      <c r="L84" s="240">
        <v>0</v>
      </c>
      <c r="T84" s="230"/>
      <c r="U84" s="230"/>
    </row>
    <row r="85" spans="3:21" ht="34.9" customHeight="1">
      <c r="C85" s="237" t="s">
        <v>334</v>
      </c>
      <c r="D85" s="238" t="s">
        <v>357</v>
      </c>
      <c r="E85" s="452" t="s">
        <v>493</v>
      </c>
      <c r="F85" s="453"/>
      <c r="G85" s="454"/>
      <c r="H85" s="240" t="e">
        <f>+#REF!</f>
        <v>#REF!</v>
      </c>
      <c r="I85" s="240">
        <v>0</v>
      </c>
      <c r="J85" s="240">
        <v>0</v>
      </c>
      <c r="K85" s="240">
        <v>0</v>
      </c>
      <c r="L85" s="240">
        <v>0</v>
      </c>
      <c r="T85" s="230"/>
      <c r="U85" s="230"/>
    </row>
    <row r="86" spans="3:21" ht="34.9" customHeight="1">
      <c r="C86" s="237" t="s">
        <v>335</v>
      </c>
      <c r="D86" s="238" t="s">
        <v>357</v>
      </c>
      <c r="E86" s="452" t="s">
        <v>493</v>
      </c>
      <c r="F86" s="453"/>
      <c r="G86" s="454"/>
      <c r="H86" s="240" t="e">
        <f>+#REF!</f>
        <v>#REF!</v>
      </c>
      <c r="I86" s="240">
        <v>0</v>
      </c>
      <c r="J86" s="240">
        <v>0</v>
      </c>
      <c r="K86" s="240">
        <v>0</v>
      </c>
      <c r="L86" s="240">
        <v>0</v>
      </c>
      <c r="T86" s="230"/>
      <c r="U86" s="230"/>
    </row>
    <row r="87" spans="3:21" ht="34.9" customHeight="1">
      <c r="C87" s="237" t="s">
        <v>336</v>
      </c>
      <c r="D87" s="238" t="s">
        <v>357</v>
      </c>
      <c r="E87" s="452" t="s">
        <v>494</v>
      </c>
      <c r="F87" s="453"/>
      <c r="G87" s="454"/>
      <c r="H87" s="240" t="e">
        <f>+#REF!</f>
        <v>#REF!</v>
      </c>
      <c r="I87" s="240">
        <v>0</v>
      </c>
      <c r="J87" s="240">
        <v>0</v>
      </c>
      <c r="K87" s="240">
        <v>0</v>
      </c>
      <c r="L87" s="240">
        <v>0</v>
      </c>
      <c r="T87" s="230"/>
      <c r="U87" s="230"/>
    </row>
    <row r="88" spans="3:21" ht="34.9" customHeight="1">
      <c r="C88" s="237" t="s">
        <v>337</v>
      </c>
      <c r="D88" s="238" t="s">
        <v>291</v>
      </c>
      <c r="E88" s="452" t="s">
        <v>495</v>
      </c>
      <c r="F88" s="453"/>
      <c r="G88" s="454"/>
      <c r="H88" s="240" t="e">
        <f>+#REF!</f>
        <v>#REF!</v>
      </c>
      <c r="I88" s="240">
        <v>0</v>
      </c>
      <c r="J88" s="240">
        <v>0</v>
      </c>
      <c r="K88" s="240">
        <v>0</v>
      </c>
      <c r="L88" s="240">
        <v>0</v>
      </c>
      <c r="T88" s="230"/>
      <c r="U88" s="230"/>
    </row>
    <row r="89" spans="3:21" ht="34.9" customHeight="1">
      <c r="C89" s="237" t="s">
        <v>338</v>
      </c>
      <c r="D89" s="238" t="s">
        <v>485</v>
      </c>
      <c r="E89" s="446" t="s">
        <v>496</v>
      </c>
      <c r="F89" s="447"/>
      <c r="G89" s="448"/>
      <c r="H89" s="263" t="e">
        <f>#REF!</f>
        <v>#REF!</v>
      </c>
      <c r="I89" s="240">
        <v>0</v>
      </c>
      <c r="J89" s="240">
        <v>0</v>
      </c>
      <c r="K89" s="240">
        <v>0</v>
      </c>
      <c r="L89" s="240">
        <v>0</v>
      </c>
      <c r="T89" s="230"/>
      <c r="U89" s="230"/>
    </row>
    <row r="90" spans="3:21" ht="34.9" customHeight="1">
      <c r="C90" s="237" t="s">
        <v>339</v>
      </c>
      <c r="D90" s="238" t="s">
        <v>405</v>
      </c>
      <c r="E90" s="446" t="s">
        <v>496</v>
      </c>
      <c r="F90" s="447"/>
      <c r="G90" s="448"/>
      <c r="H90" s="263" t="e">
        <f>#REF!</f>
        <v>#REF!</v>
      </c>
      <c r="I90" s="240">
        <v>0</v>
      </c>
      <c r="J90" s="240">
        <v>0</v>
      </c>
      <c r="K90" s="240">
        <v>0</v>
      </c>
      <c r="L90" s="240">
        <v>0</v>
      </c>
      <c r="T90" s="230"/>
      <c r="U90" s="230"/>
    </row>
    <row r="91" spans="3:21" ht="34.9" customHeight="1">
      <c r="C91" s="237" t="s">
        <v>340</v>
      </c>
      <c r="D91" s="238" t="s">
        <v>353</v>
      </c>
      <c r="E91" s="446" t="s">
        <v>496</v>
      </c>
      <c r="F91" s="447"/>
      <c r="G91" s="448"/>
      <c r="H91" s="263" t="e">
        <f>#REF!</f>
        <v>#REF!</v>
      </c>
      <c r="I91" s="240">
        <v>0</v>
      </c>
      <c r="J91" s="240">
        <v>0</v>
      </c>
      <c r="K91" s="240">
        <v>0</v>
      </c>
      <c r="L91" s="240">
        <v>0</v>
      </c>
      <c r="T91" s="230"/>
      <c r="U91" s="230"/>
    </row>
    <row r="92" spans="3:21" ht="34.9" customHeight="1">
      <c r="C92" s="237" t="s">
        <v>341</v>
      </c>
      <c r="D92" s="238" t="s">
        <v>485</v>
      </c>
      <c r="E92" s="446" t="s">
        <v>496</v>
      </c>
      <c r="F92" s="447"/>
      <c r="G92" s="448"/>
      <c r="H92" s="263" t="e">
        <f>#REF!</f>
        <v>#REF!</v>
      </c>
      <c r="I92" s="240">
        <v>0</v>
      </c>
      <c r="J92" s="240">
        <v>0</v>
      </c>
      <c r="K92" s="240">
        <v>0</v>
      </c>
      <c r="L92" s="240">
        <v>0</v>
      </c>
      <c r="T92" s="230"/>
      <c r="U92" s="230"/>
    </row>
    <row r="93" spans="3:21" ht="34.9" customHeight="1">
      <c r="C93" s="237" t="s">
        <v>342</v>
      </c>
      <c r="D93" s="238" t="s">
        <v>497</v>
      </c>
      <c r="E93" s="452" t="s">
        <v>498</v>
      </c>
      <c r="F93" s="453"/>
      <c r="G93" s="454"/>
      <c r="H93" s="263" t="e">
        <f>#REF!</f>
        <v>#REF!</v>
      </c>
      <c r="I93" s="240">
        <v>0</v>
      </c>
      <c r="J93" s="240">
        <v>0</v>
      </c>
      <c r="K93" s="240">
        <v>0</v>
      </c>
      <c r="L93" s="240">
        <v>0</v>
      </c>
      <c r="T93" s="230"/>
      <c r="U93" s="230"/>
    </row>
    <row r="94" spans="3:21" ht="34.9" customHeight="1">
      <c r="C94" s="237" t="s">
        <v>343</v>
      </c>
      <c r="D94" s="238" t="s">
        <v>263</v>
      </c>
      <c r="E94" s="452" t="s">
        <v>499</v>
      </c>
      <c r="F94" s="453"/>
      <c r="G94" s="454"/>
      <c r="H94" s="240" t="e">
        <f>#REF!</f>
        <v>#REF!</v>
      </c>
      <c r="I94" s="240">
        <v>0</v>
      </c>
      <c r="J94" s="240">
        <v>0</v>
      </c>
      <c r="K94" s="240">
        <v>0</v>
      </c>
      <c r="L94" s="240">
        <v>0</v>
      </c>
      <c r="T94" s="230"/>
      <c r="U94" s="230"/>
    </row>
    <row r="95" spans="3:21" ht="34.9" customHeight="1">
      <c r="C95" s="237" t="s">
        <v>344</v>
      </c>
      <c r="D95" s="238" t="s">
        <v>356</v>
      </c>
      <c r="E95" s="452" t="s">
        <v>500</v>
      </c>
      <c r="F95" s="453"/>
      <c r="G95" s="454"/>
      <c r="H95" s="240" t="e">
        <f>#REF!</f>
        <v>#REF!</v>
      </c>
      <c r="I95" s="240">
        <v>0</v>
      </c>
      <c r="J95" s="240">
        <v>0</v>
      </c>
      <c r="K95" s="240">
        <v>0</v>
      </c>
      <c r="L95" s="240">
        <v>0</v>
      </c>
      <c r="T95" s="230"/>
      <c r="U95" s="230"/>
    </row>
    <row r="96" spans="3:21" ht="34.9" customHeight="1">
      <c r="C96" s="237" t="s">
        <v>345</v>
      </c>
      <c r="D96" s="238" t="s">
        <v>501</v>
      </c>
      <c r="E96" s="452" t="s">
        <v>500</v>
      </c>
      <c r="F96" s="453"/>
      <c r="G96" s="454"/>
      <c r="H96" s="240" t="e">
        <f>#REF!</f>
        <v>#REF!</v>
      </c>
      <c r="I96" s="240">
        <v>0</v>
      </c>
      <c r="J96" s="240">
        <v>0</v>
      </c>
      <c r="K96" s="240">
        <v>0</v>
      </c>
      <c r="L96" s="240">
        <v>0</v>
      </c>
      <c r="T96" s="230"/>
      <c r="U96" s="230"/>
    </row>
    <row r="97" spans="3:21" ht="34.9" customHeight="1">
      <c r="C97" s="237" t="s">
        <v>346</v>
      </c>
      <c r="D97" s="238" t="s">
        <v>357</v>
      </c>
      <c r="E97" s="452" t="s">
        <v>502</v>
      </c>
      <c r="F97" s="453"/>
      <c r="G97" s="454"/>
      <c r="H97" s="240" t="e">
        <f>#REF!</f>
        <v>#REF!</v>
      </c>
      <c r="I97" s="240">
        <v>0</v>
      </c>
      <c r="J97" s="240">
        <v>0</v>
      </c>
      <c r="K97" s="240">
        <v>0</v>
      </c>
      <c r="L97" s="240">
        <v>0</v>
      </c>
      <c r="T97" s="230"/>
      <c r="U97" s="230"/>
    </row>
    <row r="98" spans="3:21" ht="34.9" customHeight="1">
      <c r="C98" s="237" t="s">
        <v>347</v>
      </c>
      <c r="D98" s="238" t="s">
        <v>357</v>
      </c>
      <c r="E98" s="452" t="s">
        <v>464</v>
      </c>
      <c r="F98" s="453"/>
      <c r="G98" s="454"/>
      <c r="H98" s="240" t="e">
        <f>#REF!</f>
        <v>#REF!</v>
      </c>
      <c r="I98" s="240">
        <v>0</v>
      </c>
      <c r="J98" s="240">
        <v>0</v>
      </c>
      <c r="K98" s="240">
        <v>0</v>
      </c>
      <c r="L98" s="240">
        <v>0</v>
      </c>
      <c r="T98" s="230"/>
      <c r="U98" s="230"/>
    </row>
    <row r="99" spans="3:21" ht="34.9" customHeight="1">
      <c r="C99" s="237" t="s">
        <v>348</v>
      </c>
      <c r="D99" s="238" t="s">
        <v>408</v>
      </c>
      <c r="E99" s="452" t="s">
        <v>465</v>
      </c>
      <c r="F99" s="453"/>
      <c r="G99" s="454"/>
      <c r="H99" s="240" t="e">
        <f>#REF!</f>
        <v>#REF!</v>
      </c>
      <c r="I99" s="240">
        <v>0</v>
      </c>
      <c r="J99" s="240">
        <v>0</v>
      </c>
      <c r="K99" s="240">
        <v>0</v>
      </c>
      <c r="L99" s="240">
        <v>0</v>
      </c>
      <c r="T99" s="230"/>
      <c r="U99" s="230"/>
    </row>
    <row r="100" spans="3:21" ht="34.9" customHeight="1">
      <c r="C100" s="237" t="s">
        <v>374</v>
      </c>
      <c r="D100" s="238" t="s">
        <v>504</v>
      </c>
      <c r="E100" s="452" t="s">
        <v>503</v>
      </c>
      <c r="F100" s="453"/>
      <c r="G100" s="454"/>
      <c r="H100" s="240" t="e">
        <f>#REF!</f>
        <v>#REF!</v>
      </c>
      <c r="I100" s="240">
        <v>0</v>
      </c>
      <c r="J100" s="240">
        <v>0</v>
      </c>
      <c r="K100" s="240">
        <v>0</v>
      </c>
      <c r="L100" s="240">
        <v>0</v>
      </c>
      <c r="T100" s="230"/>
      <c r="U100" s="230"/>
    </row>
    <row r="101" spans="3:21" ht="34.9" customHeight="1">
      <c r="C101" s="237" t="s">
        <v>375</v>
      </c>
      <c r="D101" s="238" t="s">
        <v>504</v>
      </c>
      <c r="E101" s="452" t="s">
        <v>505</v>
      </c>
      <c r="F101" s="453"/>
      <c r="G101" s="454"/>
      <c r="H101" s="240" t="e">
        <f>#REF!</f>
        <v>#REF!</v>
      </c>
      <c r="I101" s="240">
        <v>0</v>
      </c>
      <c r="J101" s="240">
        <v>0</v>
      </c>
      <c r="K101" s="240">
        <v>0</v>
      </c>
      <c r="L101" s="240">
        <v>0</v>
      </c>
      <c r="T101" s="230"/>
      <c r="U101" s="230"/>
    </row>
    <row r="102" spans="3:21" ht="34.9" customHeight="1">
      <c r="C102" s="237" t="s">
        <v>378</v>
      </c>
      <c r="D102" s="238" t="s">
        <v>414</v>
      </c>
      <c r="E102" s="452" t="s">
        <v>502</v>
      </c>
      <c r="F102" s="453"/>
      <c r="G102" s="454"/>
      <c r="H102" s="240" t="e">
        <f>#REF!</f>
        <v>#REF!</v>
      </c>
      <c r="I102" s="240">
        <v>0</v>
      </c>
      <c r="J102" s="240">
        <v>0</v>
      </c>
      <c r="K102" s="240">
        <v>0</v>
      </c>
      <c r="L102" s="240">
        <v>0</v>
      </c>
      <c r="T102" s="230"/>
      <c r="U102" s="230"/>
    </row>
    <row r="103" spans="3:21" ht="34.9" customHeight="1">
      <c r="C103" s="237" t="s">
        <v>506</v>
      </c>
      <c r="D103" s="238" t="s">
        <v>507</v>
      </c>
      <c r="E103" s="452" t="s">
        <v>500</v>
      </c>
      <c r="F103" s="453"/>
      <c r="G103" s="454"/>
      <c r="H103" s="240" t="e">
        <f>#REF!</f>
        <v>#REF!</v>
      </c>
      <c r="I103" s="240">
        <v>0</v>
      </c>
      <c r="J103" s="240">
        <v>0</v>
      </c>
      <c r="K103" s="240">
        <v>0</v>
      </c>
      <c r="L103" s="240">
        <v>0</v>
      </c>
      <c r="T103" s="230"/>
      <c r="U103" s="230"/>
    </row>
    <row r="104" spans="3:21" ht="34.9" customHeight="1">
      <c r="C104" s="237" t="s">
        <v>508</v>
      </c>
      <c r="D104" s="238" t="s">
        <v>415</v>
      </c>
      <c r="E104" s="452" t="s">
        <v>416</v>
      </c>
      <c r="F104" s="453"/>
      <c r="G104" s="454"/>
      <c r="H104" s="240" t="e">
        <f>+#REF!</f>
        <v>#REF!</v>
      </c>
      <c r="I104" s="240">
        <v>0</v>
      </c>
      <c r="J104" s="240">
        <v>0</v>
      </c>
      <c r="K104" s="240">
        <v>0</v>
      </c>
      <c r="L104" s="240">
        <v>0</v>
      </c>
      <c r="T104" s="230"/>
      <c r="U104" s="230"/>
    </row>
    <row r="105" spans="3:21" ht="34.9" customHeight="1">
      <c r="C105" s="449" t="s">
        <v>383</v>
      </c>
      <c r="D105" s="450"/>
      <c r="E105" s="450"/>
      <c r="F105" s="450"/>
      <c r="G105" s="451"/>
      <c r="H105" s="242" t="e">
        <f>SUM(H82:H104)</f>
        <v>#REF!</v>
      </c>
      <c r="I105" s="242">
        <f>SUM(I82:I104)</f>
        <v>0</v>
      </c>
      <c r="J105" s="242">
        <f>SUM(J82:J104)</f>
        <v>0</v>
      </c>
      <c r="K105" s="242">
        <f>SUM(K82:K104)</f>
        <v>0</v>
      </c>
      <c r="L105" s="242">
        <f>SUM(L82:L104)</f>
        <v>0</v>
      </c>
      <c r="T105" s="230"/>
      <c r="U105" s="230"/>
    </row>
    <row r="106" spans="3:21" ht="34.9" customHeight="1">
      <c r="C106" s="449" t="s">
        <v>358</v>
      </c>
      <c r="D106" s="450"/>
      <c r="E106" s="450"/>
      <c r="F106" s="450"/>
      <c r="G106" s="451"/>
      <c r="H106" s="242" t="e">
        <f>H105*0.7/5</f>
        <v>#REF!</v>
      </c>
      <c r="I106" s="242" t="e">
        <f>H106+I105*0.7/5</f>
        <v>#REF!</v>
      </c>
      <c r="J106" s="242" t="e">
        <f t="shared" ref="J106:L106" si="44">($H$105*0.7)/5+$I$105*0.7/5</f>
        <v>#REF!</v>
      </c>
      <c r="K106" s="242" t="e">
        <f t="shared" si="44"/>
        <v>#REF!</v>
      </c>
      <c r="L106" s="242" t="e">
        <f t="shared" si="44"/>
        <v>#REF!</v>
      </c>
      <c r="T106" s="230"/>
      <c r="U106" s="230"/>
    </row>
    <row r="107" spans="3:21" ht="10.15" customHeight="1"/>
    <row r="108" spans="3:21" ht="28.15" customHeight="1"/>
    <row r="109" spans="3:21" ht="28.15" customHeight="1"/>
    <row r="110" spans="3:21" ht="28.15" customHeight="1"/>
    <row r="111" spans="3:21" ht="28.15" customHeight="1"/>
    <row r="112" spans="3:21" ht="28.15" customHeight="1"/>
    <row r="113" ht="28.15" customHeight="1"/>
    <row r="114" ht="28.15" customHeight="1"/>
    <row r="115" ht="28.15" customHeight="1"/>
    <row r="116" ht="28.15" customHeight="1"/>
    <row r="117" ht="28.15" customHeight="1"/>
    <row r="118" ht="28.15" customHeight="1"/>
    <row r="119" ht="28.15" customHeight="1"/>
    <row r="120" ht="28.15" customHeight="1"/>
  </sheetData>
  <mergeCells count="32">
    <mergeCell ref="E103:G103"/>
    <mergeCell ref="C76:G76"/>
    <mergeCell ref="E86:G86"/>
    <mergeCell ref="E83:G83"/>
    <mergeCell ref="C3:L3"/>
    <mergeCell ref="C40:L40"/>
    <mergeCell ref="C77:G77"/>
    <mergeCell ref="C78:G78"/>
    <mergeCell ref="C80:L80"/>
    <mergeCell ref="E81:G81"/>
    <mergeCell ref="E82:G82"/>
    <mergeCell ref="E87:G87"/>
    <mergeCell ref="E88:G88"/>
    <mergeCell ref="E89:G89"/>
    <mergeCell ref="E84:G84"/>
    <mergeCell ref="E85:G85"/>
    <mergeCell ref="E90:G90"/>
    <mergeCell ref="E91:G91"/>
    <mergeCell ref="C105:G105"/>
    <mergeCell ref="C106:G106"/>
    <mergeCell ref="E98:G98"/>
    <mergeCell ref="E99:G99"/>
    <mergeCell ref="E92:G92"/>
    <mergeCell ref="E97:G97"/>
    <mergeCell ref="E93:G93"/>
    <mergeCell ref="E94:G94"/>
    <mergeCell ref="E95:G95"/>
    <mergeCell ref="E96:G96"/>
    <mergeCell ref="E100:G100"/>
    <mergeCell ref="E101:G101"/>
    <mergeCell ref="E104:G104"/>
    <mergeCell ref="E102:G102"/>
  </mergeCells>
  <printOptions horizontalCentered="1" verticalCentered="1"/>
  <pageMargins left="0.98425196850393704" right="1.3779527559055118" top="1.5748031496062993" bottom="0.78740157480314965" header="0.31496062992125984" footer="0.31496062992125984"/>
  <pageSetup paperSize="8"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3060F-42B8-4F90-8614-743B4C2BF512}">
  <sheetPr>
    <tabColor theme="8" tint="-0.249977111117893"/>
    <pageSetUpPr fitToPage="1"/>
  </sheetPr>
  <dimension ref="A1:I18"/>
  <sheetViews>
    <sheetView showGridLines="0" tabSelected="1" zoomScaleNormal="100" zoomScaleSheetLayoutView="90" workbookViewId="0">
      <selection activeCell="G6" sqref="G6:G12"/>
    </sheetView>
  </sheetViews>
  <sheetFormatPr defaultColWidth="8.85546875" defaultRowHeight="15"/>
  <cols>
    <col min="1" max="1" width="8.85546875" style="366"/>
    <col min="2" max="2" width="0.85546875" style="366" customWidth="1"/>
    <col min="3" max="3" width="9.140625" style="366" customWidth="1"/>
    <col min="4" max="4" width="45.140625" style="366" customWidth="1"/>
    <col min="5" max="6" width="12.28515625" style="366" customWidth="1"/>
    <col min="7" max="7" width="15.7109375" style="366" customWidth="1"/>
    <col min="8" max="8" width="20.42578125" style="366" customWidth="1"/>
    <col min="9" max="9" width="24.28515625" style="366" customWidth="1"/>
    <col min="10" max="10" width="0.85546875" style="366" customWidth="1"/>
    <col min="11" max="16384" width="8.85546875" style="366"/>
  </cols>
  <sheetData>
    <row r="1" spans="1:9" ht="105.75" customHeight="1">
      <c r="A1" s="467"/>
      <c r="B1" s="467"/>
      <c r="C1" s="467"/>
      <c r="D1" s="468"/>
      <c r="E1" s="468"/>
      <c r="F1" s="468"/>
      <c r="G1" s="468"/>
      <c r="H1" s="468"/>
      <c r="I1" s="468"/>
    </row>
    <row r="2" spans="1:9" ht="28.5" customHeight="1"/>
    <row r="3" spans="1:9" ht="4.9000000000000004" customHeight="1"/>
    <row r="4" spans="1:9" ht="36" customHeight="1">
      <c r="C4" s="461" t="s">
        <v>591</v>
      </c>
      <c r="D4" s="462"/>
      <c r="E4" s="462"/>
      <c r="F4" s="462"/>
      <c r="G4" s="462"/>
      <c r="H4" s="462"/>
      <c r="I4" s="463"/>
    </row>
    <row r="5" spans="1:9" ht="36" customHeight="1">
      <c r="C5" s="367" t="s">
        <v>559</v>
      </c>
      <c r="D5" s="368" t="s">
        <v>202</v>
      </c>
      <c r="E5" s="369" t="s">
        <v>203</v>
      </c>
      <c r="F5" s="369" t="s">
        <v>560</v>
      </c>
      <c r="G5" s="369" t="s">
        <v>389</v>
      </c>
      <c r="H5" s="369" t="s">
        <v>561</v>
      </c>
      <c r="I5" s="369" t="s">
        <v>562</v>
      </c>
    </row>
    <row r="6" spans="1:9" ht="36" customHeight="1">
      <c r="C6" s="370" t="s">
        <v>331</v>
      </c>
      <c r="D6" s="371" t="s">
        <v>592</v>
      </c>
      <c r="E6" s="372" t="s">
        <v>557</v>
      </c>
      <c r="F6" s="373">
        <v>4700</v>
      </c>
      <c r="G6" s="374"/>
      <c r="H6" s="374">
        <f t="shared" ref="H6:H12" si="0">F6*G6</f>
        <v>0</v>
      </c>
      <c r="I6" s="374">
        <f t="shared" ref="I6:I12" si="1">H6*12</f>
        <v>0</v>
      </c>
    </row>
    <row r="7" spans="1:9" ht="36" customHeight="1">
      <c r="C7" s="375" t="s">
        <v>332</v>
      </c>
      <c r="D7" s="371" t="s">
        <v>679</v>
      </c>
      <c r="E7" s="372" t="s">
        <v>557</v>
      </c>
      <c r="F7" s="373">
        <v>500</v>
      </c>
      <c r="G7" s="374"/>
      <c r="H7" s="374">
        <f t="shared" ref="H7" si="2">F7*G7</f>
        <v>0</v>
      </c>
      <c r="I7" s="374">
        <f t="shared" ref="I7" si="3">H7*12</f>
        <v>0</v>
      </c>
    </row>
    <row r="8" spans="1:9" ht="36" customHeight="1">
      <c r="C8" s="375" t="s">
        <v>333</v>
      </c>
      <c r="D8" s="376" t="s">
        <v>593</v>
      </c>
      <c r="E8" s="372" t="s">
        <v>594</v>
      </c>
      <c r="F8" s="373">
        <v>3</v>
      </c>
      <c r="G8" s="374"/>
      <c r="H8" s="374">
        <f t="shared" si="0"/>
        <v>0</v>
      </c>
      <c r="I8" s="374">
        <f t="shared" si="1"/>
        <v>0</v>
      </c>
    </row>
    <row r="9" spans="1:9" ht="36" customHeight="1">
      <c r="C9" s="375" t="s">
        <v>334</v>
      </c>
      <c r="D9" s="371" t="s">
        <v>595</v>
      </c>
      <c r="E9" s="372" t="s">
        <v>557</v>
      </c>
      <c r="F9" s="373">
        <f>F6+F7</f>
        <v>5200</v>
      </c>
      <c r="G9" s="374"/>
      <c r="H9" s="374">
        <f t="shared" si="0"/>
        <v>0</v>
      </c>
      <c r="I9" s="374">
        <f t="shared" si="1"/>
        <v>0</v>
      </c>
    </row>
    <row r="10" spans="1:9" ht="36" customHeight="1">
      <c r="C10" s="375" t="s">
        <v>335</v>
      </c>
      <c r="D10" s="376" t="s">
        <v>596</v>
      </c>
      <c r="E10" s="372" t="s">
        <v>597</v>
      </c>
      <c r="F10" s="373">
        <v>100</v>
      </c>
      <c r="G10" s="374"/>
      <c r="H10" s="374">
        <f t="shared" si="0"/>
        <v>0</v>
      </c>
      <c r="I10" s="374">
        <f t="shared" si="1"/>
        <v>0</v>
      </c>
    </row>
    <row r="11" spans="1:9" ht="36" customHeight="1">
      <c r="C11" s="377" t="s">
        <v>336</v>
      </c>
      <c r="D11" s="371" t="s">
        <v>598</v>
      </c>
      <c r="E11" s="372" t="s">
        <v>557</v>
      </c>
      <c r="F11" s="373">
        <f>F6+F7</f>
        <v>5200</v>
      </c>
      <c r="G11" s="374"/>
      <c r="H11" s="374">
        <f t="shared" si="0"/>
        <v>0</v>
      </c>
      <c r="I11" s="374">
        <f t="shared" si="1"/>
        <v>0</v>
      </c>
    </row>
    <row r="12" spans="1:9" ht="36" customHeight="1">
      <c r="C12" s="377" t="s">
        <v>337</v>
      </c>
      <c r="D12" s="378" t="s">
        <v>599</v>
      </c>
      <c r="E12" s="379" t="s">
        <v>557</v>
      </c>
      <c r="F12" s="380">
        <v>1800</v>
      </c>
      <c r="G12" s="374"/>
      <c r="H12" s="374">
        <f t="shared" si="0"/>
        <v>0</v>
      </c>
      <c r="I12" s="374">
        <f t="shared" si="1"/>
        <v>0</v>
      </c>
    </row>
    <row r="13" spans="1:9" ht="36" customHeight="1">
      <c r="C13" s="464" t="s">
        <v>304</v>
      </c>
      <c r="D13" s="465"/>
      <c r="E13" s="465"/>
      <c r="F13" s="465"/>
      <c r="G13" s="466"/>
      <c r="H13" s="381">
        <f>SUM(H6:H12)</f>
        <v>0</v>
      </c>
      <c r="I13" s="381">
        <f>SUM(I6:I12)</f>
        <v>0</v>
      </c>
    </row>
    <row r="14" spans="1:9" ht="4.9000000000000004" customHeight="1">
      <c r="H14" s="382"/>
    </row>
    <row r="17" spans="4:6">
      <c r="D17" s="436"/>
      <c r="E17" s="436"/>
      <c r="F17" s="436"/>
    </row>
    <row r="18" spans="4:6">
      <c r="D18" s="469" t="s">
        <v>718</v>
      </c>
      <c r="E18" s="470"/>
      <c r="F18" s="470"/>
    </row>
  </sheetData>
  <mergeCells count="5">
    <mergeCell ref="C4:I4"/>
    <mergeCell ref="C13:G13"/>
    <mergeCell ref="A1:C1"/>
    <mergeCell ref="D1:I1"/>
    <mergeCell ref="D18:F18"/>
  </mergeCells>
  <printOptions horizontalCentered="1"/>
  <pageMargins left="0.98425196850393704" right="0.59055118110236227" top="1.3779527559055118" bottom="0.98425196850393704"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0BA90-834B-4BEA-AE69-B7DE63E0A46A}">
  <sheetPr>
    <tabColor theme="8" tint="-0.249977111117893"/>
  </sheetPr>
  <dimension ref="A1:O292"/>
  <sheetViews>
    <sheetView showGridLines="0" view="pageBreakPreview" topLeftCell="A155" zoomScale="80" zoomScaleNormal="100" zoomScaleSheetLayoutView="80" workbookViewId="0">
      <selection activeCell="G36" sqref="G36"/>
    </sheetView>
  </sheetViews>
  <sheetFormatPr defaultColWidth="11.42578125" defaultRowHeight="12.75"/>
  <cols>
    <col min="1" max="1" width="6" style="22" customWidth="1"/>
    <col min="2" max="2" width="14.42578125" style="18" customWidth="1"/>
    <col min="3" max="3" width="20.28515625" style="18" customWidth="1"/>
    <col min="4" max="4" width="26.7109375" style="18" customWidth="1"/>
    <col min="5" max="5" width="12.7109375" style="18" customWidth="1"/>
    <col min="6" max="6" width="16.42578125" style="18" customWidth="1"/>
    <col min="7" max="7" width="13.5703125" style="18" customWidth="1"/>
    <col min="8" max="8" width="17.7109375" style="18" customWidth="1"/>
    <col min="9" max="9" width="14.710937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75.75" customHeight="1">
      <c r="C1" s="471"/>
      <c r="D1" s="471"/>
      <c r="E1" s="471"/>
      <c r="F1" s="471"/>
      <c r="G1" s="471"/>
      <c r="H1" s="471"/>
      <c r="I1" s="471"/>
      <c r="J1" s="471"/>
    </row>
    <row r="2" spans="1:10">
      <c r="A2" s="18"/>
      <c r="H2" s="19"/>
      <c r="I2" s="20"/>
      <c r="J2" s="21"/>
    </row>
    <row r="3" spans="1:10" ht="20.100000000000001" customHeight="1">
      <c r="A3" s="472" t="s">
        <v>586</v>
      </c>
      <c r="B3" s="472"/>
      <c r="C3" s="472"/>
      <c r="D3" s="472"/>
      <c r="E3" s="472"/>
      <c r="F3" s="472"/>
      <c r="G3" s="472"/>
      <c r="H3" s="472"/>
      <c r="I3" s="472"/>
      <c r="J3" s="472"/>
    </row>
    <row r="4" spans="1:10" ht="15">
      <c r="A4" s="42"/>
      <c r="B4" s="43"/>
      <c r="C4" s="43"/>
      <c r="D4" s="43"/>
      <c r="E4" s="43"/>
      <c r="F4" s="43"/>
      <c r="G4" s="43"/>
      <c r="H4" s="43"/>
      <c r="I4" s="43"/>
      <c r="J4" s="44"/>
    </row>
    <row r="5" spans="1:10" ht="15.75">
      <c r="A5" s="473" t="s">
        <v>600</v>
      </c>
      <c r="B5" s="473"/>
      <c r="C5" s="473"/>
      <c r="D5" s="473"/>
      <c r="E5" s="473"/>
      <c r="F5" s="473"/>
      <c r="G5" s="473"/>
      <c r="H5" s="473"/>
      <c r="I5" s="473"/>
      <c r="J5" s="473"/>
    </row>
    <row r="6" spans="1:10" ht="15">
      <c r="A6" s="41"/>
      <c r="B6" s="43"/>
      <c r="C6" s="43"/>
      <c r="D6" s="45"/>
      <c r="E6" s="45"/>
      <c r="F6" s="45"/>
      <c r="G6" s="45"/>
      <c r="H6" s="45"/>
      <c r="I6" s="45"/>
      <c r="J6" s="45"/>
    </row>
    <row r="7" spans="1:10" ht="13.9" customHeight="1">
      <c r="A7" s="42"/>
      <c r="B7" s="45" t="s">
        <v>73</v>
      </c>
      <c r="C7" s="45"/>
      <c r="D7" s="45"/>
      <c r="E7" s="45"/>
      <c r="F7" s="45"/>
      <c r="G7" s="45"/>
      <c r="H7" s="45"/>
      <c r="I7" s="45"/>
      <c r="J7" s="43"/>
    </row>
    <row r="8" spans="1:10" ht="13.9" customHeight="1">
      <c r="A8" s="42"/>
      <c r="B8" s="43" t="s">
        <v>475</v>
      </c>
      <c r="C8" s="48">
        <v>365.25</v>
      </c>
      <c r="D8" s="43" t="s">
        <v>476</v>
      </c>
      <c r="E8" s="45"/>
      <c r="F8" s="45"/>
      <c r="G8" s="43"/>
      <c r="H8" s="43"/>
      <c r="I8" s="195"/>
      <c r="J8" s="43"/>
    </row>
    <row r="9" spans="1:10" ht="13.9" customHeight="1">
      <c r="A9" s="42"/>
      <c r="B9" s="43" t="s">
        <v>477</v>
      </c>
      <c r="C9" s="48">
        <f>C8/7</f>
        <v>52.178571428571431</v>
      </c>
      <c r="D9" s="43" t="s">
        <v>478</v>
      </c>
      <c r="E9" s="45"/>
      <c r="F9" s="45"/>
      <c r="G9" s="43"/>
      <c r="H9" s="43"/>
      <c r="I9" s="195"/>
      <c r="J9" s="43"/>
    </row>
    <row r="10" spans="1:10" ht="13.9" customHeight="1">
      <c r="A10" s="42"/>
      <c r="B10" s="43" t="s">
        <v>479</v>
      </c>
      <c r="C10" s="48">
        <v>12</v>
      </c>
      <c r="D10" s="43" t="s">
        <v>476</v>
      </c>
      <c r="E10" s="45"/>
      <c r="F10" s="45"/>
      <c r="G10" s="43"/>
      <c r="H10" s="43"/>
      <c r="I10" s="195"/>
      <c r="J10" s="43"/>
    </row>
    <row r="11" spans="1:10" ht="13.9" customHeight="1">
      <c r="A11" s="42"/>
      <c r="B11" s="43" t="s">
        <v>480</v>
      </c>
      <c r="C11" s="48">
        <f>(C8-C9-C10)/12</f>
        <v>25.089285714285712</v>
      </c>
      <c r="D11" s="43" t="s">
        <v>476</v>
      </c>
      <c r="E11" s="45"/>
      <c r="F11" s="45"/>
      <c r="G11" s="43"/>
      <c r="H11" s="43"/>
      <c r="I11" s="195"/>
      <c r="J11" s="43"/>
    </row>
    <row r="12" spans="1:10" ht="13.9" customHeight="1">
      <c r="A12" s="42"/>
      <c r="B12" s="43" t="s">
        <v>481</v>
      </c>
      <c r="C12" s="48">
        <f>(C8-C9)/12</f>
        <v>26.089285714285712</v>
      </c>
      <c r="D12" s="43" t="s">
        <v>476</v>
      </c>
      <c r="E12" s="45"/>
      <c r="F12" s="45"/>
      <c r="G12" s="43"/>
      <c r="H12" s="43"/>
      <c r="I12" s="195"/>
      <c r="J12" s="43"/>
    </row>
    <row r="13" spans="1:10" ht="15">
      <c r="A13" s="41"/>
      <c r="B13" s="45"/>
      <c r="C13" s="43"/>
      <c r="D13" s="43"/>
      <c r="E13" s="43"/>
      <c r="F13" s="43"/>
      <c r="G13" s="43"/>
      <c r="H13" s="43"/>
      <c r="I13" s="195"/>
      <c r="J13" s="43"/>
    </row>
    <row r="14" spans="1:10" ht="15">
      <c r="A14" s="41"/>
      <c r="B14" s="43" t="s">
        <v>222</v>
      </c>
      <c r="C14" s="48">
        <f>+Planilha!$F$6</f>
        <v>4700</v>
      </c>
      <c r="D14" s="42" t="s">
        <v>259</v>
      </c>
      <c r="E14" s="42" t="s">
        <v>260</v>
      </c>
      <c r="F14" s="43"/>
      <c r="G14" s="43"/>
      <c r="H14" s="46"/>
      <c r="I14" s="42"/>
      <c r="J14" s="43"/>
    </row>
    <row r="15" spans="1:10" ht="15">
      <c r="A15" s="41"/>
      <c r="B15" s="43" t="s">
        <v>363</v>
      </c>
      <c r="C15" s="49">
        <v>0.5</v>
      </c>
      <c r="D15" s="48">
        <f>TRUNC(C14*C15,2)</f>
        <v>2350</v>
      </c>
      <c r="E15" s="42">
        <f>ROUNDUP(D15/$C$17,2)</f>
        <v>90.08</v>
      </c>
      <c r="F15" s="43"/>
      <c r="G15" s="43"/>
      <c r="H15" s="46"/>
      <c r="I15" s="48"/>
      <c r="J15" s="43"/>
    </row>
    <row r="16" spans="1:10" ht="15">
      <c r="A16" s="41"/>
      <c r="B16" s="43" t="s">
        <v>364</v>
      </c>
      <c r="C16" s="49">
        <f>1-C15</f>
        <v>0.5</v>
      </c>
      <c r="D16" s="48">
        <f>TRUNC(C14*C16,2)</f>
        <v>2350</v>
      </c>
      <c r="E16" s="42">
        <f>ROUNDUP(D16/$C$17,2)</f>
        <v>90.08</v>
      </c>
      <c r="F16" s="43"/>
      <c r="G16" s="43"/>
      <c r="H16" s="46"/>
      <c r="I16" s="47"/>
      <c r="J16" s="43"/>
    </row>
    <row r="17" spans="1:15" ht="15">
      <c r="A17" s="41"/>
      <c r="B17" s="43" t="s">
        <v>577</v>
      </c>
      <c r="C17" s="48">
        <f>C12</f>
        <v>26.089285714285712</v>
      </c>
      <c r="D17" s="48"/>
      <c r="E17" s="42"/>
      <c r="F17" s="43"/>
      <c r="G17" s="43"/>
      <c r="H17" s="46"/>
      <c r="I17" s="47"/>
      <c r="J17" s="43"/>
    </row>
    <row r="18" spans="1:15" ht="15">
      <c r="A18" s="41"/>
      <c r="B18" s="43"/>
      <c r="C18" s="48"/>
      <c r="D18" s="48"/>
      <c r="E18" s="42"/>
      <c r="F18" s="43"/>
      <c r="G18" s="43"/>
      <c r="H18" s="46"/>
      <c r="I18" s="47"/>
      <c r="J18" s="43"/>
    </row>
    <row r="19" spans="1:15" ht="15">
      <c r="A19" s="41"/>
      <c r="B19" s="43" t="s">
        <v>222</v>
      </c>
      <c r="C19" s="48"/>
      <c r="D19" s="48"/>
      <c r="E19" s="42" t="s">
        <v>563</v>
      </c>
      <c r="F19" s="42"/>
      <c r="G19" s="43"/>
      <c r="H19" s="46"/>
      <c r="I19" s="47"/>
      <c r="J19" s="43"/>
    </row>
    <row r="20" spans="1:15" ht="15">
      <c r="A20" s="41"/>
      <c r="B20" s="43" t="s">
        <v>363</v>
      </c>
      <c r="C20" s="48"/>
      <c r="D20" s="48"/>
      <c r="E20" s="42">
        <f>E15-F20</f>
        <v>90.08</v>
      </c>
      <c r="F20" s="42"/>
      <c r="G20" s="43"/>
      <c r="H20" s="46"/>
      <c r="L20" s="47"/>
      <c r="M20" s="93"/>
      <c r="N20" s="290"/>
      <c r="O20" s="290"/>
    </row>
    <row r="21" spans="1:15" ht="15">
      <c r="A21" s="41"/>
      <c r="B21" s="43" t="s">
        <v>364</v>
      </c>
      <c r="C21" s="48"/>
      <c r="D21" s="48"/>
      <c r="E21" s="42">
        <f>E16-F21</f>
        <v>90.08</v>
      </c>
      <c r="F21" s="42"/>
      <c r="G21" s="43"/>
      <c r="H21" s="46"/>
      <c r="L21" s="47"/>
      <c r="M21" s="93"/>
      <c r="N21" s="290"/>
      <c r="O21" s="290"/>
    </row>
    <row r="22" spans="1:15" ht="15">
      <c r="A22" s="41"/>
      <c r="B22" s="45"/>
      <c r="C22" s="43"/>
      <c r="D22" s="43"/>
      <c r="E22" s="43"/>
      <c r="F22" s="43"/>
      <c r="G22" s="43"/>
      <c r="H22" s="46"/>
      <c r="I22" s="47"/>
      <c r="J22" s="43"/>
    </row>
    <row r="23" spans="1:15" ht="15">
      <c r="A23" s="41"/>
      <c r="B23" s="45" t="s">
        <v>224</v>
      </c>
      <c r="C23" s="43"/>
      <c r="D23" s="482" t="s">
        <v>482</v>
      </c>
      <c r="E23" s="482"/>
      <c r="F23" s="45"/>
      <c r="G23" s="41"/>
      <c r="H23" s="257"/>
      <c r="I23" s="257"/>
      <c r="J23" s="43"/>
    </row>
    <row r="24" spans="1:15" ht="15">
      <c r="A24" s="41"/>
      <c r="B24" s="43" t="s">
        <v>225</v>
      </c>
      <c r="C24" s="42">
        <v>6</v>
      </c>
      <c r="D24" s="43" t="s">
        <v>363</v>
      </c>
      <c r="E24" s="42">
        <f>ROUNDUP(E20/$C$26,0)</f>
        <v>8</v>
      </c>
      <c r="F24" s="43"/>
      <c r="G24" s="42"/>
      <c r="H24" s="42"/>
      <c r="I24" s="42"/>
      <c r="J24" s="43"/>
    </row>
    <row r="25" spans="1:15" ht="15">
      <c r="A25" s="41"/>
      <c r="B25" s="43" t="s">
        <v>227</v>
      </c>
      <c r="C25" s="42">
        <v>2</v>
      </c>
      <c r="D25" s="43" t="s">
        <v>364</v>
      </c>
      <c r="E25" s="42">
        <f>ROUNDUP(E21/$C$26,0)</f>
        <v>8</v>
      </c>
      <c r="F25" s="43"/>
      <c r="G25" s="42"/>
      <c r="H25" s="42"/>
      <c r="I25" s="42"/>
      <c r="J25" s="43"/>
    </row>
    <row r="26" spans="1:15" ht="15">
      <c r="A26" s="41"/>
      <c r="B26" s="45" t="s">
        <v>232</v>
      </c>
      <c r="C26" s="176">
        <f>TRUNC(C24*C25,2)</f>
        <v>12</v>
      </c>
      <c r="D26" s="43" t="s">
        <v>290</v>
      </c>
      <c r="E26" s="42">
        <v>2</v>
      </c>
      <c r="F26" s="43"/>
      <c r="G26" s="42"/>
      <c r="H26" s="42"/>
      <c r="I26" s="42"/>
      <c r="J26" s="43"/>
    </row>
    <row r="27" spans="1:15" ht="15">
      <c r="A27" s="41"/>
      <c r="B27" s="45"/>
      <c r="C27" s="176"/>
      <c r="D27" s="43"/>
      <c r="E27" s="42"/>
      <c r="F27" s="43"/>
      <c r="G27" s="42"/>
      <c r="H27" s="42"/>
      <c r="I27" s="246"/>
      <c r="J27" s="43"/>
    </row>
    <row r="28" spans="1:15" ht="15">
      <c r="A28" s="41"/>
      <c r="B28" s="45" t="s">
        <v>483</v>
      </c>
      <c r="C28" s="176"/>
      <c r="D28" s="43"/>
      <c r="E28" s="42"/>
      <c r="F28" s="43"/>
      <c r="G28" s="42"/>
      <c r="H28" s="42"/>
      <c r="I28" s="246"/>
      <c r="J28" s="43"/>
    </row>
    <row r="29" spans="1:15" ht="15">
      <c r="A29" s="41"/>
      <c r="B29" s="43" t="s">
        <v>601</v>
      </c>
      <c r="C29" s="176"/>
      <c r="D29" s="43"/>
      <c r="E29" s="176"/>
      <c r="F29" s="43"/>
      <c r="G29" s="176"/>
      <c r="H29" s="42"/>
      <c r="I29" s="246"/>
      <c r="J29" s="43"/>
    </row>
    <row r="30" spans="1:15" ht="15">
      <c r="A30" s="41"/>
      <c r="B30" s="43" t="s">
        <v>37</v>
      </c>
      <c r="C30" s="42">
        <v>1</v>
      </c>
      <c r="D30" s="43"/>
      <c r="E30" s="42"/>
      <c r="F30" s="43"/>
      <c r="G30" s="42"/>
      <c r="H30" s="42"/>
      <c r="I30" s="246"/>
      <c r="J30" s="43"/>
    </row>
    <row r="31" spans="1:15" ht="15">
      <c r="A31" s="41"/>
      <c r="B31" s="43" t="s">
        <v>38</v>
      </c>
      <c r="C31" s="42">
        <v>3</v>
      </c>
      <c r="D31" s="43"/>
      <c r="E31" s="42"/>
      <c r="F31" s="43"/>
      <c r="G31" s="42"/>
      <c r="H31" s="42"/>
      <c r="I31" s="246"/>
      <c r="J31" s="43"/>
    </row>
    <row r="32" spans="1:15" ht="15">
      <c r="A32" s="41"/>
      <c r="B32" s="45"/>
      <c r="C32" s="43"/>
      <c r="D32" s="43"/>
      <c r="E32" s="43"/>
      <c r="F32" s="43"/>
      <c r="G32" s="43"/>
      <c r="H32" s="46"/>
      <c r="I32" s="47"/>
      <c r="J32" s="43"/>
    </row>
    <row r="33" spans="1:10" ht="12.75" customHeight="1">
      <c r="A33" s="42"/>
      <c r="B33" s="50" t="s">
        <v>66</v>
      </c>
      <c r="C33" s="51"/>
      <c r="D33" s="51"/>
      <c r="E33" s="52"/>
      <c r="F33" s="53"/>
      <c r="G33" s="43"/>
      <c r="H33" s="46"/>
      <c r="I33" s="47"/>
      <c r="J33" s="43"/>
    </row>
    <row r="34" spans="1:10" ht="12.75" customHeight="1">
      <c r="A34" s="42"/>
      <c r="B34" s="50"/>
      <c r="C34" s="51"/>
      <c r="D34" s="51"/>
      <c r="E34" s="51"/>
      <c r="F34" s="43"/>
      <c r="G34" s="43"/>
      <c r="H34" s="46"/>
      <c r="I34" s="43"/>
      <c r="J34" s="43"/>
    </row>
    <row r="35" spans="1:10" ht="13.5" customHeight="1">
      <c r="A35" s="54"/>
      <c r="B35" s="474" t="s">
        <v>602</v>
      </c>
      <c r="C35" s="475"/>
      <c r="D35" s="55" t="s">
        <v>63</v>
      </c>
      <c r="E35" s="55" t="s">
        <v>67</v>
      </c>
      <c r="F35" s="55" t="s">
        <v>69</v>
      </c>
      <c r="G35" s="55" t="s">
        <v>49</v>
      </c>
      <c r="H35" s="56" t="s">
        <v>71</v>
      </c>
      <c r="I35" s="57" t="s">
        <v>72</v>
      </c>
      <c r="J35" s="43"/>
    </row>
    <row r="36" spans="1:10" ht="15">
      <c r="A36" s="54"/>
      <c r="B36" s="194" t="s">
        <v>363</v>
      </c>
      <c r="C36" s="43"/>
      <c r="D36" s="59">
        <f>E24</f>
        <v>8</v>
      </c>
      <c r="E36" s="60">
        <v>0.1</v>
      </c>
      <c r="F36" s="61">
        <f>72.48*$C$25</f>
        <v>144.96</v>
      </c>
      <c r="G36" s="59">
        <f>F36*$C$17*D36</f>
        <v>30255.222857142857</v>
      </c>
      <c r="H36" s="59">
        <f>D36</f>
        <v>8</v>
      </c>
      <c r="I36" s="62">
        <f>ROUNDUP(H36*E36,0)</f>
        <v>1</v>
      </c>
      <c r="J36" s="43"/>
    </row>
    <row r="37" spans="1:10" ht="15">
      <c r="A37" s="54"/>
      <c r="B37" s="194" t="s">
        <v>364</v>
      </c>
      <c r="C37" s="43"/>
      <c r="D37" s="59">
        <f t="shared" ref="D37:D38" si="0">E25</f>
        <v>8</v>
      </c>
      <c r="E37" s="60">
        <v>0</v>
      </c>
      <c r="F37" s="61">
        <f>F36</f>
        <v>144.96</v>
      </c>
      <c r="G37" s="59">
        <f>F37*$C$17*D37</f>
        <v>30255.222857142857</v>
      </c>
      <c r="H37" s="59">
        <f>D37</f>
        <v>8</v>
      </c>
      <c r="I37" s="62">
        <f>ROUNDUP(H37*E37,0)</f>
        <v>0</v>
      </c>
      <c r="J37" s="43"/>
    </row>
    <row r="38" spans="1:10" ht="15">
      <c r="A38" s="54"/>
      <c r="B38" s="58" t="s">
        <v>290</v>
      </c>
      <c r="C38" s="43"/>
      <c r="D38" s="59">
        <f t="shared" si="0"/>
        <v>2</v>
      </c>
      <c r="E38" s="60">
        <v>0</v>
      </c>
      <c r="F38" s="61">
        <f>F37</f>
        <v>144.96</v>
      </c>
      <c r="G38" s="59">
        <f>F38*4.28*D38*C26</f>
        <v>14890.2912</v>
      </c>
      <c r="H38" s="59">
        <f>D38</f>
        <v>2</v>
      </c>
      <c r="I38" s="62">
        <f>ROUNDUP(H38*E38,0)</f>
        <v>0</v>
      </c>
      <c r="J38" s="43"/>
    </row>
    <row r="39" spans="1:10" ht="15">
      <c r="A39" s="54"/>
      <c r="B39" s="63" t="s">
        <v>68</v>
      </c>
      <c r="C39" s="64"/>
      <c r="D39" s="65"/>
      <c r="E39" s="66"/>
      <c r="F39" s="65"/>
      <c r="G39" s="67">
        <f>SUM(G36:G38)</f>
        <v>75400.736914285721</v>
      </c>
      <c r="H39" s="65"/>
      <c r="I39" s="68"/>
      <c r="J39" s="43"/>
    </row>
    <row r="40" spans="1:10" ht="15">
      <c r="A40" s="54"/>
      <c r="B40" s="45"/>
      <c r="C40" s="43"/>
      <c r="D40" s="61"/>
      <c r="E40" s="69"/>
      <c r="F40" s="61"/>
      <c r="G40" s="70"/>
      <c r="H40" s="61"/>
      <c r="I40" s="61"/>
      <c r="J40" s="43"/>
    </row>
    <row r="41" spans="1:10" ht="15">
      <c r="A41" s="41"/>
      <c r="B41" s="50" t="s">
        <v>70</v>
      </c>
      <c r="C41" s="45"/>
      <c r="D41" s="43"/>
      <c r="E41" s="43"/>
      <c r="F41" s="43"/>
      <c r="G41" s="43"/>
      <c r="H41" s="44" t="s">
        <v>509</v>
      </c>
      <c r="I41" s="282">
        <v>0.1</v>
      </c>
      <c r="J41" s="45"/>
    </row>
    <row r="42" spans="1:10" ht="15">
      <c r="A42" s="41"/>
      <c r="B42" s="45"/>
      <c r="C42" s="45"/>
      <c r="D42" s="43"/>
      <c r="E42" s="43"/>
      <c r="F42" s="43"/>
      <c r="G42" s="43"/>
      <c r="H42" s="43"/>
      <c r="I42" s="43"/>
      <c r="J42" s="45"/>
    </row>
    <row r="43" spans="1:10" ht="17.25">
      <c r="A43" s="41"/>
      <c r="B43" s="476" t="s">
        <v>47</v>
      </c>
      <c r="C43" s="477"/>
      <c r="D43" s="480" t="s">
        <v>37</v>
      </c>
      <c r="E43" s="480"/>
      <c r="F43" s="480"/>
      <c r="G43" s="480" t="s">
        <v>38</v>
      </c>
      <c r="H43" s="480"/>
      <c r="I43" s="481"/>
      <c r="J43" s="45"/>
    </row>
    <row r="44" spans="1:10" ht="14.25">
      <c r="A44" s="41"/>
      <c r="B44" s="478"/>
      <c r="C44" s="479"/>
      <c r="D44" s="71" t="s">
        <v>63</v>
      </c>
      <c r="E44" s="71" t="s">
        <v>67</v>
      </c>
      <c r="F44" s="71" t="s">
        <v>48</v>
      </c>
      <c r="G44" s="71" t="s">
        <v>63</v>
      </c>
      <c r="H44" s="71" t="s">
        <v>67</v>
      </c>
      <c r="I44" s="72" t="s">
        <v>48</v>
      </c>
      <c r="J44" s="45"/>
    </row>
    <row r="45" spans="1:10" ht="15">
      <c r="A45" s="41"/>
      <c r="B45" s="194" t="s">
        <v>363</v>
      </c>
      <c r="C45" s="43"/>
      <c r="D45" s="59">
        <f>D36</f>
        <v>8</v>
      </c>
      <c r="E45" s="59">
        <f>ROUNDUP(D45*$I$41,0)</f>
        <v>1</v>
      </c>
      <c r="F45" s="59">
        <f>ROUNDUP(D45+E45,0)</f>
        <v>9</v>
      </c>
      <c r="G45" s="59">
        <f>D36*3</f>
        <v>24</v>
      </c>
      <c r="H45" s="59">
        <f>ROUNDUP(G45*$I$41,0)</f>
        <v>3</v>
      </c>
      <c r="I45" s="321">
        <f>ROUNDUP(G45+H45,0)</f>
        <v>27</v>
      </c>
      <c r="J45" s="45"/>
    </row>
    <row r="46" spans="1:10" ht="15">
      <c r="A46" s="41"/>
      <c r="B46" s="194" t="s">
        <v>364</v>
      </c>
      <c r="C46" s="43"/>
      <c r="D46" s="59">
        <f>D37</f>
        <v>8</v>
      </c>
      <c r="E46" s="59">
        <f>ROUNDUP(D46*$I$41,0)</f>
        <v>1</v>
      </c>
      <c r="F46" s="59">
        <f>ROUNDUP(D46+E46,0)</f>
        <v>9</v>
      </c>
      <c r="G46" s="59">
        <f t="shared" ref="G46:G47" si="1">D37*3</f>
        <v>24</v>
      </c>
      <c r="H46" s="59">
        <f>ROUNDUP(G46*$I$41,0)</f>
        <v>3</v>
      </c>
      <c r="I46" s="321">
        <f t="shared" ref="I46:I47" si="2">ROUNDUP(G46+H46,0)</f>
        <v>27</v>
      </c>
      <c r="J46" s="45"/>
    </row>
    <row r="47" spans="1:10" ht="15">
      <c r="A47" s="41"/>
      <c r="B47" s="58" t="s">
        <v>290</v>
      </c>
      <c r="C47" s="43"/>
      <c r="D47" s="59">
        <v>1</v>
      </c>
      <c r="E47" s="59">
        <v>0</v>
      </c>
      <c r="F47" s="59">
        <f>ROUNDUP(D47+E47,0)</f>
        <v>1</v>
      </c>
      <c r="G47" s="59">
        <f t="shared" si="1"/>
        <v>6</v>
      </c>
      <c r="H47" s="59">
        <f>ROUNDUP(G47*$I$41,0)</f>
        <v>1</v>
      </c>
      <c r="I47" s="321">
        <f t="shared" si="2"/>
        <v>7</v>
      </c>
      <c r="J47" s="45"/>
    </row>
    <row r="48" spans="1:10" ht="15">
      <c r="A48" s="41"/>
      <c r="B48" s="73" t="s">
        <v>50</v>
      </c>
      <c r="C48" s="64"/>
      <c r="D48" s="320">
        <f t="shared" ref="D48:E48" si="3">SUM(D45:D47)</f>
        <v>17</v>
      </c>
      <c r="E48" s="320">
        <f t="shared" si="3"/>
        <v>2</v>
      </c>
      <c r="F48" s="320">
        <f>SUM(F45:F47)</f>
        <v>19</v>
      </c>
      <c r="G48" s="320">
        <f t="shared" ref="G48" si="4">SUM(G45:G47)</f>
        <v>54</v>
      </c>
      <c r="H48" s="320">
        <f t="shared" ref="H48" si="5">SUM(H45:H47)</f>
        <v>7</v>
      </c>
      <c r="I48" s="322">
        <f>SUM(I45:I47)</f>
        <v>61</v>
      </c>
      <c r="J48" s="45"/>
    </row>
    <row r="49" spans="1:12" ht="15">
      <c r="A49" s="41"/>
      <c r="B49" s="43"/>
      <c r="C49" s="43"/>
      <c r="D49" s="61"/>
      <c r="E49" s="61"/>
      <c r="F49" s="70"/>
      <c r="G49" s="61"/>
      <c r="H49" s="61"/>
      <c r="I49" s="70"/>
      <c r="J49" s="45"/>
    </row>
    <row r="50" spans="1:12" ht="14.25">
      <c r="A50" s="76" t="s">
        <v>178</v>
      </c>
      <c r="B50" s="45" t="s">
        <v>145</v>
      </c>
      <c r="C50" s="45"/>
      <c r="D50" s="45"/>
      <c r="E50" s="41"/>
      <c r="F50" s="41"/>
      <c r="G50" s="41"/>
      <c r="H50" s="45"/>
      <c r="I50" s="41"/>
      <c r="J50" s="41"/>
    </row>
    <row r="51" spans="1:12" ht="15">
      <c r="A51" s="42"/>
      <c r="B51" s="45"/>
      <c r="C51" s="43"/>
      <c r="D51" s="43"/>
      <c r="E51" s="42"/>
      <c r="F51" s="42"/>
      <c r="G51" s="42"/>
      <c r="H51" s="43"/>
      <c r="I51" s="43"/>
      <c r="J51" s="42"/>
    </row>
    <row r="52" spans="1:12" ht="15">
      <c r="A52" s="76"/>
      <c r="B52" s="45" t="s">
        <v>37</v>
      </c>
      <c r="C52" s="43"/>
      <c r="D52" s="43"/>
      <c r="E52" s="41" t="s">
        <v>41</v>
      </c>
      <c r="F52" s="41"/>
      <c r="G52" s="41" t="s">
        <v>1</v>
      </c>
      <c r="H52" s="45"/>
      <c r="I52" s="77" t="s">
        <v>2</v>
      </c>
      <c r="J52" s="41"/>
    </row>
    <row r="53" spans="1:12" ht="15">
      <c r="A53" s="42"/>
      <c r="B53" s="78" t="s">
        <v>3</v>
      </c>
      <c r="C53" s="78"/>
      <c r="D53" s="78"/>
      <c r="E53" s="79">
        <v>1</v>
      </c>
      <c r="F53" s="80" t="s">
        <v>4</v>
      </c>
      <c r="G53" s="81">
        <f>+Dados!$I$7</f>
        <v>3319.9960000000005</v>
      </c>
      <c r="H53" s="82" t="s">
        <v>8</v>
      </c>
      <c r="I53" s="46">
        <f t="shared" ref="I53:I59" si="6">E53*G53</f>
        <v>3319.9960000000005</v>
      </c>
      <c r="J53" s="43"/>
    </row>
    <row r="54" spans="1:12" ht="15">
      <c r="A54" s="42"/>
      <c r="B54" s="43" t="s">
        <v>65</v>
      </c>
      <c r="C54" s="43"/>
      <c r="D54" s="43"/>
      <c r="E54" s="83">
        <f>C17*1.5</f>
        <v>39.133928571428569</v>
      </c>
      <c r="F54" s="42" t="s">
        <v>4</v>
      </c>
      <c r="G54" s="46">
        <f>(G53+G56)/220*1.5</f>
        <v>24.846790909090913</v>
      </c>
      <c r="H54" s="84" t="s">
        <v>8</v>
      </c>
      <c r="I54" s="46">
        <f t="shared" si="6"/>
        <v>972.35254066558457</v>
      </c>
      <c r="J54" s="43"/>
    </row>
    <row r="55" spans="1:12" ht="15">
      <c r="A55" s="42"/>
      <c r="B55" s="43" t="s">
        <v>517</v>
      </c>
      <c r="C55" s="43"/>
      <c r="D55" s="43"/>
      <c r="E55" s="83">
        <f>((E54/26.08)*(($C$9+$C$10)/12))</f>
        <v>8.0251777546716543</v>
      </c>
      <c r="F55" s="42" t="s">
        <v>4</v>
      </c>
      <c r="G55" s="46">
        <f>((G53+G56)/220*1.5)</f>
        <v>24.846790909090913</v>
      </c>
      <c r="H55" s="84" t="s">
        <v>8</v>
      </c>
      <c r="I55" s="46">
        <f t="shared" si="6"/>
        <v>199.3999136786143</v>
      </c>
      <c r="J55" s="43"/>
    </row>
    <row r="56" spans="1:12" ht="15">
      <c r="A56" s="42"/>
      <c r="B56" s="43" t="s">
        <v>74</v>
      </c>
      <c r="C56" s="43"/>
      <c r="D56" s="85">
        <v>0.2</v>
      </c>
      <c r="E56" s="83">
        <f>E53</f>
        <v>1</v>
      </c>
      <c r="F56" s="42" t="s">
        <v>4</v>
      </c>
      <c r="G56" s="46">
        <f>+Dados!$I$45*D56</f>
        <v>324.20000000000005</v>
      </c>
      <c r="H56" s="84" t="s">
        <v>8</v>
      </c>
      <c r="I56" s="46">
        <f t="shared" si="6"/>
        <v>324.20000000000005</v>
      </c>
      <c r="J56" s="43"/>
    </row>
    <row r="57" spans="1:12" ht="15">
      <c r="A57" s="42"/>
      <c r="B57" s="43" t="s">
        <v>519</v>
      </c>
      <c r="C57" s="43"/>
      <c r="D57" s="86"/>
      <c r="E57" s="83">
        <f>(($C$10*7.33+7.33*0.1)/12)</f>
        <v>7.3910833333333343</v>
      </c>
      <c r="F57" s="42" t="s">
        <v>4</v>
      </c>
      <c r="G57" s="46">
        <f>(G53+G56)/220*2</f>
        <v>33.129054545454551</v>
      </c>
      <c r="H57" s="84" t="s">
        <v>8</v>
      </c>
      <c r="I57" s="46">
        <f t="shared" si="6"/>
        <v>244.85960290000008</v>
      </c>
      <c r="J57" s="43"/>
      <c r="K57" s="290"/>
      <c r="L57" s="290"/>
    </row>
    <row r="58" spans="1:12" ht="15">
      <c r="A58" s="42"/>
      <c r="B58" s="43" t="s">
        <v>518</v>
      </c>
      <c r="C58" s="43"/>
      <c r="D58" s="86"/>
      <c r="E58" s="83">
        <f>(E57/26.08*(($C$9+$C$10)/12))</f>
        <v>1.5156862526931789</v>
      </c>
      <c r="F58" s="42" t="s">
        <v>4</v>
      </c>
      <c r="G58" s="46">
        <f>((G53+G56)/220*2)</f>
        <v>33.129054545454551</v>
      </c>
      <c r="H58" s="84" t="s">
        <v>8</v>
      </c>
      <c r="I58" s="46">
        <f t="shared" si="6"/>
        <v>50.213252539267934</v>
      </c>
      <c r="J58" s="43"/>
    </row>
    <row r="59" spans="1:12" ht="15">
      <c r="A59" s="42"/>
      <c r="B59" s="43" t="s">
        <v>75</v>
      </c>
      <c r="C59" s="43"/>
      <c r="D59" s="43"/>
      <c r="E59" s="83">
        <f>C16</f>
        <v>0.5</v>
      </c>
      <c r="F59" s="42" t="s">
        <v>4</v>
      </c>
      <c r="G59" s="46">
        <f>G53*14.48%</f>
        <v>480.7354208000001</v>
      </c>
      <c r="H59" s="84" t="s">
        <v>8</v>
      </c>
      <c r="I59" s="46">
        <f t="shared" si="6"/>
        <v>240.36771040000005</v>
      </c>
      <c r="J59" s="43"/>
    </row>
    <row r="60" spans="1:12" ht="15">
      <c r="A60" s="42"/>
      <c r="B60" s="43" t="s">
        <v>5</v>
      </c>
      <c r="C60" s="43"/>
      <c r="D60" s="86">
        <f>Encargos!$D$37</f>
        <v>0.73019999999999996</v>
      </c>
      <c r="E60" s="83"/>
      <c r="F60" s="42"/>
      <c r="G60" s="46"/>
      <c r="H60" s="84" t="s">
        <v>8</v>
      </c>
      <c r="I60" s="46">
        <f>TRUNC(SUM(I53:I59)*D60,2)</f>
        <v>3907.58</v>
      </c>
      <c r="J60" s="43"/>
    </row>
    <row r="61" spans="1:12" ht="15">
      <c r="A61" s="42"/>
      <c r="B61" s="43" t="s">
        <v>382</v>
      </c>
      <c r="C61" s="43"/>
      <c r="D61" s="86"/>
      <c r="E61" s="83">
        <v>1</v>
      </c>
      <c r="F61" s="42" t="s">
        <v>4</v>
      </c>
      <c r="G61" s="46">
        <f>+Dados!$I$14</f>
        <v>265.60000000000002</v>
      </c>
      <c r="H61" s="84" t="s">
        <v>8</v>
      </c>
      <c r="I61" s="46">
        <f>E61*G61</f>
        <v>265.60000000000002</v>
      </c>
      <c r="J61" s="43"/>
    </row>
    <row r="62" spans="1:12" ht="15">
      <c r="A62" s="42"/>
      <c r="B62" s="43" t="s">
        <v>276</v>
      </c>
      <c r="C62" s="43"/>
      <c r="D62" s="86">
        <v>0</v>
      </c>
      <c r="E62" s="83">
        <v>1</v>
      </c>
      <c r="F62" s="42"/>
      <c r="G62" s="46">
        <f>+Dados!$I$18</f>
        <v>137.04</v>
      </c>
      <c r="H62" s="84" t="s">
        <v>8</v>
      </c>
      <c r="I62" s="46">
        <f>E62*G62</f>
        <v>137.04</v>
      </c>
      <c r="J62" s="43"/>
    </row>
    <row r="63" spans="1:12" ht="15.75" thickBot="1">
      <c r="A63" s="42"/>
      <c r="B63" s="43" t="s">
        <v>90</v>
      </c>
      <c r="C63" s="43"/>
      <c r="D63" s="87"/>
      <c r="E63" s="83"/>
      <c r="F63" s="42" t="s">
        <v>4</v>
      </c>
      <c r="G63" s="46">
        <f>SUM(I53:I63)</f>
        <v>9661.6090201834686</v>
      </c>
      <c r="H63" s="43"/>
      <c r="I63" s="44" t="s">
        <v>8</v>
      </c>
      <c r="J63" s="88">
        <f>G63</f>
        <v>9661.6090201834686</v>
      </c>
    </row>
    <row r="64" spans="1:12" ht="15">
      <c r="A64" s="89"/>
      <c r="B64" s="90"/>
      <c r="C64" s="90"/>
      <c r="D64" s="90"/>
      <c r="E64" s="90"/>
      <c r="F64" s="90"/>
      <c r="G64" s="90"/>
      <c r="H64" s="90"/>
      <c r="I64" s="90"/>
      <c r="J64" s="43"/>
    </row>
    <row r="65" spans="1:10" ht="15">
      <c r="A65" s="76"/>
      <c r="B65" s="45" t="s">
        <v>38</v>
      </c>
      <c r="C65" s="43"/>
      <c r="D65" s="43"/>
      <c r="E65" s="41" t="s">
        <v>41</v>
      </c>
      <c r="F65" s="41"/>
      <c r="G65" s="41" t="s">
        <v>1</v>
      </c>
      <c r="H65" s="45"/>
      <c r="I65" s="77" t="s">
        <v>2</v>
      </c>
      <c r="J65" s="41"/>
    </row>
    <row r="66" spans="1:10" ht="15">
      <c r="A66" s="42"/>
      <c r="B66" s="78" t="s">
        <v>3</v>
      </c>
      <c r="C66" s="78"/>
      <c r="D66" s="78"/>
      <c r="E66" s="79">
        <v>1</v>
      </c>
      <c r="F66" s="80" t="s">
        <v>4</v>
      </c>
      <c r="G66" s="81">
        <f>+Dados!$I$8</f>
        <v>1845.1080000000002</v>
      </c>
      <c r="H66" s="82" t="s">
        <v>8</v>
      </c>
      <c r="I66" s="46">
        <f t="shared" ref="I66:I72" si="7">E66*G66</f>
        <v>1845.1080000000002</v>
      </c>
      <c r="J66" s="43"/>
    </row>
    <row r="67" spans="1:10" ht="15">
      <c r="A67" s="42"/>
      <c r="B67" s="43" t="s">
        <v>65</v>
      </c>
      <c r="C67" s="43"/>
      <c r="D67" s="43"/>
      <c r="E67" s="83">
        <f>E54</f>
        <v>39.133928571428569</v>
      </c>
      <c r="F67" s="42" t="s">
        <v>4</v>
      </c>
      <c r="G67" s="46">
        <f>(G66+G69)/220*1.5</f>
        <v>17.001190909090912</v>
      </c>
      <c r="H67" s="84" t="s">
        <v>8</v>
      </c>
      <c r="I67" s="46">
        <f t="shared" si="7"/>
        <v>665.3233906655845</v>
      </c>
      <c r="J67" s="43"/>
    </row>
    <row r="68" spans="1:10" ht="15">
      <c r="A68" s="42"/>
      <c r="B68" s="43" t="s">
        <v>517</v>
      </c>
      <c r="C68" s="43"/>
      <c r="D68" s="43"/>
      <c r="E68" s="83">
        <f>((E67/26.08)*(($C$9+$C$10)/12))</f>
        <v>8.0251777546716543</v>
      </c>
      <c r="F68" s="42" t="s">
        <v>4</v>
      </c>
      <c r="G68" s="46">
        <f>((G66+G69)/220*1.5)</f>
        <v>17.001190909090912</v>
      </c>
      <c r="H68" s="84" t="s">
        <v>8</v>
      </c>
      <c r="I68" s="46">
        <f t="shared" si="7"/>
        <v>136.43757908656235</v>
      </c>
      <c r="J68" s="43"/>
    </row>
    <row r="69" spans="1:10" ht="15">
      <c r="A69" s="42"/>
      <c r="B69" s="43" t="s">
        <v>74</v>
      </c>
      <c r="C69" s="43"/>
      <c r="D69" s="85">
        <v>0.4</v>
      </c>
      <c r="E69" s="83">
        <f>E66</f>
        <v>1</v>
      </c>
      <c r="F69" s="42" t="s">
        <v>4</v>
      </c>
      <c r="G69" s="46">
        <f>+Dados!$I$45*D69</f>
        <v>648.40000000000009</v>
      </c>
      <c r="H69" s="84" t="s">
        <v>8</v>
      </c>
      <c r="I69" s="46">
        <f t="shared" si="7"/>
        <v>648.40000000000009</v>
      </c>
      <c r="J69" s="43"/>
    </row>
    <row r="70" spans="1:10" ht="15">
      <c r="A70" s="42"/>
      <c r="B70" s="43" t="s">
        <v>377</v>
      </c>
      <c r="C70" s="43"/>
      <c r="D70" s="86"/>
      <c r="E70" s="83">
        <f>E57</f>
        <v>7.3910833333333343</v>
      </c>
      <c r="F70" s="42" t="s">
        <v>4</v>
      </c>
      <c r="G70" s="46">
        <f>(G66+G69)/220*2</f>
        <v>22.668254545454548</v>
      </c>
      <c r="H70" s="84" t="s">
        <v>8</v>
      </c>
      <c r="I70" s="46">
        <f t="shared" si="7"/>
        <v>167.54295836666671</v>
      </c>
      <c r="J70" s="43"/>
    </row>
    <row r="71" spans="1:10" ht="15">
      <c r="A71" s="42"/>
      <c r="B71" s="43" t="s">
        <v>518</v>
      </c>
      <c r="C71" s="43"/>
      <c r="D71" s="86"/>
      <c r="E71" s="83">
        <f>(E70/26.08*(($C$9+$C$10)/12))</f>
        <v>1.5156862526931789</v>
      </c>
      <c r="F71" s="42" t="s">
        <v>4</v>
      </c>
      <c r="G71" s="46">
        <f>((G66+G69)/220*2)</f>
        <v>22.668254545454548</v>
      </c>
      <c r="H71" s="84" t="s">
        <v>8</v>
      </c>
      <c r="I71" s="46">
        <f t="shared" si="7"/>
        <v>34.357961787095121</v>
      </c>
      <c r="J71" s="43"/>
    </row>
    <row r="72" spans="1:10" ht="15">
      <c r="A72" s="42"/>
      <c r="B72" s="43" t="s">
        <v>75</v>
      </c>
      <c r="C72" s="43"/>
      <c r="D72" s="43"/>
      <c r="E72" s="83">
        <f>C16</f>
        <v>0.5</v>
      </c>
      <c r="F72" s="42" t="s">
        <v>4</v>
      </c>
      <c r="G72" s="46">
        <f>G66*14.48%</f>
        <v>267.17163840000006</v>
      </c>
      <c r="H72" s="84" t="s">
        <v>8</v>
      </c>
      <c r="I72" s="46">
        <f t="shared" si="7"/>
        <v>133.58581920000003</v>
      </c>
      <c r="J72" s="43"/>
    </row>
    <row r="73" spans="1:10" ht="15">
      <c r="A73" s="42"/>
      <c r="B73" s="43" t="s">
        <v>5</v>
      </c>
      <c r="C73" s="43"/>
      <c r="D73" s="86">
        <f>Encargos!D37</f>
        <v>0.73019999999999996</v>
      </c>
      <c r="E73" s="83"/>
      <c r="F73" s="42"/>
      <c r="G73" s="46"/>
      <c r="H73" s="84" t="s">
        <v>8</v>
      </c>
      <c r="I73" s="46">
        <f>TRUNC(SUM(I66:I72)*D73,2)</f>
        <v>2651.17</v>
      </c>
      <c r="J73" s="43"/>
    </row>
    <row r="74" spans="1:10" ht="15">
      <c r="A74" s="42"/>
      <c r="B74" s="43" t="s">
        <v>382</v>
      </c>
      <c r="C74" s="43"/>
      <c r="D74" s="86"/>
      <c r="E74" s="83">
        <v>1</v>
      </c>
      <c r="F74" s="42" t="s">
        <v>4</v>
      </c>
      <c r="G74" s="46">
        <f>+Dados!$I$14</f>
        <v>265.60000000000002</v>
      </c>
      <c r="H74" s="84" t="s">
        <v>8</v>
      </c>
      <c r="I74" s="46">
        <f>E74*G74</f>
        <v>265.60000000000002</v>
      </c>
      <c r="J74" s="43"/>
    </row>
    <row r="75" spans="1:10" ht="15">
      <c r="A75" s="42"/>
      <c r="B75" s="43" t="s">
        <v>276</v>
      </c>
      <c r="C75" s="43"/>
      <c r="D75" s="86"/>
      <c r="E75" s="83">
        <v>1</v>
      </c>
      <c r="F75" s="42"/>
      <c r="G75" s="46">
        <f>+Dados!$I$17</f>
        <v>29.699166666666667</v>
      </c>
      <c r="H75" s="84" t="s">
        <v>8</v>
      </c>
      <c r="I75" s="46">
        <f>E75*G75</f>
        <v>29.699166666666667</v>
      </c>
      <c r="J75" s="43"/>
    </row>
    <row r="76" spans="1:10" ht="15.75" thickBot="1">
      <c r="A76" s="42"/>
      <c r="B76" s="43" t="s">
        <v>77</v>
      </c>
      <c r="C76" s="43"/>
      <c r="D76" s="87"/>
      <c r="E76" s="83"/>
      <c r="F76" s="42" t="s">
        <v>4</v>
      </c>
      <c r="G76" s="46">
        <f>SUM(I66:I76)</f>
        <v>6577.2248757725765</v>
      </c>
      <c r="H76" s="43"/>
      <c r="I76" s="44" t="s">
        <v>8</v>
      </c>
      <c r="J76" s="88">
        <f>G76</f>
        <v>6577.2248757725765</v>
      </c>
    </row>
    <row r="77" spans="1:10" ht="15">
      <c r="A77" s="42"/>
      <c r="B77" s="45"/>
      <c r="C77" s="43"/>
      <c r="D77" s="87"/>
      <c r="E77" s="46"/>
      <c r="F77" s="42"/>
      <c r="G77" s="46"/>
      <c r="H77" s="43"/>
      <c r="I77" s="44"/>
      <c r="J77" s="91"/>
    </row>
    <row r="78" spans="1:10" ht="15">
      <c r="A78" s="76"/>
      <c r="B78" s="45" t="s">
        <v>410</v>
      </c>
      <c r="C78" s="43"/>
      <c r="D78" s="43"/>
      <c r="E78" s="41" t="s">
        <v>41</v>
      </c>
      <c r="F78" s="41"/>
      <c r="G78" s="41" t="s">
        <v>1</v>
      </c>
      <c r="H78" s="45"/>
      <c r="I78" s="77" t="s">
        <v>2</v>
      </c>
      <c r="J78" s="41"/>
    </row>
    <row r="79" spans="1:10" ht="15">
      <c r="A79" s="42"/>
      <c r="B79" s="78" t="s">
        <v>3</v>
      </c>
      <c r="C79" s="78"/>
      <c r="D79" s="78"/>
      <c r="E79" s="79">
        <v>1</v>
      </c>
      <c r="F79" s="80" t="s">
        <v>4</v>
      </c>
      <c r="G79" s="81">
        <f>+Dados!$I$12</f>
        <v>2573.0183000000002</v>
      </c>
      <c r="H79" s="82" t="s">
        <v>8</v>
      </c>
      <c r="I79" s="46">
        <f t="shared" ref="I79:I85" si="8">E79*G79</f>
        <v>2573.0183000000002</v>
      </c>
      <c r="J79" s="43"/>
    </row>
    <row r="80" spans="1:10" ht="15">
      <c r="A80" s="42"/>
      <c r="B80" s="43" t="s">
        <v>65</v>
      </c>
      <c r="C80" s="43"/>
      <c r="D80" s="43"/>
      <c r="E80" s="83">
        <f>E54</f>
        <v>39.133928571428569</v>
      </c>
      <c r="F80" s="42" t="s">
        <v>4</v>
      </c>
      <c r="G80" s="46">
        <f>G79/220*1.5</f>
        <v>17.54330659090909</v>
      </c>
      <c r="H80" s="84" t="s">
        <v>8</v>
      </c>
      <c r="I80" s="46">
        <f t="shared" si="8"/>
        <v>686.53850703530838</v>
      </c>
      <c r="J80" s="43"/>
    </row>
    <row r="81" spans="1:10" ht="15">
      <c r="A81" s="42"/>
      <c r="B81" s="43" t="s">
        <v>517</v>
      </c>
      <c r="C81" s="43"/>
      <c r="D81" s="43"/>
      <c r="E81" s="83">
        <f>((E80/26.08)*(($C$9+$C$10)/12))</f>
        <v>8.0251777546716543</v>
      </c>
      <c r="F81" s="42" t="s">
        <v>4</v>
      </c>
      <c r="G81" s="46">
        <f>((G79+G82)/220*1.5)</f>
        <v>17.54330659090909</v>
      </c>
      <c r="H81" s="84" t="s">
        <v>8</v>
      </c>
      <c r="I81" s="46">
        <f t="shared" si="8"/>
        <v>140.78815379674825</v>
      </c>
      <c r="J81" s="43"/>
    </row>
    <row r="82" spans="1:10" ht="15">
      <c r="A82" s="42"/>
      <c r="B82" s="43" t="s">
        <v>74</v>
      </c>
      <c r="C82" s="43"/>
      <c r="D82" s="85">
        <v>0</v>
      </c>
      <c r="E82" s="83">
        <f>E79</f>
        <v>1</v>
      </c>
      <c r="F82" s="42" t="s">
        <v>4</v>
      </c>
      <c r="G82" s="46">
        <f>+Dados!$I$45*D82</f>
        <v>0</v>
      </c>
      <c r="H82" s="84" t="s">
        <v>8</v>
      </c>
      <c r="I82" s="46">
        <f t="shared" si="8"/>
        <v>0</v>
      </c>
      <c r="J82" s="43"/>
    </row>
    <row r="83" spans="1:10" ht="15">
      <c r="A83" s="42"/>
      <c r="B83" s="43" t="s">
        <v>377</v>
      </c>
      <c r="C83" s="43"/>
      <c r="D83" s="86"/>
      <c r="E83" s="83">
        <f>E57</f>
        <v>7.3910833333333343</v>
      </c>
      <c r="F83" s="42" t="s">
        <v>4</v>
      </c>
      <c r="G83" s="46">
        <f>G79/220*2</f>
        <v>23.391075454545454</v>
      </c>
      <c r="H83" s="84" t="s">
        <v>8</v>
      </c>
      <c r="I83" s="46">
        <f t="shared" si="8"/>
        <v>172.88538794083337</v>
      </c>
      <c r="J83" s="43"/>
    </row>
    <row r="84" spans="1:10" ht="15">
      <c r="A84" s="42"/>
      <c r="B84" s="43" t="s">
        <v>518</v>
      </c>
      <c r="C84" s="43"/>
      <c r="D84" s="86"/>
      <c r="E84" s="83">
        <f>(E83/26.08*(($C$9+$C$10)/12))</f>
        <v>1.5156862526931789</v>
      </c>
      <c r="F84" s="42" t="s">
        <v>4</v>
      </c>
      <c r="G84" s="46">
        <f>((G79+G82)/220*2)</f>
        <v>23.391075454545454</v>
      </c>
      <c r="H84" s="84" t="s">
        <v>8</v>
      </c>
      <c r="I84" s="46">
        <f t="shared" si="8"/>
        <v>35.453531502163393</v>
      </c>
      <c r="J84" s="43"/>
    </row>
    <row r="85" spans="1:10" ht="15">
      <c r="A85" s="42"/>
      <c r="B85" s="43" t="s">
        <v>75</v>
      </c>
      <c r="C85" s="43"/>
      <c r="D85" s="43"/>
      <c r="E85" s="83">
        <f>C16</f>
        <v>0.5</v>
      </c>
      <c r="F85" s="42" t="s">
        <v>4</v>
      </c>
      <c r="G85" s="46">
        <f>G79*14.48%</f>
        <v>372.57304984000007</v>
      </c>
      <c r="H85" s="84" t="s">
        <v>8</v>
      </c>
      <c r="I85" s="46">
        <f t="shared" si="8"/>
        <v>186.28652492000003</v>
      </c>
      <c r="J85" s="43"/>
    </row>
    <row r="86" spans="1:10" ht="15">
      <c r="A86" s="42"/>
      <c r="B86" s="43" t="s">
        <v>5</v>
      </c>
      <c r="C86" s="43"/>
      <c r="D86" s="86">
        <f>Encargos!$D$37</f>
        <v>0.73019999999999996</v>
      </c>
      <c r="E86" s="83"/>
      <c r="F86" s="42"/>
      <c r="G86" s="46"/>
      <c r="H86" s="84" t="s">
        <v>8</v>
      </c>
      <c r="I86" s="46">
        <f>TRUNC(SUM(I79:I85)*D86,2)</f>
        <v>2771.08</v>
      </c>
      <c r="J86" s="43"/>
    </row>
    <row r="87" spans="1:10" ht="15">
      <c r="A87" s="42"/>
      <c r="B87" s="43" t="s">
        <v>382</v>
      </c>
      <c r="C87" s="43"/>
      <c r="D87" s="86"/>
      <c r="E87" s="83">
        <v>1</v>
      </c>
      <c r="F87" s="42" t="s">
        <v>4</v>
      </c>
      <c r="G87" s="46">
        <f>+Dados!$I$14</f>
        <v>265.60000000000002</v>
      </c>
      <c r="H87" s="84" t="s">
        <v>8</v>
      </c>
      <c r="I87" s="46">
        <f>E87*G87</f>
        <v>265.60000000000002</v>
      </c>
      <c r="J87" s="43"/>
    </row>
    <row r="88" spans="1:10" ht="15">
      <c r="A88" s="42"/>
      <c r="B88" s="43" t="s">
        <v>276</v>
      </c>
      <c r="C88" s="43"/>
      <c r="D88" s="86"/>
      <c r="E88" s="83">
        <v>1</v>
      </c>
      <c r="F88" s="42"/>
      <c r="G88" s="46">
        <f>+Dados!$I$17</f>
        <v>29.699166666666667</v>
      </c>
      <c r="H88" s="84" t="s">
        <v>8</v>
      </c>
      <c r="I88" s="46">
        <f>E88*G88</f>
        <v>29.699166666666667</v>
      </c>
      <c r="J88" s="43"/>
    </row>
    <row r="89" spans="1:10" ht="15.75" thickBot="1">
      <c r="A89" s="42"/>
      <c r="B89" s="43" t="s">
        <v>411</v>
      </c>
      <c r="C89" s="43"/>
      <c r="D89" s="87"/>
      <c r="E89" s="83"/>
      <c r="F89" s="42" t="s">
        <v>4</v>
      </c>
      <c r="G89" s="46">
        <f>SUM(I79:I89)</f>
        <v>6861.3495718617205</v>
      </c>
      <c r="H89" s="43"/>
      <c r="I89" s="44" t="s">
        <v>8</v>
      </c>
      <c r="J89" s="88">
        <f>G89</f>
        <v>6861.3495718617205</v>
      </c>
    </row>
    <row r="90" spans="1:10" ht="15">
      <c r="A90" s="42"/>
      <c r="B90" s="43"/>
      <c r="C90" s="43"/>
      <c r="D90" s="87"/>
      <c r="E90" s="83"/>
      <c r="F90" s="42"/>
      <c r="G90" s="46"/>
      <c r="H90" s="43"/>
      <c r="I90" s="44"/>
      <c r="J90" s="91"/>
    </row>
    <row r="91" spans="1:10" ht="15">
      <c r="A91" s="42"/>
      <c r="B91" s="45" t="s">
        <v>277</v>
      </c>
      <c r="C91" s="43"/>
      <c r="D91" s="43"/>
      <c r="E91" s="41" t="s">
        <v>41</v>
      </c>
      <c r="F91" s="41"/>
      <c r="G91" s="41" t="s">
        <v>1</v>
      </c>
      <c r="H91" s="45"/>
      <c r="I91" s="77" t="s">
        <v>2</v>
      </c>
      <c r="J91" s="41"/>
    </row>
    <row r="92" spans="1:10" ht="15">
      <c r="A92" s="42"/>
      <c r="B92" s="78" t="s">
        <v>3</v>
      </c>
      <c r="C92" s="78"/>
      <c r="D92" s="78"/>
      <c r="E92" s="79">
        <v>1</v>
      </c>
      <c r="F92" s="80" t="s">
        <v>4</v>
      </c>
      <c r="G92" s="81">
        <f>+Dados!$I$9</f>
        <v>8059.15</v>
      </c>
      <c r="H92" s="82" t="s">
        <v>8</v>
      </c>
      <c r="I92" s="46">
        <f t="shared" ref="I92:I98" si="9">E92*G92</f>
        <v>8059.15</v>
      </c>
      <c r="J92" s="43"/>
    </row>
    <row r="93" spans="1:10" ht="15">
      <c r="A93" s="42"/>
      <c r="B93" s="43" t="s">
        <v>65</v>
      </c>
      <c r="C93" s="43"/>
      <c r="D93" s="43"/>
      <c r="E93" s="83">
        <f>E54</f>
        <v>39.133928571428569</v>
      </c>
      <c r="F93" s="42" t="s">
        <v>4</v>
      </c>
      <c r="G93" s="46">
        <f>G92/220*1.5</f>
        <v>54.948750000000004</v>
      </c>
      <c r="H93" s="84" t="s">
        <v>8</v>
      </c>
      <c r="I93" s="46">
        <f t="shared" si="9"/>
        <v>2150.3604575892859</v>
      </c>
      <c r="J93" s="43"/>
    </row>
    <row r="94" spans="1:10" ht="15">
      <c r="A94" s="42"/>
      <c r="B94" s="43" t="s">
        <v>517</v>
      </c>
      <c r="C94" s="43"/>
      <c r="D94" s="43"/>
      <c r="E94" s="83">
        <f>((E93/26.08)*(($C$9+$C$10)/12))</f>
        <v>8.0251777546716543</v>
      </c>
      <c r="F94" s="42" t="s">
        <v>4</v>
      </c>
      <c r="G94" s="46">
        <f>((G92+G95)/220*1.5)</f>
        <v>54.948750000000004</v>
      </c>
      <c r="H94" s="84" t="s">
        <v>8</v>
      </c>
      <c r="I94" s="46">
        <f t="shared" si="9"/>
        <v>440.97348614701411</v>
      </c>
      <c r="J94" s="43"/>
    </row>
    <row r="95" spans="1:10" ht="15">
      <c r="A95" s="42"/>
      <c r="B95" s="43" t="s">
        <v>74</v>
      </c>
      <c r="C95" s="43"/>
      <c r="D95" s="85">
        <v>0</v>
      </c>
      <c r="E95" s="83">
        <f>E92</f>
        <v>1</v>
      </c>
      <c r="F95" s="42" t="s">
        <v>4</v>
      </c>
      <c r="G95" s="46">
        <f>+Dados!$I$45*D95</f>
        <v>0</v>
      </c>
      <c r="H95" s="84" t="s">
        <v>8</v>
      </c>
      <c r="I95" s="46">
        <f t="shared" si="9"/>
        <v>0</v>
      </c>
      <c r="J95" s="43"/>
    </row>
    <row r="96" spans="1:10" ht="15">
      <c r="A96" s="42"/>
      <c r="B96" s="43" t="s">
        <v>377</v>
      </c>
      <c r="C96" s="43"/>
      <c r="D96" s="86"/>
      <c r="E96" s="83">
        <f>E57</f>
        <v>7.3910833333333343</v>
      </c>
      <c r="F96" s="42" t="s">
        <v>4</v>
      </c>
      <c r="G96" s="46">
        <f>G92/220*2</f>
        <v>73.265000000000001</v>
      </c>
      <c r="H96" s="84" t="s">
        <v>8</v>
      </c>
      <c r="I96" s="46">
        <f t="shared" si="9"/>
        <v>541.50772041666676</v>
      </c>
      <c r="J96" s="43"/>
    </row>
    <row r="97" spans="1:10" ht="15">
      <c r="A97" s="42"/>
      <c r="B97" s="43" t="s">
        <v>518</v>
      </c>
      <c r="C97" s="43"/>
      <c r="D97" s="86"/>
      <c r="E97" s="83">
        <f>(E96/26.08*(($C$9+$C$10)*7.33/12))</f>
        <v>11.109980232241</v>
      </c>
      <c r="F97" s="42" t="s">
        <v>4</v>
      </c>
      <c r="G97" s="46">
        <f>((G92+G95)/220*2)</f>
        <v>73.265000000000001</v>
      </c>
      <c r="H97" s="84" t="s">
        <v>8</v>
      </c>
      <c r="I97" s="46">
        <f t="shared" si="9"/>
        <v>813.97270171513685</v>
      </c>
      <c r="J97" s="43"/>
    </row>
    <row r="98" spans="1:10" ht="15">
      <c r="A98" s="42"/>
      <c r="B98" s="43" t="s">
        <v>75</v>
      </c>
      <c r="C98" s="43"/>
      <c r="D98" s="43"/>
      <c r="E98" s="83">
        <v>0.5</v>
      </c>
      <c r="F98" s="42" t="s">
        <v>4</v>
      </c>
      <c r="G98" s="46">
        <f>G92*14.48%</f>
        <v>1166.9649200000001</v>
      </c>
      <c r="H98" s="84" t="s">
        <v>8</v>
      </c>
      <c r="I98" s="46">
        <f t="shared" si="9"/>
        <v>583.48246000000006</v>
      </c>
      <c r="J98" s="43"/>
    </row>
    <row r="99" spans="1:10" ht="15">
      <c r="A99" s="42"/>
      <c r="B99" s="43" t="s">
        <v>5</v>
      </c>
      <c r="C99" s="43"/>
      <c r="D99" s="86">
        <f>Encargos!$D$37</f>
        <v>0.73019999999999996</v>
      </c>
      <c r="E99" s="83"/>
      <c r="F99" s="42"/>
      <c r="G99" s="46"/>
      <c r="H99" s="84" t="s">
        <v>8</v>
      </c>
      <c r="I99" s="46">
        <f>TRUNC(SUM(I92:I98)*D99,2)</f>
        <v>9192.81</v>
      </c>
      <c r="J99" s="43"/>
    </row>
    <row r="100" spans="1:10" ht="15">
      <c r="A100" s="42"/>
      <c r="B100" s="43" t="s">
        <v>382</v>
      </c>
      <c r="C100" s="43"/>
      <c r="D100" s="86"/>
      <c r="E100" s="83">
        <v>1</v>
      </c>
      <c r="F100" s="42" t="s">
        <v>4</v>
      </c>
      <c r="G100" s="46">
        <f>+Dados!$I$14</f>
        <v>265.60000000000002</v>
      </c>
      <c r="H100" s="84" t="s">
        <v>8</v>
      </c>
      <c r="I100" s="46">
        <f>E100*G100</f>
        <v>265.60000000000002</v>
      </c>
      <c r="J100" s="43"/>
    </row>
    <row r="101" spans="1:10" ht="15">
      <c r="A101" s="42"/>
      <c r="B101" s="43" t="s">
        <v>276</v>
      </c>
      <c r="C101" s="43"/>
      <c r="D101" s="86"/>
      <c r="E101" s="83">
        <v>1</v>
      </c>
      <c r="F101" s="42"/>
      <c r="G101" s="46">
        <f>+Dados!$I$17</f>
        <v>29.699166666666667</v>
      </c>
      <c r="H101" s="84" t="s">
        <v>8</v>
      </c>
      <c r="I101" s="46">
        <f>E101*G101</f>
        <v>29.699166666666667</v>
      </c>
      <c r="J101" s="43"/>
    </row>
    <row r="102" spans="1:10" ht="15.75" thickBot="1">
      <c r="A102" s="42"/>
      <c r="B102" s="43" t="s">
        <v>279</v>
      </c>
      <c r="C102" s="43"/>
      <c r="D102" s="87"/>
      <c r="E102" s="83"/>
      <c r="F102" s="42" t="s">
        <v>4</v>
      </c>
      <c r="G102" s="46">
        <f>SUM(I92:I102)</f>
        <v>22077.555992534762</v>
      </c>
      <c r="H102" s="43"/>
      <c r="I102" s="44" t="s">
        <v>8</v>
      </c>
      <c r="J102" s="88">
        <f>G102</f>
        <v>22077.555992534762</v>
      </c>
    </row>
    <row r="103" spans="1:10" ht="15">
      <c r="A103" s="42"/>
      <c r="B103" s="45"/>
      <c r="C103" s="43"/>
      <c r="D103" s="87"/>
      <c r="E103" s="46"/>
      <c r="F103" s="42"/>
      <c r="G103" s="46"/>
      <c r="H103" s="43"/>
      <c r="I103" s="44"/>
      <c r="J103" s="91"/>
    </row>
    <row r="104" spans="1:10" ht="15">
      <c r="A104" s="42"/>
      <c r="B104" s="45" t="s">
        <v>150</v>
      </c>
      <c r="C104" s="43"/>
      <c r="D104" s="43"/>
      <c r="E104" s="46"/>
      <c r="F104" s="42"/>
      <c r="G104" s="46"/>
      <c r="H104" s="43"/>
      <c r="I104" s="43"/>
      <c r="J104" s="43"/>
    </row>
    <row r="105" spans="1:10" ht="15">
      <c r="A105" s="42"/>
      <c r="B105" s="45"/>
      <c r="C105" s="43"/>
      <c r="D105" s="43"/>
      <c r="E105" s="41" t="s">
        <v>41</v>
      </c>
      <c r="F105" s="41"/>
      <c r="G105" s="41" t="s">
        <v>149</v>
      </c>
      <c r="H105" s="45"/>
      <c r="I105" s="41" t="s">
        <v>2</v>
      </c>
      <c r="J105" s="91"/>
    </row>
    <row r="106" spans="1:10" ht="15">
      <c r="A106" s="76"/>
      <c r="B106" s="45" t="s">
        <v>37</v>
      </c>
      <c r="C106" s="43"/>
      <c r="D106" s="43"/>
      <c r="E106" s="92">
        <f>F48</f>
        <v>19</v>
      </c>
      <c r="F106" s="43"/>
      <c r="G106" s="47">
        <f>J63</f>
        <v>9661.6090201834686</v>
      </c>
      <c r="H106" s="43"/>
      <c r="I106" s="93">
        <f>G106*E106</f>
        <v>183570.57138348589</v>
      </c>
      <c r="J106" s="41"/>
    </row>
    <row r="107" spans="1:10" ht="15">
      <c r="A107" s="76"/>
      <c r="B107" s="45" t="s">
        <v>38</v>
      </c>
      <c r="C107" s="43"/>
      <c r="D107" s="43"/>
      <c r="E107" s="92">
        <f>I48</f>
        <v>61</v>
      </c>
      <c r="F107" s="42"/>
      <c r="G107" s="46">
        <f>J76</f>
        <v>6577.2248757725765</v>
      </c>
      <c r="H107" s="43"/>
      <c r="I107" s="93">
        <f>G107*E107</f>
        <v>401210.71742212714</v>
      </c>
      <c r="J107" s="91"/>
    </row>
    <row r="108" spans="1:10" ht="15">
      <c r="A108" s="76"/>
      <c r="B108" s="45" t="s">
        <v>410</v>
      </c>
      <c r="C108" s="43"/>
      <c r="D108" s="43"/>
      <c r="E108" s="92">
        <v>2</v>
      </c>
      <c r="F108" s="42"/>
      <c r="G108" s="46">
        <f>J89</f>
        <v>6861.3495718617205</v>
      </c>
      <c r="H108" s="43"/>
      <c r="I108" s="93">
        <f>G108*E108</f>
        <v>13722.699143723441</v>
      </c>
      <c r="J108" s="91"/>
    </row>
    <row r="109" spans="1:10" ht="15">
      <c r="A109" s="42"/>
      <c r="B109" s="45" t="s">
        <v>277</v>
      </c>
      <c r="C109" s="43"/>
      <c r="D109" s="43"/>
      <c r="E109" s="92">
        <v>2</v>
      </c>
      <c r="F109" s="42"/>
      <c r="G109" s="46">
        <f>J102</f>
        <v>22077.555992534762</v>
      </c>
      <c r="H109" s="43"/>
      <c r="I109" s="93">
        <f>G109*E109</f>
        <v>44155.111985069525</v>
      </c>
      <c r="J109" s="91"/>
    </row>
    <row r="110" spans="1:10" ht="15.75" thickBot="1">
      <c r="A110" s="42"/>
      <c r="B110" s="45"/>
      <c r="C110" s="43"/>
      <c r="D110" s="43"/>
      <c r="E110" s="46"/>
      <c r="F110" s="42"/>
      <c r="G110" s="46"/>
      <c r="H110" s="43"/>
      <c r="I110" s="44" t="s">
        <v>8</v>
      </c>
      <c r="J110" s="94">
        <f>SUM(I106:I109)</f>
        <v>642659.09993440611</v>
      </c>
    </row>
    <row r="111" spans="1:10" ht="15.75" thickTop="1">
      <c r="A111" s="42"/>
      <c r="B111" s="45"/>
      <c r="C111" s="43"/>
      <c r="D111" s="43"/>
      <c r="E111" s="46"/>
      <c r="F111" s="42"/>
      <c r="G111" s="46"/>
      <c r="H111" s="43"/>
      <c r="I111" s="44"/>
      <c r="J111" s="91"/>
    </row>
    <row r="112" spans="1:10" ht="3" customHeight="1">
      <c r="A112" s="42"/>
      <c r="B112" s="43"/>
      <c r="C112" s="43"/>
      <c r="D112" s="43"/>
      <c r="E112" s="43"/>
      <c r="F112" s="43"/>
      <c r="G112" s="43"/>
      <c r="H112" s="43"/>
      <c r="I112" s="43"/>
      <c r="J112" s="43"/>
    </row>
    <row r="113" spans="1:10" ht="14.25">
      <c r="A113" s="76" t="s">
        <v>179</v>
      </c>
      <c r="B113" s="45" t="s">
        <v>146</v>
      </c>
      <c r="C113" s="45"/>
      <c r="D113" s="45"/>
      <c r="E113" s="41"/>
      <c r="F113" s="41"/>
      <c r="G113" s="41"/>
      <c r="H113" s="45"/>
      <c r="I113" s="41"/>
      <c r="J113" s="41"/>
    </row>
    <row r="114" spans="1:10" ht="15">
      <c r="A114" s="42"/>
      <c r="B114" s="45"/>
      <c r="C114" s="43"/>
      <c r="D114" s="43"/>
      <c r="E114" s="42"/>
      <c r="F114" s="42"/>
      <c r="G114" s="42"/>
      <c r="H114" s="42"/>
      <c r="I114" s="42"/>
      <c r="J114" s="42"/>
    </row>
    <row r="115" spans="1:10" ht="15">
      <c r="A115" s="76"/>
      <c r="B115" s="45" t="s">
        <v>92</v>
      </c>
      <c r="C115" s="43"/>
      <c r="D115" s="43"/>
      <c r="E115" s="41" t="s">
        <v>41</v>
      </c>
      <c r="F115" s="41"/>
      <c r="G115" s="41" t="s">
        <v>42</v>
      </c>
      <c r="H115" s="45"/>
      <c r="I115" s="41" t="s">
        <v>2</v>
      </c>
      <c r="J115" s="42"/>
    </row>
    <row r="116" spans="1:10" ht="15">
      <c r="A116" s="42"/>
      <c r="B116" s="78"/>
      <c r="C116" s="78"/>
      <c r="D116" s="78" t="s">
        <v>10</v>
      </c>
      <c r="E116" s="95">
        <v>3</v>
      </c>
      <c r="F116" s="78" t="s">
        <v>76</v>
      </c>
      <c r="G116" s="81">
        <f>+Dados!$I$21</f>
        <v>99.21</v>
      </c>
      <c r="H116" s="78" t="s">
        <v>64</v>
      </c>
      <c r="I116" s="96">
        <f>E116*G116/12</f>
        <v>24.802499999999998</v>
      </c>
      <c r="J116" s="46"/>
    </row>
    <row r="117" spans="1:10" ht="15">
      <c r="A117" s="42"/>
      <c r="B117" s="43"/>
      <c r="C117" s="43"/>
      <c r="D117" s="43" t="s">
        <v>35</v>
      </c>
      <c r="E117" s="97">
        <v>3</v>
      </c>
      <c r="F117" s="43" t="s">
        <v>76</v>
      </c>
      <c r="G117" s="46">
        <f>+Dados!$I$22</f>
        <v>99.21</v>
      </c>
      <c r="H117" s="43" t="s">
        <v>64</v>
      </c>
      <c r="I117" s="98">
        <f>E117*G117/12</f>
        <v>24.802499999999998</v>
      </c>
      <c r="J117" s="46"/>
    </row>
    <row r="118" spans="1:10" ht="15">
      <c r="A118" s="42"/>
      <c r="B118" s="43"/>
      <c r="C118" s="43"/>
      <c r="D118" s="43" t="s">
        <v>12</v>
      </c>
      <c r="E118" s="97">
        <v>2</v>
      </c>
      <c r="F118" s="43" t="s">
        <v>76</v>
      </c>
      <c r="G118" s="46">
        <f>+Dados!$I$24</f>
        <v>28.61</v>
      </c>
      <c r="H118" s="43" t="s">
        <v>64</v>
      </c>
      <c r="I118" s="98">
        <f>E118*G118/12</f>
        <v>4.7683333333333335</v>
      </c>
      <c r="J118" s="46"/>
    </row>
    <row r="119" spans="1:10" ht="15">
      <c r="A119" s="42"/>
      <c r="B119" s="64"/>
      <c r="C119" s="64"/>
      <c r="D119" s="64" t="s">
        <v>52</v>
      </c>
      <c r="E119" s="99">
        <v>4</v>
      </c>
      <c r="F119" s="64" t="s">
        <v>78</v>
      </c>
      <c r="G119" s="100">
        <f>+Dados!$I$23</f>
        <v>84.88</v>
      </c>
      <c r="H119" s="64" t="s">
        <v>79</v>
      </c>
      <c r="I119" s="101">
        <f>E119*G119/12</f>
        <v>28.293333333333333</v>
      </c>
      <c r="J119" s="46"/>
    </row>
    <row r="120" spans="1:10" ht="15">
      <c r="A120" s="42"/>
      <c r="B120" s="43" t="s">
        <v>91</v>
      </c>
      <c r="C120" s="43"/>
      <c r="D120" s="87"/>
      <c r="E120" s="102">
        <v>1</v>
      </c>
      <c r="F120" s="43" t="s">
        <v>92</v>
      </c>
      <c r="G120" s="43"/>
      <c r="H120" s="42" t="s">
        <v>11</v>
      </c>
      <c r="I120" s="46">
        <f>SUM(I116:I119)</f>
        <v>82.666666666666657</v>
      </c>
      <c r="J120" s="103">
        <f>E120*I120</f>
        <v>82.666666666666657</v>
      </c>
    </row>
    <row r="121" spans="1:10" ht="15">
      <c r="A121" s="42"/>
      <c r="B121" s="43"/>
      <c r="C121" s="43"/>
      <c r="D121" s="43"/>
      <c r="E121" s="43"/>
      <c r="F121" s="43"/>
      <c r="G121" s="43"/>
      <c r="H121" s="43"/>
      <c r="I121" s="43"/>
      <c r="J121" s="43"/>
    </row>
    <row r="122" spans="1:10" ht="15">
      <c r="A122" s="76"/>
      <c r="B122" s="45" t="s">
        <v>38</v>
      </c>
      <c r="C122" s="43"/>
      <c r="D122" s="43"/>
      <c r="E122" s="41" t="s">
        <v>41</v>
      </c>
      <c r="F122" s="41"/>
      <c r="G122" s="41" t="s">
        <v>42</v>
      </c>
      <c r="H122" s="45"/>
      <c r="I122" s="41" t="s">
        <v>2</v>
      </c>
      <c r="J122" s="42"/>
    </row>
    <row r="123" spans="1:10" ht="15">
      <c r="A123" s="42"/>
      <c r="B123" s="78"/>
      <c r="C123" s="78"/>
      <c r="D123" s="78" t="s">
        <v>10</v>
      </c>
      <c r="E123" s="95">
        <v>6</v>
      </c>
      <c r="F123" s="78" t="s">
        <v>76</v>
      </c>
      <c r="G123" s="81">
        <f>+Dados!$I$21</f>
        <v>99.21</v>
      </c>
      <c r="H123" s="78" t="s">
        <v>64</v>
      </c>
      <c r="I123" s="96">
        <f>E123*G123/12</f>
        <v>49.604999999999997</v>
      </c>
      <c r="J123" s="43"/>
    </row>
    <row r="124" spans="1:10" ht="15">
      <c r="A124" s="42"/>
      <c r="B124" s="43"/>
      <c r="C124" s="43"/>
      <c r="D124" s="43" t="s">
        <v>12</v>
      </c>
      <c r="E124" s="97">
        <v>2</v>
      </c>
      <c r="F124" s="43" t="s">
        <v>76</v>
      </c>
      <c r="G124" s="46">
        <f>+Dados!$I$24</f>
        <v>28.61</v>
      </c>
      <c r="H124" s="43" t="s">
        <v>64</v>
      </c>
      <c r="I124" s="98">
        <f t="shared" ref="I124:I130" si="10">E124*G124/12</f>
        <v>4.7683333333333335</v>
      </c>
      <c r="J124" s="43"/>
    </row>
    <row r="125" spans="1:10" ht="15">
      <c r="A125" s="42"/>
      <c r="B125" s="43"/>
      <c r="C125" s="43"/>
      <c r="D125" s="43" t="s">
        <v>52</v>
      </c>
      <c r="E125" s="97">
        <v>6</v>
      </c>
      <c r="F125" s="43" t="s">
        <v>78</v>
      </c>
      <c r="G125" s="46">
        <f>+Dados!$I$23</f>
        <v>84.88</v>
      </c>
      <c r="H125" s="43" t="s">
        <v>79</v>
      </c>
      <c r="I125" s="98">
        <f t="shared" si="10"/>
        <v>42.44</v>
      </c>
      <c r="J125" s="43"/>
    </row>
    <row r="126" spans="1:10" ht="15">
      <c r="A126" s="42"/>
      <c r="B126" s="43"/>
      <c r="C126" s="43"/>
      <c r="D126" s="43" t="s">
        <v>35</v>
      </c>
      <c r="E126" s="97">
        <v>6</v>
      </c>
      <c r="F126" s="43" t="s">
        <v>76</v>
      </c>
      <c r="G126" s="46">
        <f>+Dados!$I$22</f>
        <v>99.21</v>
      </c>
      <c r="H126" s="43" t="s">
        <v>64</v>
      </c>
      <c r="I126" s="98">
        <f t="shared" si="10"/>
        <v>49.604999999999997</v>
      </c>
      <c r="J126" s="43"/>
    </row>
    <row r="127" spans="1:10" ht="15">
      <c r="A127" s="42"/>
      <c r="B127" s="43"/>
      <c r="C127" s="43"/>
      <c r="D127" s="43" t="s">
        <v>13</v>
      </c>
      <c r="E127" s="97">
        <v>2</v>
      </c>
      <c r="F127" s="43" t="s">
        <v>76</v>
      </c>
      <c r="G127" s="46">
        <f>+Dados!$I$25</f>
        <v>23.09</v>
      </c>
      <c r="H127" s="43" t="s">
        <v>64</v>
      </c>
      <c r="I127" s="98">
        <f t="shared" si="10"/>
        <v>3.8483333333333332</v>
      </c>
      <c r="J127" s="43"/>
    </row>
    <row r="128" spans="1:10" ht="15">
      <c r="A128" s="42"/>
      <c r="B128" s="43"/>
      <c r="C128" s="43"/>
      <c r="D128" s="43" t="s">
        <v>14</v>
      </c>
      <c r="E128" s="97">
        <v>2</v>
      </c>
      <c r="F128" s="43" t="s">
        <v>76</v>
      </c>
      <c r="G128" s="46">
        <f>+Dados!$I$26</f>
        <v>18.18</v>
      </c>
      <c r="H128" s="43" t="s">
        <v>64</v>
      </c>
      <c r="I128" s="98">
        <f t="shared" si="10"/>
        <v>3.03</v>
      </c>
      <c r="J128" s="43"/>
    </row>
    <row r="129" spans="1:10" ht="15">
      <c r="A129" s="42"/>
      <c r="B129" s="43"/>
      <c r="C129" s="43"/>
      <c r="D129" s="43" t="s">
        <v>362</v>
      </c>
      <c r="E129" s="97">
        <v>12</v>
      </c>
      <c r="F129" s="43" t="s">
        <v>76</v>
      </c>
      <c r="G129" s="46">
        <f>+Dados!$I$46</f>
        <v>12.387</v>
      </c>
      <c r="H129" s="43" t="s">
        <v>64</v>
      </c>
      <c r="I129" s="98">
        <f>E129*G129/12</f>
        <v>12.387</v>
      </c>
      <c r="J129" s="43"/>
    </row>
    <row r="130" spans="1:10" ht="15">
      <c r="A130" s="42"/>
      <c r="B130" s="64"/>
      <c r="C130" s="64"/>
      <c r="D130" s="64" t="s">
        <v>51</v>
      </c>
      <c r="E130" s="99">
        <v>12</v>
      </c>
      <c r="F130" s="64" t="s">
        <v>78</v>
      </c>
      <c r="G130" s="100">
        <f>+Dados!$I$27</f>
        <v>12.49</v>
      </c>
      <c r="H130" s="64" t="s">
        <v>79</v>
      </c>
      <c r="I130" s="101">
        <f t="shared" si="10"/>
        <v>12.49</v>
      </c>
      <c r="J130" s="43"/>
    </row>
    <row r="131" spans="1:10" ht="15">
      <c r="A131" s="42"/>
      <c r="B131" s="43" t="s">
        <v>80</v>
      </c>
      <c r="C131" s="43"/>
      <c r="D131" s="87"/>
      <c r="E131" s="102">
        <v>1</v>
      </c>
      <c r="F131" s="43" t="s">
        <v>38</v>
      </c>
      <c r="G131" s="43"/>
      <c r="H131" s="42" t="s">
        <v>23</v>
      </c>
      <c r="I131" s="46">
        <f>SUM(I123:I130)</f>
        <v>178.17366666666666</v>
      </c>
      <c r="J131" s="103">
        <f>E131*I131</f>
        <v>178.17366666666666</v>
      </c>
    </row>
    <row r="132" spans="1:10" ht="15">
      <c r="A132" s="42"/>
      <c r="B132" s="43"/>
      <c r="C132" s="43"/>
      <c r="D132" s="42"/>
      <c r="E132" s="104"/>
      <c r="F132" s="43"/>
      <c r="G132" s="43"/>
      <c r="H132" s="42"/>
      <c r="I132" s="46"/>
      <c r="J132" s="46"/>
    </row>
    <row r="133" spans="1:10" ht="15">
      <c r="A133" s="42"/>
      <c r="B133" s="45"/>
      <c r="C133" s="43"/>
      <c r="D133" s="43"/>
      <c r="E133" s="46"/>
      <c r="F133" s="42"/>
      <c r="G133" s="46"/>
      <c r="H133" s="43"/>
      <c r="I133" s="44"/>
      <c r="J133" s="91"/>
    </row>
    <row r="134" spans="1:10" ht="15">
      <c r="A134" s="42"/>
      <c r="B134" s="45" t="s">
        <v>151</v>
      </c>
      <c r="C134" s="43"/>
      <c r="D134" s="43"/>
      <c r="E134" s="46"/>
      <c r="F134" s="42"/>
      <c r="G134" s="46"/>
      <c r="H134" s="43"/>
      <c r="I134" s="43"/>
      <c r="J134" s="43"/>
    </row>
    <row r="135" spans="1:10" ht="15">
      <c r="A135" s="42"/>
      <c r="B135" s="45"/>
      <c r="C135" s="43"/>
      <c r="D135" s="43"/>
      <c r="E135" s="41" t="s">
        <v>41</v>
      </c>
      <c r="F135" s="41"/>
      <c r="G135" s="41" t="s">
        <v>149</v>
      </c>
      <c r="H135" s="45"/>
      <c r="I135" s="41" t="s">
        <v>2</v>
      </c>
      <c r="J135" s="91"/>
    </row>
    <row r="136" spans="1:10" ht="15">
      <c r="A136" s="76"/>
      <c r="B136" s="45" t="s">
        <v>37</v>
      </c>
      <c r="C136" s="43"/>
      <c r="D136" s="43"/>
      <c r="E136" s="92">
        <f>E106</f>
        <v>19</v>
      </c>
      <c r="F136" s="43"/>
      <c r="G136" s="47">
        <f>$J$120</f>
        <v>82.666666666666657</v>
      </c>
      <c r="H136" s="43"/>
      <c r="I136" s="93">
        <f>G136*E136</f>
        <v>1570.6666666666665</v>
      </c>
      <c r="J136" s="41"/>
    </row>
    <row r="137" spans="1:10" ht="15">
      <c r="A137" s="76"/>
      <c r="B137" s="45" t="s">
        <v>38</v>
      </c>
      <c r="C137" s="43"/>
      <c r="D137" s="43"/>
      <c r="E137" s="92">
        <f>E107</f>
        <v>61</v>
      </c>
      <c r="F137" s="42"/>
      <c r="G137" s="46">
        <f>$J$131</f>
        <v>178.17366666666666</v>
      </c>
      <c r="H137" s="43"/>
      <c r="I137" s="93">
        <f>G137*E137</f>
        <v>10868.593666666666</v>
      </c>
      <c r="J137" s="91"/>
    </row>
    <row r="138" spans="1:10" ht="15">
      <c r="A138" s="76"/>
      <c r="B138" s="45" t="s">
        <v>410</v>
      </c>
      <c r="C138" s="43"/>
      <c r="D138" s="43"/>
      <c r="E138" s="92">
        <f>E108</f>
        <v>2</v>
      </c>
      <c r="F138" s="42"/>
      <c r="G138" s="47">
        <f>$J$120</f>
        <v>82.666666666666657</v>
      </c>
      <c r="H138" s="43"/>
      <c r="I138" s="93">
        <f>G138*E138</f>
        <v>165.33333333333331</v>
      </c>
      <c r="J138" s="91"/>
    </row>
    <row r="139" spans="1:10" ht="15">
      <c r="A139" s="76"/>
      <c r="B139" s="45" t="s">
        <v>277</v>
      </c>
      <c r="C139" s="43"/>
      <c r="D139" s="43"/>
      <c r="E139" s="92">
        <f>E109</f>
        <v>2</v>
      </c>
      <c r="F139" s="43"/>
      <c r="G139" s="47">
        <f>$J$120</f>
        <v>82.666666666666657</v>
      </c>
      <c r="H139" s="43"/>
      <c r="I139" s="93">
        <f>G139*E139</f>
        <v>165.33333333333331</v>
      </c>
      <c r="J139" s="41"/>
    </row>
    <row r="140" spans="1:10" ht="15.75" thickBot="1">
      <c r="A140" s="42"/>
      <c r="B140" s="45"/>
      <c r="C140" s="43"/>
      <c r="D140" s="43"/>
      <c r="E140" s="46"/>
      <c r="F140" s="42"/>
      <c r="G140" s="46"/>
      <c r="H140" s="43"/>
      <c r="I140" s="44" t="s">
        <v>8</v>
      </c>
      <c r="J140" s="94">
        <f>SUM(I136:I139)</f>
        <v>12769.927</v>
      </c>
    </row>
    <row r="141" spans="1:10" ht="15.75" thickTop="1">
      <c r="A141" s="42"/>
      <c r="B141" s="43"/>
      <c r="C141" s="43"/>
      <c r="D141" s="43"/>
      <c r="E141" s="43"/>
      <c r="F141" s="43"/>
      <c r="G141" s="43"/>
      <c r="H141" s="43"/>
      <c r="I141" s="43"/>
      <c r="J141" s="43"/>
    </row>
    <row r="142" spans="1:10" ht="14.25">
      <c r="A142" s="76" t="s">
        <v>180</v>
      </c>
      <c r="B142" s="45" t="s">
        <v>152</v>
      </c>
      <c r="C142" s="45"/>
      <c r="D142" s="45"/>
      <c r="E142" s="41"/>
      <c r="F142" s="41"/>
      <c r="G142" s="41"/>
      <c r="H142" s="45"/>
      <c r="I142" s="41"/>
      <c r="J142" s="41"/>
    </row>
    <row r="143" spans="1:10" ht="15">
      <c r="A143" s="42"/>
      <c r="B143" s="43"/>
      <c r="C143" s="43"/>
      <c r="D143" s="43"/>
      <c r="E143" s="43"/>
      <c r="F143" s="43"/>
      <c r="G143" s="43"/>
      <c r="H143" s="43"/>
      <c r="I143" s="43"/>
      <c r="J143" s="43"/>
    </row>
    <row r="144" spans="1:10" ht="15">
      <c r="A144" s="76"/>
      <c r="B144" s="45" t="s">
        <v>37</v>
      </c>
      <c r="C144" s="43"/>
      <c r="D144" s="43"/>
      <c r="E144" s="41" t="s">
        <v>41</v>
      </c>
      <c r="F144" s="41"/>
      <c r="G144" s="41" t="s">
        <v>1</v>
      </c>
      <c r="H144" s="45"/>
      <c r="I144" s="77" t="s">
        <v>2</v>
      </c>
      <c r="J144" s="41"/>
    </row>
    <row r="145" spans="1:10" ht="15">
      <c r="A145" s="42"/>
      <c r="B145" s="43" t="s">
        <v>6</v>
      </c>
      <c r="C145" s="43"/>
      <c r="D145" s="43"/>
      <c r="E145" s="83">
        <v>1</v>
      </c>
      <c r="F145" s="42" t="s">
        <v>4</v>
      </c>
      <c r="G145" s="46">
        <f>+Dados!$I$13</f>
        <v>718.71</v>
      </c>
      <c r="H145" s="84" t="s">
        <v>8</v>
      </c>
      <c r="I145" s="46">
        <f>E145*G145</f>
        <v>718.71</v>
      </c>
      <c r="J145" s="43"/>
    </row>
    <row r="146" spans="1:10" ht="15">
      <c r="A146" s="42"/>
      <c r="B146" s="64" t="s">
        <v>7</v>
      </c>
      <c r="C146" s="64"/>
      <c r="D146" s="64"/>
      <c r="E146" s="105">
        <f>E145</f>
        <v>1</v>
      </c>
      <c r="F146" s="106" t="s">
        <v>4</v>
      </c>
      <c r="G146" s="100">
        <f>$C$17*Dados!$I$43*2-0.06*G53</f>
        <v>113.87166857142853</v>
      </c>
      <c r="H146" s="107" t="s">
        <v>8</v>
      </c>
      <c r="I146" s="100">
        <f>E146*G146</f>
        <v>113.87166857142853</v>
      </c>
      <c r="J146" s="43"/>
    </row>
    <row r="147" spans="1:10" ht="15.75" thickBot="1">
      <c r="A147" s="42"/>
      <c r="B147" s="43" t="s">
        <v>90</v>
      </c>
      <c r="C147" s="43"/>
      <c r="D147" s="87"/>
      <c r="E147" s="83">
        <v>1</v>
      </c>
      <c r="F147" s="42" t="s">
        <v>4</v>
      </c>
      <c r="G147" s="46">
        <f>SUM(I145:I146)</f>
        <v>832.58166857142851</v>
      </c>
      <c r="H147" s="43"/>
      <c r="I147" s="44" t="s">
        <v>8</v>
      </c>
      <c r="J147" s="88">
        <f>G147</f>
        <v>832.58166857142851</v>
      </c>
    </row>
    <row r="148" spans="1:10" ht="15">
      <c r="A148" s="89"/>
      <c r="B148" s="90"/>
      <c r="C148" s="90"/>
      <c r="D148" s="90"/>
      <c r="E148" s="90"/>
      <c r="F148" s="90"/>
      <c r="G148" s="90"/>
      <c r="H148" s="90"/>
      <c r="I148" s="90"/>
      <c r="J148" s="43"/>
    </row>
    <row r="149" spans="1:10" ht="15">
      <c r="A149" s="76"/>
      <c r="B149" s="45" t="s">
        <v>38</v>
      </c>
      <c r="C149" s="43"/>
      <c r="D149" s="43"/>
      <c r="E149" s="41" t="s">
        <v>41</v>
      </c>
      <c r="F149" s="41"/>
      <c r="G149" s="41" t="s">
        <v>1</v>
      </c>
      <c r="H149" s="45"/>
      <c r="I149" s="77" t="s">
        <v>2</v>
      </c>
      <c r="J149" s="41"/>
    </row>
    <row r="150" spans="1:10" ht="15">
      <c r="A150" s="42"/>
      <c r="B150" s="43" t="s">
        <v>6</v>
      </c>
      <c r="C150" s="43"/>
      <c r="D150" s="43"/>
      <c r="E150" s="83">
        <v>1</v>
      </c>
      <c r="F150" s="42" t="s">
        <v>4</v>
      </c>
      <c r="G150" s="46">
        <f>+Dados!$I$13</f>
        <v>718.71</v>
      </c>
      <c r="H150" s="84" t="s">
        <v>8</v>
      </c>
      <c r="I150" s="46">
        <f>E150*G150</f>
        <v>718.71</v>
      </c>
      <c r="J150" s="43"/>
    </row>
    <row r="151" spans="1:10" ht="15">
      <c r="A151" s="42"/>
      <c r="B151" s="64" t="s">
        <v>7</v>
      </c>
      <c r="C151" s="64"/>
      <c r="D151" s="64"/>
      <c r="E151" s="105">
        <f>E150</f>
        <v>1</v>
      </c>
      <c r="F151" s="106" t="s">
        <v>4</v>
      </c>
      <c r="G151" s="100">
        <f>$C$17*Dados!$I$43*2-0.06*G66</f>
        <v>202.36494857142856</v>
      </c>
      <c r="H151" s="107" t="s">
        <v>8</v>
      </c>
      <c r="I151" s="100">
        <f>E151*G151</f>
        <v>202.36494857142856</v>
      </c>
      <c r="J151" s="43"/>
    </row>
    <row r="152" spans="1:10" ht="15.75" thickBot="1">
      <c r="A152" s="42"/>
      <c r="B152" s="43" t="s">
        <v>77</v>
      </c>
      <c r="C152" s="43"/>
      <c r="D152" s="87"/>
      <c r="E152" s="83">
        <v>1</v>
      </c>
      <c r="F152" s="42" t="s">
        <v>4</v>
      </c>
      <c r="G152" s="46">
        <f>SUM(I150:I151)</f>
        <v>921.07494857142865</v>
      </c>
      <c r="H152" s="43"/>
      <c r="I152" s="44" t="s">
        <v>8</v>
      </c>
      <c r="J152" s="88">
        <f>G152</f>
        <v>921.07494857142865</v>
      </c>
    </row>
    <row r="153" spans="1:10" ht="15">
      <c r="A153" s="42"/>
      <c r="B153" s="45"/>
      <c r="C153" s="43"/>
      <c r="D153" s="87"/>
      <c r="E153" s="46"/>
      <c r="F153" s="42"/>
      <c r="G153" s="46"/>
      <c r="H153" s="43"/>
      <c r="I153" s="44"/>
      <c r="J153" s="91"/>
    </row>
    <row r="154" spans="1:10" ht="15">
      <c r="A154" s="76"/>
      <c r="B154" s="45" t="s">
        <v>410</v>
      </c>
      <c r="C154" s="43"/>
      <c r="D154" s="43"/>
      <c r="E154" s="41" t="s">
        <v>41</v>
      </c>
      <c r="F154" s="41"/>
      <c r="G154" s="41" t="s">
        <v>1</v>
      </c>
      <c r="H154" s="45"/>
      <c r="I154" s="77" t="s">
        <v>2</v>
      </c>
      <c r="J154" s="41"/>
    </row>
    <row r="155" spans="1:10" ht="15">
      <c r="A155" s="42"/>
      <c r="B155" s="43" t="s">
        <v>6</v>
      </c>
      <c r="C155" s="43"/>
      <c r="D155" s="43"/>
      <c r="E155" s="83">
        <v>1</v>
      </c>
      <c r="F155" s="42" t="s">
        <v>4</v>
      </c>
      <c r="G155" s="46">
        <f>+Dados!$I$13</f>
        <v>718.71</v>
      </c>
      <c r="H155" s="84" t="s">
        <v>8</v>
      </c>
      <c r="I155" s="46">
        <f>E155*G155</f>
        <v>718.71</v>
      </c>
      <c r="J155" s="43"/>
    </row>
    <row r="156" spans="1:10" ht="15">
      <c r="A156" s="42"/>
      <c r="B156" s="64" t="s">
        <v>7</v>
      </c>
      <c r="C156" s="64"/>
      <c r="D156" s="64"/>
      <c r="E156" s="105">
        <f>E155</f>
        <v>1</v>
      </c>
      <c r="F156" s="106" t="s">
        <v>4</v>
      </c>
      <c r="G156" s="100">
        <f>$C$17*Dados!$I$43*2-0.06*G79</f>
        <v>158.69033057142855</v>
      </c>
      <c r="H156" s="107" t="s">
        <v>8</v>
      </c>
      <c r="I156" s="100">
        <f>E156*G156</f>
        <v>158.69033057142855</v>
      </c>
      <c r="J156" s="43"/>
    </row>
    <row r="157" spans="1:10" ht="15.75" thickBot="1">
      <c r="A157" s="42"/>
      <c r="B157" s="43" t="s">
        <v>411</v>
      </c>
      <c r="C157" s="43"/>
      <c r="D157" s="87"/>
      <c r="E157" s="83"/>
      <c r="F157" s="42" t="s">
        <v>4</v>
      </c>
      <c r="G157" s="46">
        <f>SUM(I155:I156)</f>
        <v>877.40033057142864</v>
      </c>
      <c r="H157" s="43"/>
      <c r="I157" s="44" t="s">
        <v>8</v>
      </c>
      <c r="J157" s="88">
        <f>G157</f>
        <v>877.40033057142864</v>
      </c>
    </row>
    <row r="158" spans="1:10" ht="15">
      <c r="A158" s="42"/>
      <c r="B158" s="43"/>
      <c r="C158" s="43"/>
      <c r="D158" s="43"/>
      <c r="E158" s="43"/>
      <c r="F158" s="43"/>
      <c r="G158" s="43"/>
      <c r="H158" s="43"/>
      <c r="I158" s="43"/>
      <c r="J158" s="43"/>
    </row>
    <row r="159" spans="1:10" ht="15">
      <c r="A159" s="42"/>
      <c r="B159" s="45" t="s">
        <v>277</v>
      </c>
      <c r="C159" s="43"/>
      <c r="D159" s="43"/>
      <c r="E159" s="41" t="s">
        <v>41</v>
      </c>
      <c r="F159" s="41"/>
      <c r="G159" s="41" t="s">
        <v>1</v>
      </c>
      <c r="H159" s="45"/>
      <c r="I159" s="77" t="s">
        <v>2</v>
      </c>
      <c r="J159" s="41"/>
    </row>
    <row r="160" spans="1:10" ht="15">
      <c r="A160" s="42"/>
      <c r="B160" s="43" t="s">
        <v>6</v>
      </c>
      <c r="C160" s="43"/>
      <c r="D160" s="43"/>
      <c r="E160" s="83">
        <v>1</v>
      </c>
      <c r="F160" s="42" t="s">
        <v>4</v>
      </c>
      <c r="G160" s="46">
        <f>+Dados!$I$13</f>
        <v>718.71</v>
      </c>
      <c r="H160" s="84" t="s">
        <v>8</v>
      </c>
      <c r="I160" s="46">
        <f>E160*G160</f>
        <v>718.71</v>
      </c>
      <c r="J160" s="43"/>
    </row>
    <row r="161" spans="1:10" ht="15">
      <c r="A161" s="42"/>
      <c r="B161" s="64" t="s">
        <v>7</v>
      </c>
      <c r="C161" s="64"/>
      <c r="D161" s="64"/>
      <c r="E161" s="105">
        <f>E160</f>
        <v>1</v>
      </c>
      <c r="F161" s="106" t="s">
        <v>4</v>
      </c>
      <c r="G161" s="100">
        <f>$C$17*Dados!$I$43*2-0.06*G92</f>
        <v>-170.47757142857142</v>
      </c>
      <c r="H161" s="107" t="s">
        <v>8</v>
      </c>
      <c r="I161" s="100">
        <v>0</v>
      </c>
      <c r="J161" s="43"/>
    </row>
    <row r="162" spans="1:10" ht="15.75" thickBot="1">
      <c r="A162" s="42"/>
      <c r="B162" s="43" t="s">
        <v>279</v>
      </c>
      <c r="C162" s="43"/>
      <c r="D162" s="87"/>
      <c r="E162" s="83"/>
      <c r="F162" s="42" t="s">
        <v>4</v>
      </c>
      <c r="G162" s="46">
        <f>SUM(I160:I161)</f>
        <v>718.71</v>
      </c>
      <c r="H162" s="43"/>
      <c r="I162" s="44" t="s">
        <v>8</v>
      </c>
      <c r="J162" s="88">
        <f>G162</f>
        <v>718.71</v>
      </c>
    </row>
    <row r="163" spans="1:10" ht="15">
      <c r="A163" s="42"/>
      <c r="B163" s="43"/>
      <c r="C163" s="43"/>
      <c r="D163" s="43"/>
      <c r="E163" s="43"/>
      <c r="F163" s="43"/>
      <c r="G163" s="43"/>
      <c r="H163" s="43"/>
      <c r="I163" s="43"/>
      <c r="J163" s="43"/>
    </row>
    <row r="164" spans="1:10" ht="15">
      <c r="A164" s="42"/>
      <c r="B164" s="45" t="s">
        <v>153</v>
      </c>
      <c r="C164" s="43"/>
      <c r="D164" s="43"/>
      <c r="E164" s="46"/>
      <c r="F164" s="42"/>
      <c r="G164" s="46"/>
      <c r="H164" s="43"/>
      <c r="I164" s="43"/>
      <c r="J164" s="43"/>
    </row>
    <row r="165" spans="1:10" ht="15">
      <c r="A165" s="42"/>
      <c r="B165" s="45"/>
      <c r="C165" s="43"/>
      <c r="D165" s="43"/>
      <c r="E165" s="41" t="s">
        <v>41</v>
      </c>
      <c r="F165" s="41"/>
      <c r="G165" s="41" t="s">
        <v>149</v>
      </c>
      <c r="H165" s="45"/>
      <c r="I165" s="41" t="s">
        <v>2</v>
      </c>
      <c r="J165" s="91"/>
    </row>
    <row r="166" spans="1:10" ht="15">
      <c r="A166" s="76"/>
      <c r="B166" s="45" t="s">
        <v>37</v>
      </c>
      <c r="C166" s="43"/>
      <c r="D166" s="43"/>
      <c r="E166" s="195">
        <f>E136</f>
        <v>19</v>
      </c>
      <c r="F166" s="43"/>
      <c r="G166" s="47">
        <f>J147</f>
        <v>832.58166857142851</v>
      </c>
      <c r="H166" s="43"/>
      <c r="I166" s="93">
        <f>G166*E166</f>
        <v>15819.051702857141</v>
      </c>
      <c r="J166" s="41"/>
    </row>
    <row r="167" spans="1:10" ht="15">
      <c r="A167" s="76"/>
      <c r="B167" s="45" t="s">
        <v>38</v>
      </c>
      <c r="C167" s="43"/>
      <c r="D167" s="43"/>
      <c r="E167" s="195">
        <f>E137</f>
        <v>61</v>
      </c>
      <c r="F167" s="42"/>
      <c r="G167" s="46">
        <f>J152</f>
        <v>921.07494857142865</v>
      </c>
      <c r="H167" s="43"/>
      <c r="I167" s="93">
        <f>G167*E167</f>
        <v>56185.571862857149</v>
      </c>
      <c r="J167" s="91"/>
    </row>
    <row r="168" spans="1:10" ht="15">
      <c r="A168" s="76"/>
      <c r="B168" s="45" t="s">
        <v>410</v>
      </c>
      <c r="C168" s="43"/>
      <c r="D168" s="43"/>
      <c r="E168" s="195">
        <f>E138</f>
        <v>2</v>
      </c>
      <c r="F168" s="42"/>
      <c r="G168" s="46">
        <f>J157</f>
        <v>877.40033057142864</v>
      </c>
      <c r="H168" s="43"/>
      <c r="I168" s="93">
        <f>G168*E168</f>
        <v>1754.8006611428573</v>
      </c>
      <c r="J168" s="91"/>
    </row>
    <row r="169" spans="1:10" ht="15">
      <c r="A169" s="76"/>
      <c r="B169" s="45" t="s">
        <v>277</v>
      </c>
      <c r="C169" s="43"/>
      <c r="D169" s="43"/>
      <c r="E169" s="195">
        <f>E139</f>
        <v>2</v>
      </c>
      <c r="F169" s="42"/>
      <c r="G169" s="46">
        <f>J162</f>
        <v>718.71</v>
      </c>
      <c r="H169" s="43"/>
      <c r="I169" s="93">
        <f>G169*E169</f>
        <v>1437.42</v>
      </c>
      <c r="J169" s="41"/>
    </row>
    <row r="170" spans="1:10" ht="15.75" thickBot="1">
      <c r="A170" s="42"/>
      <c r="B170" s="45"/>
      <c r="C170" s="43"/>
      <c r="D170" s="43"/>
      <c r="E170" s="46"/>
      <c r="F170" s="42"/>
      <c r="G170" s="46"/>
      <c r="H170" s="43"/>
      <c r="I170" s="44" t="s">
        <v>8</v>
      </c>
      <c r="J170" s="94">
        <f>SUM(I166:I169)</f>
        <v>75196.844226857138</v>
      </c>
    </row>
    <row r="171" spans="1:10" ht="15.75" thickTop="1">
      <c r="A171" s="42"/>
      <c r="B171" s="43"/>
      <c r="C171" s="43"/>
      <c r="D171" s="43"/>
      <c r="E171" s="43"/>
      <c r="F171" s="43"/>
      <c r="G171" s="43"/>
      <c r="H171" s="43"/>
      <c r="I171" s="43"/>
      <c r="J171" s="43"/>
    </row>
    <row r="172" spans="1:10" ht="14.25">
      <c r="A172" s="76" t="s">
        <v>181</v>
      </c>
      <c r="B172" s="45" t="s">
        <v>155</v>
      </c>
      <c r="C172" s="45"/>
      <c r="D172" s="45"/>
      <c r="E172" s="41"/>
      <c r="F172" s="41"/>
      <c r="G172" s="41"/>
      <c r="H172" s="45"/>
      <c r="I172" s="41"/>
      <c r="J172" s="41"/>
    </row>
    <row r="173" spans="1:10" ht="15">
      <c r="A173" s="42"/>
      <c r="B173" s="45"/>
      <c r="C173" s="43"/>
      <c r="D173" s="43"/>
      <c r="E173" s="42"/>
      <c r="F173" s="42"/>
      <c r="G173" s="42"/>
      <c r="H173" s="42"/>
      <c r="I173" s="42"/>
      <c r="J173" s="42"/>
    </row>
    <row r="174" spans="1:10" ht="15">
      <c r="A174" s="76"/>
      <c r="B174" s="45" t="s">
        <v>43</v>
      </c>
      <c r="C174" s="43"/>
      <c r="D174" s="43"/>
      <c r="E174" s="41" t="s">
        <v>0</v>
      </c>
      <c r="F174" s="41"/>
      <c r="G174" s="41" t="s">
        <v>9</v>
      </c>
      <c r="H174" s="45"/>
      <c r="I174" s="77" t="s">
        <v>2</v>
      </c>
      <c r="J174" s="42"/>
    </row>
    <row r="175" spans="1:10" ht="15">
      <c r="A175" s="42"/>
      <c r="B175" s="78" t="s">
        <v>154</v>
      </c>
      <c r="C175" s="78"/>
      <c r="D175" s="78"/>
      <c r="E175" s="362">
        <f>D36+I36</f>
        <v>9</v>
      </c>
      <c r="F175" s="174" t="s">
        <v>158</v>
      </c>
      <c r="G175" s="81">
        <f>+Dados!$I$28</f>
        <v>43.81</v>
      </c>
      <c r="H175" s="78" t="s">
        <v>157</v>
      </c>
      <c r="I175" s="81">
        <f>G175*E175</f>
        <v>394.29</v>
      </c>
      <c r="J175" s="43"/>
    </row>
    <row r="176" spans="1:10" ht="15">
      <c r="A176" s="42"/>
      <c r="B176" s="43" t="s">
        <v>301</v>
      </c>
      <c r="C176" s="43"/>
      <c r="D176" s="43"/>
      <c r="E176" s="215">
        <v>5</v>
      </c>
      <c r="F176" s="110" t="s">
        <v>158</v>
      </c>
      <c r="G176" s="46">
        <f>+Dados!$I$44</f>
        <v>49.4</v>
      </c>
      <c r="H176" s="43" t="s">
        <v>157</v>
      </c>
      <c r="I176" s="46">
        <f>G176*E176</f>
        <v>247</v>
      </c>
      <c r="J176" s="43"/>
    </row>
    <row r="177" spans="1:12" ht="15">
      <c r="A177" s="42"/>
      <c r="B177" s="64" t="s">
        <v>40</v>
      </c>
      <c r="C177" s="64"/>
      <c r="D177" s="64"/>
      <c r="E177" s="363">
        <f>E175</f>
        <v>9</v>
      </c>
      <c r="F177" s="112" t="s">
        <v>158</v>
      </c>
      <c r="G177" s="100">
        <f>+Dados!$I$29</f>
        <v>48.32</v>
      </c>
      <c r="H177" s="64" t="s">
        <v>157</v>
      </c>
      <c r="I177" s="100">
        <f>G177*E177</f>
        <v>434.88</v>
      </c>
      <c r="J177" s="43"/>
    </row>
    <row r="178" spans="1:12" ht="15">
      <c r="A178" s="42"/>
      <c r="B178" s="43" t="s">
        <v>81</v>
      </c>
      <c r="C178" s="43"/>
      <c r="D178" s="113"/>
      <c r="E178" s="114"/>
      <c r="F178" s="43"/>
      <c r="G178" s="43"/>
      <c r="H178" s="42"/>
      <c r="I178" s="46"/>
      <c r="J178" s="103">
        <f>SUM(I175:I177)</f>
        <v>1076.17</v>
      </c>
    </row>
    <row r="179" spans="1:12" ht="15">
      <c r="A179" s="42"/>
      <c r="B179" s="45"/>
      <c r="C179" s="43"/>
      <c r="D179" s="43"/>
      <c r="E179" s="43"/>
      <c r="F179" s="43"/>
      <c r="G179" s="43"/>
      <c r="H179" s="43"/>
      <c r="I179" s="43"/>
      <c r="J179" s="43"/>
    </row>
    <row r="180" spans="1:12" ht="15.75" thickBot="1">
      <c r="A180" s="42"/>
      <c r="B180" s="45" t="s">
        <v>156</v>
      </c>
      <c r="C180" s="43"/>
      <c r="D180" s="43"/>
      <c r="E180" s="115"/>
      <c r="F180" s="47"/>
      <c r="G180" s="43"/>
      <c r="H180" s="43"/>
      <c r="I180" s="44" t="s">
        <v>8</v>
      </c>
      <c r="J180" s="88">
        <f>J178</f>
        <v>1076.17</v>
      </c>
    </row>
    <row r="181" spans="1:12" ht="15">
      <c r="A181" s="42"/>
      <c r="B181" s="43"/>
      <c r="C181" s="43"/>
      <c r="D181" s="43"/>
      <c r="E181" s="43"/>
      <c r="F181" s="43"/>
      <c r="G181" s="43"/>
      <c r="H181" s="43"/>
      <c r="I181" s="43"/>
      <c r="J181" s="43"/>
    </row>
    <row r="182" spans="1:12" ht="15">
      <c r="A182" s="76" t="s">
        <v>182</v>
      </c>
      <c r="B182" s="45" t="s">
        <v>147</v>
      </c>
      <c r="C182" s="43"/>
      <c r="D182" s="43"/>
      <c r="E182" s="43"/>
      <c r="F182" s="43"/>
      <c r="G182" s="43"/>
      <c r="H182" s="43"/>
      <c r="I182" s="43"/>
      <c r="J182" s="43"/>
    </row>
    <row r="183" spans="1:12" ht="13.9" customHeight="1">
      <c r="A183" s="42"/>
      <c r="B183" s="43"/>
      <c r="C183" s="43"/>
      <c r="D183" s="104"/>
      <c r="E183" s="43"/>
      <c r="F183" s="43"/>
      <c r="G183" s="43"/>
      <c r="H183" s="116"/>
      <c r="I183" s="46"/>
      <c r="J183" s="117"/>
    </row>
    <row r="184" spans="1:12" ht="13.9" customHeight="1">
      <c r="A184" s="76"/>
      <c r="B184" s="45" t="str">
        <f>B35</f>
        <v>Caminhão Coletor Compactador 15 m³</v>
      </c>
      <c r="C184" s="43"/>
      <c r="D184" s="43"/>
      <c r="E184" s="43"/>
      <c r="F184" s="43"/>
      <c r="G184" s="43"/>
      <c r="H184" s="43"/>
      <c r="I184" s="43"/>
      <c r="J184" s="47"/>
    </row>
    <row r="185" spans="1:12" ht="15">
      <c r="A185" s="76"/>
      <c r="B185" s="45" t="s">
        <v>163</v>
      </c>
      <c r="C185" s="43"/>
      <c r="D185" s="41"/>
      <c r="E185" s="41" t="s">
        <v>0</v>
      </c>
      <c r="F185" s="41"/>
      <c r="G185" s="41" t="s">
        <v>9</v>
      </c>
      <c r="H185" s="41"/>
      <c r="I185" s="77" t="s">
        <v>2</v>
      </c>
      <c r="J185" s="41"/>
      <c r="L185" s="204" t="s">
        <v>283</v>
      </c>
    </row>
    <row r="186" spans="1:12" ht="15">
      <c r="A186" s="42"/>
      <c r="B186" s="119" t="s">
        <v>54</v>
      </c>
      <c r="C186" s="78"/>
      <c r="D186" s="120"/>
      <c r="E186" s="198">
        <v>6</v>
      </c>
      <c r="F186" s="80" t="s">
        <v>4</v>
      </c>
      <c r="G186" s="81">
        <f>+Dados!$I$30</f>
        <v>2850</v>
      </c>
      <c r="H186" s="78" t="s">
        <v>18</v>
      </c>
      <c r="I186" s="46">
        <f>E186*G186</f>
        <v>17100</v>
      </c>
      <c r="J186" s="43"/>
      <c r="L186" s="204">
        <f>SUM(I186:I188)</f>
        <v>18688.2</v>
      </c>
    </row>
    <row r="187" spans="1:12" ht="15">
      <c r="A187" s="42"/>
      <c r="B187" s="43" t="s">
        <v>53</v>
      </c>
      <c r="C187" s="43"/>
      <c r="D187" s="121"/>
      <c r="E187" s="59">
        <f>E186</f>
        <v>6</v>
      </c>
      <c r="F187" s="42" t="s">
        <v>4</v>
      </c>
      <c r="G187" s="46">
        <f>+Dados!$I$31</f>
        <v>188.98</v>
      </c>
      <c r="H187" s="43" t="s">
        <v>18</v>
      </c>
      <c r="I187" s="46">
        <f>E187*G187</f>
        <v>1133.8799999999999</v>
      </c>
      <c r="J187" s="43"/>
    </row>
    <row r="188" spans="1:12" ht="15">
      <c r="A188" s="42"/>
      <c r="B188" s="43" t="s">
        <v>55</v>
      </c>
      <c r="C188" s="43"/>
      <c r="D188" s="121"/>
      <c r="E188" s="59">
        <f>E187</f>
        <v>6</v>
      </c>
      <c r="F188" s="42" t="s">
        <v>4</v>
      </c>
      <c r="G188" s="46">
        <f>+Dados!$I$32</f>
        <v>75.72</v>
      </c>
      <c r="H188" s="43" t="s">
        <v>18</v>
      </c>
      <c r="I188" s="46">
        <f>E188*G188</f>
        <v>454.32</v>
      </c>
      <c r="J188" s="43"/>
    </row>
    <row r="189" spans="1:12" ht="15">
      <c r="A189" s="42"/>
      <c r="B189" s="64" t="s">
        <v>56</v>
      </c>
      <c r="C189" s="64"/>
      <c r="D189" s="122"/>
      <c r="E189" s="199">
        <f>E186*2</f>
        <v>12</v>
      </c>
      <c r="F189" s="106" t="s">
        <v>4</v>
      </c>
      <c r="G189" s="100">
        <f>+Dados!$I$33</f>
        <v>1105</v>
      </c>
      <c r="H189" s="64" t="s">
        <v>18</v>
      </c>
      <c r="I189" s="100">
        <f>E189*G189</f>
        <v>13260</v>
      </c>
      <c r="J189" s="93"/>
    </row>
    <row r="190" spans="1:12" ht="15">
      <c r="A190" s="42"/>
      <c r="B190" s="43" t="s">
        <v>82</v>
      </c>
      <c r="C190" s="43"/>
      <c r="D190" s="104">
        <f>$G$39</f>
        <v>75400.736914285721</v>
      </c>
      <c r="E190" s="43" t="s">
        <v>19</v>
      </c>
      <c r="F190" s="97">
        <v>80000</v>
      </c>
      <c r="G190" s="43" t="s">
        <v>39</v>
      </c>
      <c r="H190" s="116">
        <f>SUM(I186:I189)</f>
        <v>31948.2</v>
      </c>
      <c r="I190" s="46" t="s">
        <v>8</v>
      </c>
      <c r="J190" s="103">
        <f>D190/F190*H190</f>
        <v>30111.472788562289</v>
      </c>
    </row>
    <row r="191" spans="1:12" ht="15">
      <c r="A191" s="42"/>
      <c r="B191" s="43"/>
      <c r="C191" s="43"/>
      <c r="D191" s="43"/>
      <c r="E191" s="43"/>
      <c r="F191" s="43"/>
      <c r="G191" s="43"/>
      <c r="H191" s="43"/>
      <c r="I191" s="43"/>
      <c r="J191" s="43"/>
    </row>
    <row r="192" spans="1:12" ht="15">
      <c r="A192" s="76"/>
      <c r="B192" s="45" t="s">
        <v>34</v>
      </c>
      <c r="C192" s="43"/>
      <c r="D192" s="41" t="s">
        <v>15</v>
      </c>
      <c r="E192" s="41"/>
      <c r="F192" s="41" t="s">
        <v>16</v>
      </c>
      <c r="G192" s="41"/>
      <c r="H192" s="41" t="s">
        <v>9</v>
      </c>
      <c r="I192" s="41" t="s">
        <v>2</v>
      </c>
      <c r="J192" s="41"/>
    </row>
    <row r="193" spans="1:10" ht="15">
      <c r="A193" s="42"/>
      <c r="B193" s="123" t="s">
        <v>59</v>
      </c>
      <c r="C193" s="123"/>
      <c r="D193" s="142">
        <f>D190</f>
        <v>75400.736914285721</v>
      </c>
      <c r="E193" s="123" t="s">
        <v>17</v>
      </c>
      <c r="F193" s="309">
        <v>1.5</v>
      </c>
      <c r="G193" s="125" t="s">
        <v>11</v>
      </c>
      <c r="H193" s="143">
        <f>+Dados!$I$34</f>
        <v>6.04</v>
      </c>
      <c r="I193" s="127">
        <f>D193/F193*H193</f>
        <v>303613.63397485716</v>
      </c>
      <c r="J193" s="43"/>
    </row>
    <row r="194" spans="1:10" ht="15">
      <c r="A194" s="42"/>
      <c r="B194" s="43" t="s">
        <v>88</v>
      </c>
      <c r="C194" s="43"/>
      <c r="D194" s="121"/>
      <c r="E194" s="43"/>
      <c r="F194" s="319"/>
      <c r="G194" s="43"/>
      <c r="H194" s="116"/>
      <c r="I194" s="46" t="s">
        <v>8</v>
      </c>
      <c r="J194" s="103">
        <f>I193</f>
        <v>303613.63397485716</v>
      </c>
    </row>
    <row r="195" spans="1:10" ht="15">
      <c r="A195" s="42"/>
      <c r="B195" s="43"/>
      <c r="C195" s="43"/>
      <c r="D195" s="43"/>
      <c r="E195" s="43"/>
      <c r="F195" s="43"/>
      <c r="G195" s="43"/>
      <c r="H195" s="43"/>
      <c r="I195" s="43"/>
      <c r="J195" s="43"/>
    </row>
    <row r="196" spans="1:10" ht="15">
      <c r="A196" s="76"/>
      <c r="B196" s="45" t="s">
        <v>164</v>
      </c>
      <c r="C196" s="43"/>
      <c r="D196" s="41" t="s">
        <v>0</v>
      </c>
      <c r="E196" s="41"/>
      <c r="F196" s="41" t="s">
        <v>9</v>
      </c>
      <c r="G196" s="41" t="s">
        <v>20</v>
      </c>
      <c r="H196" s="41" t="s">
        <v>21</v>
      </c>
      <c r="I196" s="41"/>
      <c r="J196" s="41" t="s">
        <v>2</v>
      </c>
    </row>
    <row r="197" spans="1:10" ht="15">
      <c r="A197" s="42"/>
      <c r="B197" s="123" t="s">
        <v>57</v>
      </c>
      <c r="C197" s="123"/>
      <c r="D197" s="144">
        <v>30</v>
      </c>
      <c r="E197" s="129" t="s">
        <v>83</v>
      </c>
      <c r="F197" s="143">
        <f>+Dados!$I$36</f>
        <v>28.26</v>
      </c>
      <c r="G197" s="130">
        <v>50000</v>
      </c>
      <c r="H197" s="142">
        <f>D190</f>
        <v>75400.736914285721</v>
      </c>
      <c r="I197" s="131" t="s">
        <v>8</v>
      </c>
      <c r="J197" s="132">
        <f>D197*F197/G197*H197</f>
        <v>1278.4948951186288</v>
      </c>
    </row>
    <row r="198" spans="1:10" ht="15">
      <c r="A198" s="42"/>
      <c r="B198" s="43" t="s">
        <v>199</v>
      </c>
      <c r="C198" s="43"/>
      <c r="D198" s="104"/>
      <c r="E198" s="43"/>
      <c r="F198" s="43"/>
      <c r="G198" s="43"/>
      <c r="H198" s="116"/>
      <c r="I198" s="46" t="s">
        <v>8</v>
      </c>
      <c r="J198" s="103">
        <f>SUM(J197:J197)</f>
        <v>1278.4948951186288</v>
      </c>
    </row>
    <row r="199" spans="1:10" ht="15">
      <c r="A199" s="42"/>
      <c r="B199" s="43"/>
      <c r="C199" s="43"/>
      <c r="D199" s="43"/>
      <c r="E199" s="43"/>
      <c r="F199" s="43"/>
      <c r="G199" s="43"/>
      <c r="H199" s="43"/>
      <c r="I199" s="43"/>
      <c r="J199" s="43"/>
    </row>
    <row r="200" spans="1:10" ht="15">
      <c r="A200" s="76"/>
      <c r="B200" s="108" t="s">
        <v>165</v>
      </c>
      <c r="C200" s="64"/>
      <c r="D200" s="77" t="s">
        <v>0</v>
      </c>
      <c r="E200" s="77"/>
      <c r="F200" s="77" t="s">
        <v>9</v>
      </c>
      <c r="G200" s="77" t="s">
        <v>20</v>
      </c>
      <c r="H200" s="77" t="s">
        <v>21</v>
      </c>
      <c r="I200" s="77"/>
      <c r="J200" s="77" t="s">
        <v>2</v>
      </c>
    </row>
    <row r="201" spans="1:10" ht="15">
      <c r="A201" s="42"/>
      <c r="B201" s="43" t="s">
        <v>58</v>
      </c>
      <c r="C201" s="43"/>
      <c r="D201" s="200">
        <v>20</v>
      </c>
      <c r="E201" s="42" t="s">
        <v>83</v>
      </c>
      <c r="F201" s="145">
        <f>+Dados!$I$37</f>
        <v>76.92</v>
      </c>
      <c r="G201" s="92">
        <v>75000</v>
      </c>
      <c r="H201" s="97">
        <f>D190</f>
        <v>75400.736914285721</v>
      </c>
      <c r="I201" s="74" t="s">
        <v>8</v>
      </c>
      <c r="J201" s="135">
        <f>D201*F201/G201*H201</f>
        <v>1546.6199155858289</v>
      </c>
    </row>
    <row r="202" spans="1:10" ht="15">
      <c r="A202" s="42"/>
      <c r="B202" s="43" t="s">
        <v>60</v>
      </c>
      <c r="C202" s="43"/>
      <c r="D202" s="200">
        <v>40</v>
      </c>
      <c r="E202" s="42" t="s">
        <v>83</v>
      </c>
      <c r="F202" s="146">
        <f>+Dados!$I$37</f>
        <v>76.92</v>
      </c>
      <c r="G202" s="92">
        <v>30000</v>
      </c>
      <c r="H202" s="97">
        <f>D190</f>
        <v>75400.736914285721</v>
      </c>
      <c r="I202" s="74" t="s">
        <v>8</v>
      </c>
      <c r="J202" s="135">
        <f>D202*F202/G202*H202</f>
        <v>7733.0995779291443</v>
      </c>
    </row>
    <row r="203" spans="1:10" ht="15">
      <c r="A203" s="42"/>
      <c r="B203" s="43" t="s">
        <v>85</v>
      </c>
      <c r="C203" s="43"/>
      <c r="D203" s="201">
        <v>0.1</v>
      </c>
      <c r="E203" s="42" t="s">
        <v>62</v>
      </c>
      <c r="F203" s="146">
        <f>SUM(J201:J202)</f>
        <v>9279.7194935149728</v>
      </c>
      <c r="G203" s="43"/>
      <c r="H203" s="43"/>
      <c r="I203" s="74" t="s">
        <v>8</v>
      </c>
      <c r="J203" s="135">
        <f>D203*F203</f>
        <v>927.9719493514973</v>
      </c>
    </row>
    <row r="204" spans="1:10" ht="15">
      <c r="A204" s="42"/>
      <c r="B204" s="64" t="s">
        <v>200</v>
      </c>
      <c r="C204" s="64"/>
      <c r="D204" s="202">
        <f>C17*D223</f>
        <v>234.80357142857142</v>
      </c>
      <c r="E204" s="106" t="s">
        <v>62</v>
      </c>
      <c r="F204" s="161">
        <f>+Dados!$I$72</f>
        <v>100</v>
      </c>
      <c r="G204" s="64"/>
      <c r="H204" s="64"/>
      <c r="I204" s="138" t="s">
        <v>8</v>
      </c>
      <c r="J204" s="135">
        <f>D204*F204</f>
        <v>23480.357142857141</v>
      </c>
    </row>
    <row r="205" spans="1:10" ht="15">
      <c r="A205" s="42"/>
      <c r="B205" s="43" t="s">
        <v>87</v>
      </c>
      <c r="C205" s="43"/>
      <c r="D205" s="104"/>
      <c r="E205" s="43"/>
      <c r="F205" s="43"/>
      <c r="G205" s="43"/>
      <c r="H205" s="116"/>
      <c r="I205" s="46" t="s">
        <v>8</v>
      </c>
      <c r="J205" s="139">
        <f>SUM(J201:J204)</f>
        <v>33688.048585723613</v>
      </c>
    </row>
    <row r="206" spans="1:10" ht="15">
      <c r="A206" s="42"/>
      <c r="B206" s="43"/>
      <c r="C206" s="43"/>
      <c r="D206" s="43"/>
      <c r="E206" s="43"/>
      <c r="F206" s="43"/>
      <c r="G206" s="43"/>
      <c r="H206" s="43"/>
      <c r="I206" s="43"/>
      <c r="J206" s="43"/>
    </row>
    <row r="207" spans="1:10" ht="15">
      <c r="A207" s="76"/>
      <c r="B207" s="108" t="s">
        <v>166</v>
      </c>
      <c r="C207" s="64"/>
      <c r="D207" s="77" t="s">
        <v>0</v>
      </c>
      <c r="E207" s="77"/>
      <c r="F207" s="77" t="s">
        <v>9</v>
      </c>
      <c r="G207" s="77" t="s">
        <v>20</v>
      </c>
      <c r="H207" s="77" t="s">
        <v>21</v>
      </c>
      <c r="I207" s="77"/>
      <c r="J207" s="77" t="s">
        <v>2</v>
      </c>
    </row>
    <row r="208" spans="1:10" ht="15">
      <c r="A208" s="42"/>
      <c r="B208" s="123" t="s">
        <v>22</v>
      </c>
      <c r="C208" s="123"/>
      <c r="D208" s="144">
        <v>0.7</v>
      </c>
      <c r="E208" s="129" t="s">
        <v>84</v>
      </c>
      <c r="F208" s="143">
        <f>+Dados!$I$38</f>
        <v>45.13</v>
      </c>
      <c r="G208" s="130">
        <v>30000</v>
      </c>
      <c r="H208" s="124">
        <f>D190</f>
        <v>75400.736914285721</v>
      </c>
      <c r="I208" s="131" t="s">
        <v>8</v>
      </c>
      <c r="J208" s="132">
        <f>D208*F208/G208*H208</f>
        <v>79.399489328640016</v>
      </c>
    </row>
    <row r="209" spans="1:12" ht="15">
      <c r="A209" s="42"/>
      <c r="B209" s="43" t="s">
        <v>201</v>
      </c>
      <c r="C209" s="43"/>
      <c r="D209" s="104"/>
      <c r="E209" s="43"/>
      <c r="F209" s="43"/>
      <c r="G209" s="43"/>
      <c r="H209" s="116"/>
      <c r="I209" s="46" t="s">
        <v>8</v>
      </c>
      <c r="J209" s="103">
        <f>SUM(J208:J208)</f>
        <v>79.399489328640016</v>
      </c>
    </row>
    <row r="210" spans="1:12" ht="15">
      <c r="A210" s="42"/>
      <c r="B210" s="43"/>
      <c r="C210" s="43"/>
      <c r="D210" s="43"/>
      <c r="E210" s="43"/>
      <c r="F210" s="43"/>
      <c r="G210" s="43"/>
      <c r="H210" s="43"/>
      <c r="I210" s="43"/>
      <c r="J210" s="43"/>
    </row>
    <row r="211" spans="1:12" ht="15.75" thickBot="1">
      <c r="A211" s="42"/>
      <c r="B211" s="45" t="s">
        <v>603</v>
      </c>
      <c r="C211" s="43"/>
      <c r="D211" s="43"/>
      <c r="E211" s="115"/>
      <c r="F211" s="47"/>
      <c r="G211" s="43"/>
      <c r="H211" s="43"/>
      <c r="I211" s="44" t="s">
        <v>8</v>
      </c>
      <c r="J211" s="88">
        <f>(J190+J194+J198+J205+J209)</f>
        <v>368771.04973359033</v>
      </c>
    </row>
    <row r="212" spans="1:12" ht="15">
      <c r="A212" s="42"/>
      <c r="B212" s="45"/>
      <c r="C212" s="43"/>
      <c r="D212" s="43"/>
      <c r="E212" s="115"/>
      <c r="F212" s="47"/>
      <c r="G212" s="43"/>
      <c r="H212" s="43"/>
      <c r="I212" s="44"/>
      <c r="J212" s="91"/>
    </row>
    <row r="213" spans="1:12" ht="15.75" thickBot="1">
      <c r="A213" s="42"/>
      <c r="B213" s="45" t="s">
        <v>292</v>
      </c>
      <c r="C213" s="43"/>
      <c r="D213" s="43"/>
      <c r="E213" s="43"/>
      <c r="F213" s="43"/>
      <c r="G213" s="43"/>
      <c r="H213" s="43"/>
      <c r="I213" s="44" t="s">
        <v>8</v>
      </c>
      <c r="J213" s="88">
        <f>J211</f>
        <v>368771.04973359033</v>
      </c>
    </row>
    <row r="214" spans="1:12" ht="15">
      <c r="A214" s="42"/>
      <c r="B214" s="43"/>
      <c r="C214" s="43"/>
      <c r="D214" s="43"/>
      <c r="E214" s="43"/>
      <c r="F214" s="43"/>
      <c r="G214" s="43"/>
      <c r="H214" s="43"/>
      <c r="I214" s="43"/>
      <c r="J214" s="43"/>
    </row>
    <row r="215" spans="1:12" ht="15">
      <c r="A215" s="76" t="s">
        <v>183</v>
      </c>
      <c r="B215" s="45" t="s">
        <v>148</v>
      </c>
      <c r="C215" s="43"/>
      <c r="D215" s="43"/>
      <c r="E215" s="43"/>
      <c r="F215" s="43"/>
      <c r="G215" s="43"/>
      <c r="H215" s="43"/>
      <c r="I215" s="43"/>
      <c r="J215" s="43"/>
    </row>
    <row r="216" spans="1:12" ht="12" customHeight="1">
      <c r="A216" s="42"/>
      <c r="B216" s="43"/>
      <c r="C216" s="43"/>
      <c r="D216" s="43"/>
      <c r="E216" s="43"/>
      <c r="F216" s="43"/>
      <c r="G216" s="43"/>
      <c r="H216" s="43"/>
      <c r="I216" s="43"/>
      <c r="J216" s="43"/>
    </row>
    <row r="217" spans="1:12" ht="12" customHeight="1">
      <c r="A217" s="76"/>
      <c r="B217" s="45" t="s">
        <v>249</v>
      </c>
      <c r="C217" s="43"/>
      <c r="D217" s="41"/>
      <c r="E217" s="41" t="s">
        <v>24</v>
      </c>
      <c r="F217" s="41"/>
      <c r="G217" s="41" t="s">
        <v>25</v>
      </c>
      <c r="H217" s="41" t="s">
        <v>44</v>
      </c>
      <c r="I217" s="41"/>
      <c r="J217" s="41"/>
    </row>
    <row r="218" spans="1:12" ht="15">
      <c r="A218" s="42"/>
      <c r="B218" s="78" t="s">
        <v>569</v>
      </c>
      <c r="C218" s="78"/>
      <c r="D218" s="78"/>
      <c r="E218" s="175">
        <f>+Dados!$I$50</f>
        <v>586500</v>
      </c>
      <c r="F218" s="78"/>
      <c r="G218" s="148">
        <v>0.3</v>
      </c>
      <c r="H218" s="148">
        <v>0.7</v>
      </c>
      <c r="I218" s="43"/>
      <c r="J218" s="43"/>
      <c r="L218" s="290"/>
    </row>
    <row r="219" spans="1:12" ht="15">
      <c r="A219" s="42"/>
      <c r="B219" s="64" t="s">
        <v>251</v>
      </c>
      <c r="C219" s="64"/>
      <c r="D219" s="64"/>
      <c r="E219" s="203">
        <f>+Dados!$I$51</f>
        <v>311600</v>
      </c>
      <c r="F219" s="64"/>
      <c r="G219" s="151">
        <v>0.3</v>
      </c>
      <c r="H219" s="151">
        <v>0.7</v>
      </c>
      <c r="I219" s="43"/>
      <c r="J219" s="43"/>
    </row>
    <row r="220" spans="1:12" ht="15">
      <c r="A220" s="42"/>
      <c r="B220" s="43" t="s">
        <v>27</v>
      </c>
      <c r="C220" s="97">
        <v>60</v>
      </c>
      <c r="D220" s="43" t="s">
        <v>28</v>
      </c>
      <c r="E220" s="43"/>
      <c r="F220" s="43"/>
      <c r="G220" s="43"/>
      <c r="H220" s="43"/>
      <c r="I220" s="43"/>
      <c r="J220" s="43"/>
    </row>
    <row r="221" spans="1:12" ht="15">
      <c r="A221" s="76"/>
      <c r="B221" s="45"/>
      <c r="C221" s="43"/>
      <c r="D221" s="41"/>
      <c r="E221" s="41"/>
      <c r="F221" s="41"/>
      <c r="G221" s="41"/>
      <c r="H221" s="41"/>
      <c r="I221" s="41"/>
      <c r="J221" s="41"/>
    </row>
    <row r="222" spans="1:12" ht="15">
      <c r="A222" s="42"/>
      <c r="B222" s="45" t="s">
        <v>30</v>
      </c>
      <c r="C222" s="43"/>
      <c r="D222" s="42" t="s">
        <v>0</v>
      </c>
      <c r="E222" s="43"/>
      <c r="F222" s="42" t="s">
        <v>9</v>
      </c>
      <c r="G222" s="43"/>
      <c r="H222" s="42" t="s">
        <v>29</v>
      </c>
      <c r="I222" s="43"/>
      <c r="J222" s="43"/>
    </row>
    <row r="223" spans="1:12" ht="15">
      <c r="A223" s="42"/>
      <c r="B223" s="123" t="s">
        <v>30</v>
      </c>
      <c r="C223" s="123"/>
      <c r="D223" s="144">
        <f>H36+I36</f>
        <v>9</v>
      </c>
      <c r="E223" s="123" t="s">
        <v>31</v>
      </c>
      <c r="F223" s="127">
        <f>SUM(E218:E219)-L186</f>
        <v>879411.8</v>
      </c>
      <c r="G223" s="129" t="s">
        <v>32</v>
      </c>
      <c r="H223" s="160">
        <f>H218/60</f>
        <v>1.1666666666666665E-2</v>
      </c>
      <c r="I223" s="131" t="s">
        <v>8</v>
      </c>
      <c r="J223" s="127">
        <f>D223*F223*H223</f>
        <v>92338.238999999987</v>
      </c>
      <c r="L223" s="37"/>
    </row>
    <row r="224" spans="1:12" ht="12.75" customHeight="1">
      <c r="A224" s="42"/>
      <c r="B224" s="43" t="s">
        <v>89</v>
      </c>
      <c r="C224" s="43"/>
      <c r="D224" s="104"/>
      <c r="E224" s="43"/>
      <c r="F224" s="43"/>
      <c r="G224" s="43"/>
      <c r="H224" s="116"/>
      <c r="I224" s="46" t="s">
        <v>8</v>
      </c>
      <c r="J224" s="103">
        <f>SUM(J223:J223)</f>
        <v>92338.238999999987</v>
      </c>
    </row>
    <row r="225" spans="1:12" ht="12.75" customHeight="1">
      <c r="A225" s="42"/>
      <c r="B225" s="43"/>
      <c r="C225" s="43"/>
      <c r="D225" s="104"/>
      <c r="E225" s="43"/>
      <c r="F225" s="43"/>
      <c r="G225" s="43"/>
      <c r="H225" s="116"/>
      <c r="I225" s="46"/>
      <c r="J225" s="117"/>
    </row>
    <row r="226" spans="1:12" ht="15">
      <c r="A226" s="42"/>
      <c r="B226" s="108" t="s">
        <v>170</v>
      </c>
      <c r="C226" s="64"/>
      <c r="D226" s="106" t="s">
        <v>0</v>
      </c>
      <c r="E226" s="64"/>
      <c r="F226" s="106" t="s">
        <v>9</v>
      </c>
      <c r="G226" s="64"/>
      <c r="H226" s="106" t="s">
        <v>29</v>
      </c>
      <c r="I226" s="64"/>
      <c r="J226" s="64"/>
    </row>
    <row r="227" spans="1:12" ht="15">
      <c r="A227" s="42"/>
      <c r="B227" s="43" t="s">
        <v>45</v>
      </c>
      <c r="C227" s="43"/>
      <c r="D227" s="109">
        <f>D223</f>
        <v>9</v>
      </c>
      <c r="E227" s="43" t="s">
        <v>31</v>
      </c>
      <c r="F227" s="46">
        <f>SUM(E218:E219)*0.01</f>
        <v>8981</v>
      </c>
      <c r="G227" s="42" t="s">
        <v>32</v>
      </c>
      <c r="H227" s="153">
        <f>1/12</f>
        <v>8.3333333333333329E-2</v>
      </c>
      <c r="I227" s="74" t="s">
        <v>8</v>
      </c>
      <c r="J227" s="46">
        <f>D227*F227*H227</f>
        <v>6735.75</v>
      </c>
    </row>
    <row r="228" spans="1:12" ht="15">
      <c r="A228" s="42"/>
      <c r="B228" s="64" t="s">
        <v>46</v>
      </c>
      <c r="C228" s="64"/>
      <c r="D228" s="111">
        <f>D227</f>
        <v>9</v>
      </c>
      <c r="E228" s="64" t="s">
        <v>31</v>
      </c>
      <c r="F228" s="100">
        <f>SUM(E218:E219)*0.015</f>
        <v>13471.5</v>
      </c>
      <c r="G228" s="106" t="s">
        <v>32</v>
      </c>
      <c r="H228" s="155">
        <f>1/12</f>
        <v>8.3333333333333329E-2</v>
      </c>
      <c r="I228" s="138" t="s">
        <v>8</v>
      </c>
      <c r="J228" s="46">
        <f>D228*F228*H228</f>
        <v>10103.625</v>
      </c>
    </row>
    <row r="229" spans="1:12" ht="12.75" customHeight="1">
      <c r="A229" s="42"/>
      <c r="B229" s="43" t="s">
        <v>89</v>
      </c>
      <c r="C229" s="43"/>
      <c r="D229" s="104"/>
      <c r="E229" s="43"/>
      <c r="F229" s="43"/>
      <c r="G229" s="43"/>
      <c r="H229" s="116"/>
      <c r="I229" s="46" t="s">
        <v>8</v>
      </c>
      <c r="J229" s="139">
        <f>SUM(J227:J228)</f>
        <v>16839.375</v>
      </c>
    </row>
    <row r="230" spans="1:12" ht="15">
      <c r="A230" s="42"/>
      <c r="B230" s="43"/>
      <c r="C230" s="43"/>
      <c r="D230" s="43"/>
      <c r="E230" s="43"/>
      <c r="F230" s="43"/>
      <c r="G230" s="43"/>
      <c r="H230" s="43"/>
      <c r="I230" s="43"/>
      <c r="J230" s="43"/>
    </row>
    <row r="231" spans="1:12" ht="15">
      <c r="A231" s="42"/>
      <c r="B231" s="108" t="s">
        <v>269</v>
      </c>
      <c r="C231" s="64"/>
      <c r="D231" s="106" t="s">
        <v>0</v>
      </c>
      <c r="E231" s="64"/>
      <c r="F231" s="106" t="s">
        <v>9</v>
      </c>
      <c r="G231" s="64"/>
      <c r="H231" s="106" t="s">
        <v>29</v>
      </c>
      <c r="I231" s="64"/>
      <c r="J231" s="64"/>
    </row>
    <row r="232" spans="1:12" ht="15">
      <c r="A232" s="42"/>
      <c r="B232" s="43" t="s">
        <v>168</v>
      </c>
      <c r="C232" s="43"/>
      <c r="D232" s="109">
        <f>D228</f>
        <v>9</v>
      </c>
      <c r="E232" s="43" t="s">
        <v>31</v>
      </c>
      <c r="F232" s="46">
        <f>SUM(E218:E219)*(1-G218)</f>
        <v>628670</v>
      </c>
      <c r="G232" s="42" t="s">
        <v>32</v>
      </c>
      <c r="H232" s="153">
        <f>1/60</f>
        <v>1.6666666666666666E-2</v>
      </c>
      <c r="I232" s="74" t="s">
        <v>8</v>
      </c>
      <c r="J232" s="46">
        <f>D232*F232*H232</f>
        <v>94300.5</v>
      </c>
      <c r="L232" s="222"/>
    </row>
    <row r="233" spans="1:12" ht="15">
      <c r="A233" s="42"/>
      <c r="B233" s="64" t="s">
        <v>270</v>
      </c>
      <c r="C233" s="64"/>
      <c r="D233" s="111">
        <f>D232</f>
        <v>9</v>
      </c>
      <c r="E233" s="64" t="s">
        <v>31</v>
      </c>
      <c r="F233" s="100">
        <f>E218+E219</f>
        <v>898100</v>
      </c>
      <c r="G233" s="106" t="s">
        <v>32</v>
      </c>
      <c r="H233" s="315">
        <f>E236</f>
        <v>8082.9</v>
      </c>
      <c r="I233" s="138" t="s">
        <v>8</v>
      </c>
      <c r="J233" s="46">
        <f>D233*H233</f>
        <v>72746.099999999991</v>
      </c>
    </row>
    <row r="234" spans="1:12" ht="15">
      <c r="A234" s="42"/>
      <c r="B234" s="43" t="s">
        <v>89</v>
      </c>
      <c r="C234" s="43"/>
      <c r="D234" s="104"/>
      <c r="E234" s="43"/>
      <c r="F234" s="43"/>
      <c r="G234" s="43"/>
      <c r="H234" s="116"/>
      <c r="I234" s="46" t="s">
        <v>8</v>
      </c>
      <c r="J234" s="139">
        <f>SUM(J232:J233)</f>
        <v>167046.59999999998</v>
      </c>
    </row>
    <row r="235" spans="1:12" ht="15">
      <c r="A235" s="42"/>
      <c r="B235" s="43"/>
      <c r="C235" s="43"/>
      <c r="D235" s="104"/>
      <c r="E235" s="43"/>
      <c r="F235" s="43"/>
      <c r="G235" s="43"/>
      <c r="H235" s="116"/>
      <c r="I235" s="46"/>
      <c r="J235" s="117"/>
    </row>
    <row r="236" spans="1:12" ht="15">
      <c r="A236" s="42"/>
      <c r="B236" s="43"/>
      <c r="C236" s="43"/>
      <c r="D236" s="205" t="s">
        <v>547</v>
      </c>
      <c r="E236" s="317">
        <f>TRUNC((E237*G240)/12,2)</f>
        <v>8082.9</v>
      </c>
      <c r="F236" s="43"/>
      <c r="G236" s="43"/>
      <c r="H236" s="116"/>
      <c r="I236" s="46"/>
      <c r="J236" s="117"/>
    </row>
    <row r="237" spans="1:12" ht="15">
      <c r="A237" s="42"/>
      <c r="B237" s="43"/>
      <c r="C237" s="43"/>
      <c r="D237" s="205" t="s">
        <v>548</v>
      </c>
      <c r="E237" s="316">
        <f>(F233-F233*G218)*(G239+1)/(2*G239)+(F233*G218)</f>
        <v>646632</v>
      </c>
      <c r="F237" s="43"/>
      <c r="G237" s="43"/>
      <c r="H237" s="116"/>
      <c r="I237" s="46"/>
      <c r="J237" s="117"/>
    </row>
    <row r="238" spans="1:12" ht="15">
      <c r="A238" s="42"/>
      <c r="B238" s="43"/>
      <c r="C238" s="43"/>
      <c r="D238" s="206"/>
      <c r="E238" s="206" t="s">
        <v>285</v>
      </c>
      <c r="F238" s="206"/>
      <c r="G238" s="208">
        <f>G218</f>
        <v>0.3</v>
      </c>
      <c r="H238" s="116"/>
      <c r="I238" s="46"/>
      <c r="J238" s="117"/>
    </row>
    <row r="239" spans="1:12" ht="15">
      <c r="A239" s="42"/>
      <c r="B239" s="43"/>
      <c r="C239" s="43"/>
      <c r="D239" s="206"/>
      <c r="E239" s="206" t="s">
        <v>286</v>
      </c>
      <c r="F239" s="206"/>
      <c r="G239" s="209">
        <f>C220/12</f>
        <v>5</v>
      </c>
      <c r="H239" s="116"/>
      <c r="I239" s="46"/>
      <c r="J239" s="117"/>
      <c r="L239" s="312" t="s">
        <v>548</v>
      </c>
    </row>
    <row r="240" spans="1:12" ht="15">
      <c r="A240" s="42"/>
      <c r="B240" s="43"/>
      <c r="C240" s="43"/>
      <c r="D240" s="206"/>
      <c r="E240" s="206" t="s">
        <v>287</v>
      </c>
      <c r="F240" s="206"/>
      <c r="G240" s="208">
        <f>+Dados!$I$77</f>
        <v>0.15</v>
      </c>
      <c r="H240" s="116"/>
      <c r="I240" s="46"/>
      <c r="J240" s="117"/>
    </row>
    <row r="241" spans="1:13" ht="15">
      <c r="A241" s="42"/>
      <c r="B241" s="43"/>
      <c r="C241" s="43"/>
      <c r="D241" s="206"/>
      <c r="E241" s="206" t="s">
        <v>288</v>
      </c>
      <c r="F241" s="206"/>
      <c r="G241" s="210">
        <f>((2+(G239-1)*(G238+1))/(24*G239))*G240</f>
        <v>9.0000000000000011E-3</v>
      </c>
      <c r="H241" s="116"/>
      <c r="I241" s="46"/>
      <c r="J241" s="117"/>
      <c r="L241" s="313" t="s">
        <v>549</v>
      </c>
      <c r="M241" s="314">
        <f>(F232*(G239+1))/(2*G239)+L218</f>
        <v>377202</v>
      </c>
    </row>
    <row r="242" spans="1:13" ht="15">
      <c r="A242" s="42"/>
      <c r="B242" s="43"/>
      <c r="C242" s="43"/>
      <c r="D242" s="104"/>
      <c r="E242" s="43"/>
      <c r="F242" s="43"/>
      <c r="G242" s="43"/>
      <c r="H242" s="116"/>
      <c r="I242" s="46"/>
      <c r="J242" s="117"/>
      <c r="L242" s="313" t="s">
        <v>550</v>
      </c>
      <c r="M242" s="314">
        <f>(M241*G240)/12</f>
        <v>4715.0249999999996</v>
      </c>
    </row>
    <row r="243" spans="1:13" ht="15">
      <c r="A243" s="42"/>
      <c r="B243" s="108" t="s">
        <v>204</v>
      </c>
      <c r="C243" s="64"/>
      <c r="D243" s="106" t="s">
        <v>0</v>
      </c>
      <c r="E243" s="64"/>
      <c r="F243" s="106" t="s">
        <v>9</v>
      </c>
      <c r="G243" s="64"/>
      <c r="H243" s="106"/>
      <c r="I243" s="64"/>
      <c r="J243" s="64"/>
      <c r="L243" s="313" t="s">
        <v>542</v>
      </c>
      <c r="M243" s="314">
        <f>M242*D233</f>
        <v>42435.224999999999</v>
      </c>
    </row>
    <row r="244" spans="1:13" ht="15">
      <c r="A244" s="42"/>
      <c r="B244" s="123" t="s">
        <v>205</v>
      </c>
      <c r="C244" s="123"/>
      <c r="D244" s="144">
        <f>D223</f>
        <v>9</v>
      </c>
      <c r="E244" s="123" t="s">
        <v>31</v>
      </c>
      <c r="F244" s="127">
        <f>+Dados!$I$70</f>
        <v>259</v>
      </c>
      <c r="G244" s="129"/>
      <c r="H244" s="160">
        <v>1</v>
      </c>
      <c r="I244" s="131" t="s">
        <v>8</v>
      </c>
      <c r="J244" s="46">
        <f>D244*F244*H244</f>
        <v>2331</v>
      </c>
    </row>
    <row r="245" spans="1:13" ht="12.75" customHeight="1">
      <c r="A245" s="42"/>
      <c r="B245" s="43" t="s">
        <v>89</v>
      </c>
      <c r="C245" s="43"/>
      <c r="D245" s="104"/>
      <c r="E245" s="43"/>
      <c r="F245" s="43"/>
      <c r="G245" s="43"/>
      <c r="H245" s="116"/>
      <c r="I245" s="98" t="s">
        <v>8</v>
      </c>
      <c r="J245" s="139">
        <f>SUM(J244:J244)</f>
        <v>2331</v>
      </c>
    </row>
    <row r="246" spans="1:13" ht="15">
      <c r="A246" s="42"/>
      <c r="B246" s="43"/>
      <c r="C246" s="43"/>
      <c r="D246" s="43"/>
      <c r="E246" s="43"/>
      <c r="F246" s="43"/>
      <c r="G246" s="43"/>
      <c r="H246" s="43"/>
      <c r="I246" s="43"/>
      <c r="J246" s="43"/>
    </row>
    <row r="247" spans="1:13" ht="15">
      <c r="A247" s="42"/>
      <c r="B247" s="108" t="s">
        <v>523</v>
      </c>
      <c r="C247" s="64"/>
      <c r="D247" s="106" t="s">
        <v>0</v>
      </c>
      <c r="E247" s="64"/>
      <c r="F247" s="106" t="s">
        <v>9</v>
      </c>
      <c r="G247" s="64"/>
      <c r="H247" s="106"/>
      <c r="I247" s="64"/>
      <c r="J247" s="64"/>
    </row>
    <row r="248" spans="1:13" ht="15">
      <c r="A248" s="42"/>
      <c r="B248" s="123" t="s">
        <v>524</v>
      </c>
      <c r="C248" s="123"/>
      <c r="D248" s="144">
        <f>D227</f>
        <v>9</v>
      </c>
      <c r="E248" s="123" t="s">
        <v>31</v>
      </c>
      <c r="F248" s="127">
        <f>+Dados!$I$71</f>
        <v>925.54</v>
      </c>
      <c r="G248" s="129"/>
      <c r="H248" s="160">
        <v>1</v>
      </c>
      <c r="I248" s="131" t="s">
        <v>8</v>
      </c>
      <c r="J248" s="46">
        <f>D248*F248*H248</f>
        <v>8329.86</v>
      </c>
    </row>
    <row r="249" spans="1:13" ht="15">
      <c r="A249" s="42"/>
      <c r="B249" s="43" t="s">
        <v>89</v>
      </c>
      <c r="C249" s="43"/>
      <c r="D249" s="104"/>
      <c r="E249" s="43"/>
      <c r="F249" s="43"/>
      <c r="G249" s="43"/>
      <c r="H249" s="116"/>
      <c r="I249" s="98" t="s">
        <v>8</v>
      </c>
      <c r="J249" s="139">
        <f>SUM(J248:J248)</f>
        <v>8329.86</v>
      </c>
    </row>
    <row r="250" spans="1:13" ht="15">
      <c r="A250" s="42"/>
      <c r="B250" s="43"/>
      <c r="C250" s="43"/>
      <c r="D250" s="43"/>
      <c r="E250" s="43"/>
      <c r="F250" s="43"/>
      <c r="G250" s="43"/>
      <c r="H250" s="43"/>
      <c r="I250" s="43"/>
      <c r="J250" s="43"/>
    </row>
    <row r="251" spans="1:13" ht="15">
      <c r="A251" s="76"/>
      <c r="B251" s="45"/>
      <c r="C251" s="43"/>
      <c r="D251" s="43"/>
      <c r="E251" s="43"/>
      <c r="F251" s="43"/>
      <c r="G251" s="43"/>
      <c r="H251" s="43"/>
      <c r="I251" s="43"/>
      <c r="J251" s="43"/>
    </row>
    <row r="252" spans="1:13" ht="15.75" thickBot="1">
      <c r="A252" s="42"/>
      <c r="B252" s="45" t="s">
        <v>252</v>
      </c>
      <c r="C252" s="43"/>
      <c r="D252" s="43"/>
      <c r="E252" s="115"/>
      <c r="F252" s="47"/>
      <c r="G252" s="43"/>
      <c r="H252" s="43"/>
      <c r="I252" s="44" t="s">
        <v>8</v>
      </c>
      <c r="J252" s="88">
        <f>(+J224+J229+J234+J245+J249)</f>
        <v>286885.07399999996</v>
      </c>
    </row>
    <row r="253" spans="1:13" ht="15">
      <c r="A253" s="42"/>
      <c r="B253" s="45"/>
      <c r="C253" s="43"/>
      <c r="D253" s="43"/>
      <c r="E253" s="115"/>
      <c r="F253" s="47"/>
      <c r="G253" s="43"/>
      <c r="H253" s="43"/>
      <c r="I253" s="44"/>
      <c r="J253" s="91"/>
    </row>
    <row r="254" spans="1:13" ht="15.75" thickBot="1">
      <c r="A254" s="42"/>
      <c r="B254" s="45" t="s">
        <v>293</v>
      </c>
      <c r="C254" s="43"/>
      <c r="D254" s="43"/>
      <c r="E254" s="43"/>
      <c r="F254" s="43"/>
      <c r="G254" s="43"/>
      <c r="H254" s="43"/>
      <c r="I254" s="44" t="s">
        <v>8</v>
      </c>
      <c r="J254" s="88">
        <f>J252</f>
        <v>286885.07399999996</v>
      </c>
    </row>
    <row r="255" spans="1:13" ht="15">
      <c r="A255" s="42"/>
      <c r="B255" s="45"/>
      <c r="C255" s="43"/>
      <c r="D255" s="43"/>
      <c r="E255" s="115"/>
      <c r="F255" s="47"/>
      <c r="G255" s="43"/>
      <c r="H255" s="43"/>
      <c r="I255" s="44"/>
      <c r="J255" s="91"/>
    </row>
    <row r="256" spans="1:13" ht="15">
      <c r="A256" s="76" t="s">
        <v>184</v>
      </c>
      <c r="B256" s="45" t="s">
        <v>209</v>
      </c>
      <c r="C256" s="43"/>
      <c r="D256" s="43"/>
      <c r="E256" s="115"/>
      <c r="F256" s="47"/>
      <c r="G256" s="43"/>
      <c r="H256" s="43"/>
      <c r="I256" s="44"/>
      <c r="J256" s="91"/>
    </row>
    <row r="257" spans="1:10" ht="15">
      <c r="A257" s="76"/>
      <c r="B257" s="45"/>
      <c r="C257" s="43"/>
      <c r="D257" s="43"/>
      <c r="E257" s="115"/>
      <c r="F257" s="47"/>
      <c r="G257" s="43"/>
      <c r="H257" s="43"/>
      <c r="I257" s="44"/>
      <c r="J257" s="91"/>
    </row>
    <row r="258" spans="1:10" ht="15">
      <c r="A258" s="42"/>
      <c r="B258" s="108" t="s">
        <v>206</v>
      </c>
      <c r="C258" s="64"/>
      <c r="D258" s="106" t="s">
        <v>0</v>
      </c>
      <c r="E258" s="64"/>
      <c r="F258" s="106" t="s">
        <v>9</v>
      </c>
      <c r="G258" s="64"/>
      <c r="H258" s="106"/>
      <c r="I258" s="64"/>
      <c r="J258" s="64"/>
    </row>
    <row r="259" spans="1:10" ht="15">
      <c r="A259" s="42"/>
      <c r="B259" s="123" t="s">
        <v>207</v>
      </c>
      <c r="C259" s="123"/>
      <c r="D259" s="144">
        <f>(E108+E109)*C17*7.3</f>
        <v>761.80714285714271</v>
      </c>
      <c r="E259" s="123" t="s">
        <v>208</v>
      </c>
      <c r="F259" s="143">
        <f>+Dados!$I$68</f>
        <v>44.02</v>
      </c>
      <c r="G259" s="129"/>
      <c r="H259" s="365">
        <v>1</v>
      </c>
      <c r="I259" s="131" t="s">
        <v>8</v>
      </c>
      <c r="J259" s="46">
        <f>D259*F259*H259</f>
        <v>33534.750428571424</v>
      </c>
    </row>
    <row r="260" spans="1:10" ht="15">
      <c r="A260" s="42"/>
      <c r="B260" s="43" t="s">
        <v>89</v>
      </c>
      <c r="C260" s="43"/>
      <c r="D260" s="104"/>
      <c r="E260" s="43"/>
      <c r="F260" s="43"/>
      <c r="G260" s="43"/>
      <c r="H260" s="116"/>
      <c r="I260" s="98" t="s">
        <v>8</v>
      </c>
      <c r="J260" s="139">
        <f>SUM(J259:J259)</f>
        <v>33534.750428571424</v>
      </c>
    </row>
    <row r="261" spans="1:10" ht="15">
      <c r="A261" s="42"/>
      <c r="B261" s="43"/>
      <c r="C261" s="43"/>
      <c r="D261" s="206"/>
      <c r="E261" s="206"/>
      <c r="F261" s="206"/>
      <c r="G261" s="210"/>
      <c r="H261" s="116"/>
      <c r="I261" s="98"/>
      <c r="J261" s="117"/>
    </row>
    <row r="262" spans="1:10" ht="15.75" thickBot="1">
      <c r="A262" s="42"/>
      <c r="B262" s="45" t="s">
        <v>210</v>
      </c>
      <c r="C262" s="43"/>
      <c r="D262" s="43"/>
      <c r="E262" s="115"/>
      <c r="F262" s="47"/>
      <c r="G262" s="43"/>
      <c r="H262" s="43"/>
      <c r="I262" s="44" t="s">
        <v>8</v>
      </c>
      <c r="J262" s="88">
        <f>J260</f>
        <v>33534.750428571424</v>
      </c>
    </row>
    <row r="263" spans="1:10" ht="15">
      <c r="A263" s="42"/>
      <c r="B263" s="45"/>
      <c r="C263" s="43"/>
      <c r="D263" s="43"/>
      <c r="E263" s="115"/>
      <c r="F263" s="47"/>
      <c r="G263" s="43"/>
      <c r="H263" s="43"/>
      <c r="I263" s="44"/>
      <c r="J263" s="91"/>
    </row>
    <row r="264" spans="1:10" ht="15">
      <c r="A264" s="76" t="s">
        <v>185</v>
      </c>
      <c r="B264" s="45" t="s">
        <v>186</v>
      </c>
      <c r="C264" s="43"/>
      <c r="D264" s="43"/>
      <c r="E264" s="115"/>
      <c r="F264" s="47"/>
      <c r="G264" s="43"/>
      <c r="H264" s="43"/>
      <c r="I264" s="44"/>
      <c r="J264" s="91"/>
    </row>
    <row r="265" spans="1:10" ht="15">
      <c r="A265" s="42"/>
      <c r="B265" s="45"/>
      <c r="C265" s="43"/>
      <c r="D265" s="43"/>
      <c r="E265" s="115"/>
      <c r="F265" s="47"/>
      <c r="G265" s="43"/>
      <c r="H265" s="43"/>
      <c r="I265" s="44"/>
      <c r="J265" s="91"/>
    </row>
    <row r="266" spans="1:10" ht="15">
      <c r="A266" s="42"/>
      <c r="B266" s="108" t="s">
        <v>187</v>
      </c>
      <c r="C266" s="64"/>
      <c r="D266" s="77"/>
      <c r="E266" s="77"/>
      <c r="F266" s="77"/>
      <c r="G266" s="77"/>
      <c r="H266" s="77"/>
      <c r="I266" s="77"/>
      <c r="J266" s="77" t="s">
        <v>2</v>
      </c>
    </row>
    <row r="267" spans="1:10" ht="15">
      <c r="A267" s="42"/>
      <c r="B267" s="78" t="s">
        <v>188</v>
      </c>
      <c r="C267" s="78"/>
      <c r="D267" s="162"/>
      <c r="E267" s="162"/>
      <c r="F267" s="162"/>
      <c r="G267" s="162"/>
      <c r="H267" s="162"/>
      <c r="I267" s="162"/>
      <c r="J267" s="163">
        <f>J110</f>
        <v>642659.09993440611</v>
      </c>
    </row>
    <row r="268" spans="1:10" ht="15">
      <c r="A268" s="42"/>
      <c r="B268" s="43" t="s">
        <v>189</v>
      </c>
      <c r="C268" s="43"/>
      <c r="D268" s="41"/>
      <c r="E268" s="41"/>
      <c r="F268" s="41"/>
      <c r="G268" s="41"/>
      <c r="H268" s="41"/>
      <c r="I268" s="41"/>
      <c r="J268" s="164">
        <f>J140</f>
        <v>12769.927</v>
      </c>
    </row>
    <row r="269" spans="1:10" ht="15">
      <c r="A269" s="42"/>
      <c r="B269" s="43" t="s">
        <v>190</v>
      </c>
      <c r="C269" s="43"/>
      <c r="D269" s="41"/>
      <c r="E269" s="41"/>
      <c r="F269" s="41"/>
      <c r="G269" s="41"/>
      <c r="H269" s="41"/>
      <c r="I269" s="41"/>
      <c r="J269" s="164">
        <f>J170</f>
        <v>75196.844226857138</v>
      </c>
    </row>
    <row r="270" spans="1:10" ht="15">
      <c r="A270" s="42"/>
      <c r="B270" s="43" t="s">
        <v>191</v>
      </c>
      <c r="C270" s="43"/>
      <c r="D270" s="41"/>
      <c r="E270" s="41"/>
      <c r="F270" s="41"/>
      <c r="G270" s="41"/>
      <c r="H270" s="41"/>
      <c r="I270" s="41"/>
      <c r="J270" s="164">
        <f>J180</f>
        <v>1076.17</v>
      </c>
    </row>
    <row r="271" spans="1:10" ht="15">
      <c r="A271" s="42"/>
      <c r="B271" s="43" t="s">
        <v>192</v>
      </c>
      <c r="C271" s="43"/>
      <c r="D271" s="41"/>
      <c r="E271" s="41"/>
      <c r="F271" s="41"/>
      <c r="G271" s="41"/>
      <c r="H271" s="41"/>
      <c r="I271" s="41"/>
      <c r="J271" s="164">
        <f>J213</f>
        <v>368771.04973359033</v>
      </c>
    </row>
    <row r="272" spans="1:10" ht="15">
      <c r="A272" s="42"/>
      <c r="B272" s="43" t="s">
        <v>193</v>
      </c>
      <c r="C272" s="43"/>
      <c r="D272" s="41"/>
      <c r="E272" s="41"/>
      <c r="F272" s="41"/>
      <c r="G272" s="41"/>
      <c r="H272" s="41"/>
      <c r="I272" s="41"/>
      <c r="J272" s="164">
        <f>J254</f>
        <v>286885.07399999996</v>
      </c>
    </row>
    <row r="273" spans="1:10" ht="15">
      <c r="A273" s="42"/>
      <c r="B273" s="43" t="s">
        <v>211</v>
      </c>
      <c r="C273" s="43"/>
      <c r="D273" s="41"/>
      <c r="E273" s="41"/>
      <c r="F273" s="41"/>
      <c r="G273" s="41"/>
      <c r="H273" s="41"/>
      <c r="I273" s="41"/>
      <c r="J273" s="164">
        <f>J262</f>
        <v>33534.750428571424</v>
      </c>
    </row>
    <row r="274" spans="1:10" ht="15">
      <c r="A274" s="42"/>
      <c r="B274" s="43"/>
      <c r="C274" s="43"/>
      <c r="D274" s="104"/>
      <c r="E274" s="43"/>
      <c r="F274" s="43"/>
      <c r="G274" s="43"/>
      <c r="H274" s="116"/>
      <c r="I274" s="46"/>
      <c r="J274" s="165"/>
    </row>
    <row r="275" spans="1:10" ht="15.75" thickBot="1">
      <c r="A275" s="42"/>
      <c r="B275" s="45" t="s">
        <v>194</v>
      </c>
      <c r="C275" s="43"/>
      <c r="D275" s="43"/>
      <c r="E275" s="115"/>
      <c r="F275" s="47"/>
      <c r="G275" s="43"/>
      <c r="H275" s="43"/>
      <c r="I275" s="44" t="s">
        <v>8</v>
      </c>
      <c r="J275" s="88">
        <f>SUM(J267:J273)</f>
        <v>1420892.9153234251</v>
      </c>
    </row>
    <row r="276" spans="1:10" ht="15">
      <c r="A276" s="42"/>
      <c r="B276" s="45"/>
      <c r="C276" s="43"/>
      <c r="D276" s="43"/>
      <c r="E276" s="115"/>
      <c r="F276" s="47"/>
      <c r="G276" s="43"/>
      <c r="H276" s="43"/>
      <c r="I276" s="44"/>
      <c r="J276" s="91"/>
    </row>
    <row r="277" spans="1:10" ht="15">
      <c r="A277" s="76" t="s">
        <v>195</v>
      </c>
      <c r="B277" s="45" t="s">
        <v>255</v>
      </c>
      <c r="C277" s="43"/>
      <c r="D277" s="43"/>
      <c r="E277" s="115"/>
      <c r="F277" s="47"/>
      <c r="G277" s="43"/>
      <c r="H277" s="43"/>
      <c r="I277" s="74"/>
      <c r="J277" s="47"/>
    </row>
    <row r="278" spans="1:10" ht="15">
      <c r="A278" s="76"/>
      <c r="B278" s="45"/>
      <c r="C278" s="43"/>
      <c r="D278" s="43"/>
      <c r="E278" s="115"/>
      <c r="F278" s="47"/>
      <c r="G278" s="43"/>
      <c r="H278" s="43"/>
      <c r="I278" s="74"/>
      <c r="J278" s="47"/>
    </row>
    <row r="279" spans="1:10" ht="15">
      <c r="A279" s="76"/>
      <c r="B279" s="108" t="s">
        <v>256</v>
      </c>
      <c r="C279" s="64"/>
      <c r="D279" s="77"/>
      <c r="E279" s="77"/>
      <c r="F279" s="77"/>
      <c r="G279" s="77"/>
      <c r="H279" s="77"/>
      <c r="I279" s="77"/>
      <c r="J279" s="77" t="s">
        <v>2</v>
      </c>
    </row>
    <row r="280" spans="1:10" ht="15">
      <c r="A280" s="76"/>
      <c r="B280" s="78" t="s">
        <v>196</v>
      </c>
      <c r="C280" s="78"/>
      <c r="D280" s="162"/>
      <c r="E280" s="162"/>
      <c r="F280" s="166"/>
      <c r="G280" s="162"/>
      <c r="H280" s="167"/>
      <c r="I280" s="162"/>
      <c r="J280" s="163">
        <f>J275</f>
        <v>1420892.9153234251</v>
      </c>
    </row>
    <row r="281" spans="1:10" ht="15">
      <c r="A281" s="76"/>
      <c r="B281" s="43" t="s">
        <v>197</v>
      </c>
      <c r="C281" s="43"/>
      <c r="D281" s="41"/>
      <c r="E281" s="41"/>
      <c r="F281" s="168"/>
      <c r="G281" s="41"/>
      <c r="H281" s="169"/>
      <c r="I281" s="41"/>
      <c r="J281" s="164">
        <f>J280</f>
        <v>1420892.9153234251</v>
      </c>
    </row>
    <row r="282" spans="1:10" ht="15">
      <c r="A282" s="76"/>
      <c r="B282" s="64" t="s">
        <v>198</v>
      </c>
      <c r="C282" s="64"/>
      <c r="D282" s="77"/>
      <c r="E282" s="77"/>
      <c r="F282" s="170"/>
      <c r="G282" s="77"/>
      <c r="H282" s="171"/>
      <c r="I282" s="77"/>
      <c r="J282" s="172">
        <f>C14</f>
        <v>4700</v>
      </c>
    </row>
    <row r="283" spans="1:10" ht="15">
      <c r="A283" s="76"/>
      <c r="B283" s="43"/>
      <c r="C283" s="43"/>
      <c r="D283" s="41"/>
      <c r="E283" s="41"/>
      <c r="F283" s="168"/>
      <c r="G283" s="41"/>
      <c r="H283" s="169"/>
      <c r="I283" s="41"/>
      <c r="J283" s="218"/>
    </row>
    <row r="284" spans="1:10" ht="15">
      <c r="A284" s="76"/>
      <c r="B284" s="45" t="s">
        <v>257</v>
      </c>
      <c r="C284" s="43"/>
      <c r="D284" s="43"/>
      <c r="E284" s="115"/>
      <c r="F284" s="47"/>
      <c r="G284" s="43"/>
      <c r="H284" s="43"/>
      <c r="I284" s="41" t="s">
        <v>212</v>
      </c>
      <c r="J284" s="173">
        <f>TRUNC(J281/J282,2)</f>
        <v>302.31</v>
      </c>
    </row>
    <row r="285" spans="1:10" ht="15">
      <c r="A285" s="76"/>
      <c r="B285" s="45"/>
      <c r="C285" s="43"/>
      <c r="D285" s="43"/>
      <c r="E285" s="115"/>
      <c r="F285" s="47"/>
      <c r="G285" s="43"/>
      <c r="H285" s="43"/>
      <c r="I285" s="41"/>
      <c r="J285" s="91"/>
    </row>
    <row r="286" spans="1:10" ht="15">
      <c r="A286" s="76"/>
      <c r="B286" s="45"/>
      <c r="C286" s="43"/>
      <c r="D286" s="43"/>
      <c r="E286" s="115"/>
      <c r="F286" s="47"/>
      <c r="G286" s="43"/>
      <c r="H286" s="44" t="s">
        <v>403</v>
      </c>
      <c r="I286" s="254">
        <f>+BDI!$D$18</f>
        <v>0.33169999999999999</v>
      </c>
      <c r="J286" s="173">
        <f>TRUNC(J284*I286,2)</f>
        <v>100.27</v>
      </c>
    </row>
    <row r="287" spans="1:10" ht="15">
      <c r="A287" s="76"/>
      <c r="B287" s="45"/>
      <c r="C287" s="43"/>
      <c r="D287" s="43"/>
      <c r="E287" s="115"/>
      <c r="F287" s="47"/>
      <c r="G287" s="43"/>
      <c r="H287" s="44"/>
      <c r="I287" s="254"/>
      <c r="J287" s="91"/>
    </row>
    <row r="288" spans="1:10" ht="15">
      <c r="A288" s="76"/>
      <c r="B288" s="45" t="s">
        <v>404</v>
      </c>
      <c r="C288" s="43"/>
      <c r="D288" s="43"/>
      <c r="E288" s="115"/>
      <c r="F288" s="47"/>
      <c r="G288" s="43"/>
      <c r="H288" s="43"/>
      <c r="I288" s="41" t="s">
        <v>212</v>
      </c>
      <c r="J288" s="173">
        <f>J284+J286</f>
        <v>402.58</v>
      </c>
    </row>
    <row r="289" spans="1:10" ht="15">
      <c r="A289" s="42"/>
      <c r="B289" s="43"/>
      <c r="C289" s="43"/>
      <c r="D289" s="43"/>
      <c r="E289" s="43"/>
      <c r="F289" s="43"/>
      <c r="G289" s="43"/>
      <c r="H289" s="43"/>
      <c r="I289" s="43"/>
      <c r="J289" s="43"/>
    </row>
    <row r="290" spans="1:10" ht="3" customHeight="1">
      <c r="A290" s="42"/>
      <c r="B290" s="43"/>
      <c r="C290" s="43"/>
      <c r="D290" s="97"/>
      <c r="E290" s="43"/>
      <c r="F290" s="134"/>
      <c r="G290" s="110"/>
      <c r="H290" s="177"/>
      <c r="I290" s="44"/>
      <c r="J290" s="117"/>
    </row>
    <row r="291" spans="1:10" ht="9" customHeight="1">
      <c r="D291" s="436"/>
      <c r="E291" s="436"/>
      <c r="F291" s="436"/>
    </row>
    <row r="292" spans="1:10" ht="15">
      <c r="D292" s="469" t="s">
        <v>718</v>
      </c>
      <c r="E292" s="470"/>
      <c r="F292" s="470"/>
    </row>
  </sheetData>
  <mergeCells count="9">
    <mergeCell ref="C1:J1"/>
    <mergeCell ref="D292:F292"/>
    <mergeCell ref="A3:J3"/>
    <mergeCell ref="A5:J5"/>
    <mergeCell ref="B35:C35"/>
    <mergeCell ref="B43:C44"/>
    <mergeCell ref="D43:F43"/>
    <mergeCell ref="G43:I43"/>
    <mergeCell ref="D23:E23"/>
  </mergeCells>
  <phoneticPr fontId="66" type="noConversion"/>
  <printOptions horizontalCentered="1"/>
  <pageMargins left="0.25" right="0.25" top="0.75" bottom="0.75" header="0.3" footer="0.3"/>
  <pageSetup paperSize="9" scale="50" fitToHeight="4"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B0EA-1227-4CF5-8D50-C9725BCF7564}">
  <sheetPr>
    <tabColor theme="8" tint="-0.249977111117893"/>
  </sheetPr>
  <dimension ref="A1:O300"/>
  <sheetViews>
    <sheetView showGridLines="0" zoomScale="80" zoomScaleNormal="80" zoomScaleSheetLayoutView="80" workbookViewId="0">
      <selection activeCell="C1" sqref="C1:I1"/>
    </sheetView>
  </sheetViews>
  <sheetFormatPr defaultColWidth="11.42578125" defaultRowHeight="12.75"/>
  <cols>
    <col min="1" max="1" width="6" style="22" customWidth="1"/>
    <col min="2" max="2" width="14.42578125" style="18" customWidth="1"/>
    <col min="3" max="3" width="20.28515625" style="18" customWidth="1"/>
    <col min="4" max="4" width="26.7109375" style="18" customWidth="1"/>
    <col min="5" max="5" width="12.7109375" style="18" customWidth="1"/>
    <col min="6" max="6" width="16.42578125" style="18" customWidth="1"/>
    <col min="7" max="7" width="13.5703125" style="18" customWidth="1"/>
    <col min="8" max="8" width="17.7109375" style="18" customWidth="1"/>
    <col min="9" max="9" width="14.710937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68.25" customHeight="1">
      <c r="A1" s="18"/>
      <c r="C1" s="471"/>
      <c r="D1" s="471"/>
      <c r="E1" s="471"/>
      <c r="F1" s="471"/>
      <c r="G1" s="471"/>
      <c r="H1" s="471"/>
      <c r="I1" s="471"/>
      <c r="J1" s="21"/>
    </row>
    <row r="2" spans="1:10" ht="15" customHeight="1">
      <c r="A2" s="472" t="s">
        <v>586</v>
      </c>
      <c r="B2" s="472"/>
      <c r="C2" s="472"/>
      <c r="D2" s="472"/>
      <c r="E2" s="472"/>
      <c r="F2" s="472"/>
      <c r="G2" s="472"/>
      <c r="H2" s="472"/>
      <c r="I2" s="472"/>
      <c r="J2" s="472"/>
    </row>
    <row r="3" spans="1:10" ht="15">
      <c r="A3" s="42"/>
      <c r="B3" s="43"/>
      <c r="C3" s="43"/>
      <c r="D3" s="43"/>
      <c r="E3" s="43"/>
      <c r="F3" s="43"/>
      <c r="G3" s="43"/>
      <c r="H3" s="43"/>
      <c r="I3" s="43"/>
      <c r="J3" s="44"/>
    </row>
    <row r="4" spans="1:10" ht="15.75">
      <c r="A4" s="473" t="s">
        <v>660</v>
      </c>
      <c r="B4" s="473"/>
      <c r="C4" s="473"/>
      <c r="D4" s="473"/>
      <c r="E4" s="473"/>
      <c r="F4" s="473"/>
      <c r="G4" s="473"/>
      <c r="H4" s="473"/>
      <c r="I4" s="473"/>
      <c r="J4" s="473"/>
    </row>
    <row r="5" spans="1:10" ht="15">
      <c r="A5" s="41"/>
      <c r="B5" s="43"/>
      <c r="C5" s="43"/>
      <c r="D5" s="45"/>
      <c r="E5" s="45"/>
      <c r="F5" s="45"/>
      <c r="G5" s="45"/>
      <c r="H5" s="45"/>
      <c r="I5" s="45"/>
      <c r="J5" s="45"/>
    </row>
    <row r="6" spans="1:10" ht="13.9" customHeight="1">
      <c r="A6" s="42"/>
      <c r="B6" s="45" t="s">
        <v>73</v>
      </c>
      <c r="C6" s="45"/>
      <c r="D6" s="45"/>
      <c r="E6" s="45"/>
      <c r="F6" s="45"/>
      <c r="G6" s="45"/>
      <c r="H6" s="45"/>
      <c r="I6" s="45"/>
      <c r="J6" s="43"/>
    </row>
    <row r="7" spans="1:10" ht="13.9" customHeight="1">
      <c r="A7" s="42"/>
      <c r="B7" s="43" t="s">
        <v>475</v>
      </c>
      <c r="C7" s="48">
        <v>365.25</v>
      </c>
      <c r="D7" s="43" t="s">
        <v>476</v>
      </c>
      <c r="E7" s="45"/>
      <c r="F7" s="45"/>
      <c r="G7" s="43"/>
      <c r="H7" s="43"/>
      <c r="I7" s="195"/>
      <c r="J7" s="43"/>
    </row>
    <row r="8" spans="1:10" ht="13.9" customHeight="1">
      <c r="A8" s="42"/>
      <c r="B8" s="43" t="s">
        <v>477</v>
      </c>
      <c r="C8" s="48">
        <f>C7/7</f>
        <v>52.178571428571431</v>
      </c>
      <c r="D8" s="43" t="s">
        <v>478</v>
      </c>
      <c r="E8" s="45"/>
      <c r="F8" s="45"/>
      <c r="G8" s="43"/>
      <c r="H8" s="43"/>
      <c r="I8" s="195"/>
      <c r="J8" s="43"/>
    </row>
    <row r="9" spans="1:10" ht="13.9" customHeight="1">
      <c r="A9" s="42"/>
      <c r="B9" s="43" t="s">
        <v>479</v>
      </c>
      <c r="C9" s="48">
        <v>12</v>
      </c>
      <c r="D9" s="43" t="s">
        <v>476</v>
      </c>
      <c r="E9" s="45"/>
      <c r="F9" s="45"/>
      <c r="G9" s="43"/>
      <c r="H9" s="43"/>
      <c r="I9" s="195"/>
      <c r="J9" s="43"/>
    </row>
    <row r="10" spans="1:10" ht="13.9" customHeight="1">
      <c r="A10" s="42"/>
      <c r="B10" s="43" t="s">
        <v>480</v>
      </c>
      <c r="C10" s="48">
        <f>(C7-C8-C9)/12</f>
        <v>25.089285714285712</v>
      </c>
      <c r="D10" s="43" t="s">
        <v>476</v>
      </c>
      <c r="E10" s="45"/>
      <c r="F10" s="45"/>
      <c r="G10" s="43"/>
      <c r="H10" s="43"/>
      <c r="I10" s="195"/>
      <c r="J10" s="43"/>
    </row>
    <row r="11" spans="1:10" ht="13.9" customHeight="1">
      <c r="A11" s="42"/>
      <c r="B11" s="43" t="s">
        <v>481</v>
      </c>
      <c r="C11" s="48">
        <f>(C7-C8)/12</f>
        <v>26.089285714285712</v>
      </c>
      <c r="D11" s="43" t="s">
        <v>476</v>
      </c>
      <c r="E11" s="45"/>
      <c r="F11" s="45"/>
      <c r="G11" s="43"/>
      <c r="H11" s="43"/>
      <c r="I11" s="195"/>
      <c r="J11" s="43"/>
    </row>
    <row r="12" spans="1:10" ht="15">
      <c r="A12" s="41"/>
      <c r="B12" s="45"/>
      <c r="C12" s="43"/>
      <c r="D12" s="43"/>
      <c r="E12" s="43"/>
      <c r="F12" s="43"/>
      <c r="G12" s="43"/>
      <c r="H12" s="43"/>
      <c r="I12" s="195"/>
      <c r="J12" s="43"/>
    </row>
    <row r="13" spans="1:10" ht="15">
      <c r="A13" s="41"/>
      <c r="B13" s="43" t="s">
        <v>222</v>
      </c>
      <c r="C13" s="48">
        <f>+Planilha!$F$7</f>
        <v>500</v>
      </c>
      <c r="D13" s="42" t="s">
        <v>259</v>
      </c>
      <c r="E13" s="42" t="s">
        <v>260</v>
      </c>
      <c r="F13" s="43"/>
      <c r="G13" s="43"/>
      <c r="H13" s="46"/>
      <c r="I13" s="42"/>
      <c r="J13" s="43"/>
    </row>
    <row r="14" spans="1:10" ht="15">
      <c r="A14" s="41"/>
      <c r="B14" s="43" t="s">
        <v>363</v>
      </c>
      <c r="C14" s="49">
        <v>1</v>
      </c>
      <c r="D14" s="48">
        <f>TRUNC(C13*C14,2)</f>
        <v>500</v>
      </c>
      <c r="E14" s="42">
        <f>ROUNDUP(D14/$C$16,2)</f>
        <v>19.170000000000002</v>
      </c>
      <c r="F14" s="43"/>
      <c r="G14" s="43"/>
      <c r="H14" s="46"/>
      <c r="I14" s="48"/>
      <c r="J14" s="43"/>
    </row>
    <row r="15" spans="1:10" ht="15">
      <c r="A15" s="41"/>
      <c r="B15" s="43" t="s">
        <v>364</v>
      </c>
      <c r="C15" s="49">
        <f>1-C14</f>
        <v>0</v>
      </c>
      <c r="D15" s="48">
        <f>TRUNC(C13*C15,2)</f>
        <v>0</v>
      </c>
      <c r="E15" s="42">
        <f>ROUNDUP(D15/$C$16,2)</f>
        <v>0</v>
      </c>
      <c r="F15" s="43"/>
      <c r="G15" s="43"/>
      <c r="H15" s="46"/>
      <c r="I15" s="47"/>
      <c r="J15" s="43"/>
    </row>
    <row r="16" spans="1:10" ht="15">
      <c r="A16" s="41"/>
      <c r="B16" s="43" t="s">
        <v>577</v>
      </c>
      <c r="C16" s="48">
        <f>C11</f>
        <v>26.089285714285712</v>
      </c>
      <c r="D16" s="48"/>
      <c r="E16" s="42"/>
      <c r="F16" s="43"/>
      <c r="G16" s="43"/>
      <c r="H16" s="46"/>
      <c r="I16" s="47"/>
      <c r="J16" s="43"/>
    </row>
    <row r="17" spans="1:15" ht="15">
      <c r="A17" s="41"/>
      <c r="B17" s="43"/>
      <c r="C17" s="48"/>
      <c r="D17" s="48"/>
      <c r="E17" s="42"/>
      <c r="F17" s="43"/>
      <c r="G17" s="43"/>
      <c r="H17" s="46"/>
      <c r="I17" s="47"/>
      <c r="J17" s="43"/>
    </row>
    <row r="18" spans="1:15" ht="15">
      <c r="A18" s="41"/>
      <c r="B18" s="43" t="s">
        <v>222</v>
      </c>
      <c r="C18" s="48"/>
      <c r="D18" s="48"/>
      <c r="E18" s="42" t="s">
        <v>661</v>
      </c>
      <c r="F18" s="42"/>
      <c r="G18" s="43"/>
      <c r="H18" s="46"/>
      <c r="I18" s="47"/>
      <c r="J18" s="43"/>
    </row>
    <row r="19" spans="1:15" ht="15">
      <c r="A19" s="41"/>
      <c r="B19" s="43" t="s">
        <v>363</v>
      </c>
      <c r="C19" s="48"/>
      <c r="D19" s="48"/>
      <c r="E19" s="42">
        <f>E14-F19</f>
        <v>19.170000000000002</v>
      </c>
      <c r="F19" s="42"/>
      <c r="G19" s="43"/>
      <c r="H19" s="46"/>
      <c r="L19" s="47"/>
      <c r="M19" s="93"/>
      <c r="N19" s="290"/>
      <c r="O19" s="290"/>
    </row>
    <row r="20" spans="1:15" ht="15">
      <c r="A20" s="41"/>
      <c r="B20" s="43" t="s">
        <v>364</v>
      </c>
      <c r="C20" s="48"/>
      <c r="D20" s="48"/>
      <c r="E20" s="42">
        <f>E15-F20</f>
        <v>0</v>
      </c>
      <c r="F20" s="42"/>
      <c r="G20" s="43"/>
      <c r="H20" s="46"/>
      <c r="L20" s="47"/>
      <c r="M20" s="93"/>
      <c r="N20" s="290"/>
      <c r="O20" s="290"/>
    </row>
    <row r="21" spans="1:15" ht="15">
      <c r="A21" s="41"/>
      <c r="B21" s="45"/>
      <c r="C21" s="43"/>
      <c r="D21" s="43"/>
      <c r="E21" s="43"/>
      <c r="F21" s="43"/>
      <c r="G21" s="43"/>
      <c r="H21" s="46"/>
      <c r="I21" s="47"/>
      <c r="J21" s="43"/>
    </row>
    <row r="22" spans="1:15" ht="15">
      <c r="A22" s="41"/>
      <c r="B22" s="45" t="s">
        <v>224</v>
      </c>
      <c r="C22" s="43"/>
      <c r="D22" s="482" t="s">
        <v>482</v>
      </c>
      <c r="E22" s="482"/>
      <c r="F22" s="45"/>
      <c r="G22" s="41"/>
      <c r="H22" s="257"/>
      <c r="I22" s="257"/>
      <c r="J22" s="43"/>
    </row>
    <row r="23" spans="1:15" ht="15">
      <c r="A23" s="41"/>
      <c r="B23" s="43" t="s">
        <v>225</v>
      </c>
      <c r="C23" s="42">
        <v>10</v>
      </c>
      <c r="D23" s="43" t="s">
        <v>363</v>
      </c>
      <c r="E23" s="42">
        <f>ROUNDUP(E19/$C$25,0)</f>
        <v>1</v>
      </c>
      <c r="F23" s="43"/>
      <c r="G23" s="42"/>
      <c r="H23" s="42"/>
      <c r="I23" s="42"/>
      <c r="J23" s="43"/>
    </row>
    <row r="24" spans="1:15" ht="15">
      <c r="A24" s="41"/>
      <c r="B24" s="43" t="s">
        <v>227</v>
      </c>
      <c r="C24" s="42">
        <v>2</v>
      </c>
      <c r="D24" s="43" t="s">
        <v>364</v>
      </c>
      <c r="E24" s="42">
        <f>ROUNDUP(E20/$C$25,0)</f>
        <v>0</v>
      </c>
      <c r="F24" s="43"/>
      <c r="G24" s="42"/>
      <c r="H24" s="42"/>
      <c r="I24" s="42"/>
      <c r="J24" s="43"/>
    </row>
    <row r="25" spans="1:15" ht="15">
      <c r="A25" s="41"/>
      <c r="B25" s="45" t="s">
        <v>232</v>
      </c>
      <c r="C25" s="176">
        <f>TRUNC(C23*C24,2)</f>
        <v>20</v>
      </c>
      <c r="D25" s="43" t="s">
        <v>290</v>
      </c>
      <c r="E25" s="42">
        <v>0</v>
      </c>
      <c r="F25" s="43"/>
      <c r="G25" s="42"/>
      <c r="H25" s="42"/>
      <c r="I25" s="42"/>
      <c r="J25" s="43"/>
    </row>
    <row r="26" spans="1:15" ht="15">
      <c r="A26" s="41"/>
      <c r="B26" s="45"/>
      <c r="C26" s="176"/>
      <c r="D26" s="43"/>
      <c r="E26" s="42"/>
      <c r="F26" s="43"/>
      <c r="G26" s="42"/>
      <c r="H26" s="42"/>
      <c r="I26" s="246"/>
      <c r="J26" s="43"/>
    </row>
    <row r="27" spans="1:15" ht="15">
      <c r="A27" s="41"/>
      <c r="B27" s="45" t="s">
        <v>483</v>
      </c>
      <c r="C27" s="176"/>
      <c r="D27" s="43"/>
      <c r="E27" s="42"/>
      <c r="F27" s="43"/>
      <c r="G27" s="42"/>
      <c r="H27" s="42"/>
      <c r="I27" s="246"/>
      <c r="J27" s="43"/>
    </row>
    <row r="28" spans="1:15" ht="15">
      <c r="A28" s="41"/>
      <c r="B28" s="43" t="s">
        <v>663</v>
      </c>
      <c r="C28" s="176"/>
      <c r="D28" s="43"/>
      <c r="E28" s="176"/>
      <c r="F28" s="43"/>
      <c r="G28" s="176"/>
      <c r="H28" s="42"/>
      <c r="I28" s="246"/>
      <c r="J28" s="43"/>
    </row>
    <row r="29" spans="1:15" ht="15">
      <c r="A29" s="41"/>
      <c r="B29" s="43" t="s">
        <v>37</v>
      </c>
      <c r="C29" s="42">
        <v>1</v>
      </c>
      <c r="D29" s="43"/>
      <c r="E29" s="42"/>
      <c r="F29" s="43"/>
      <c r="G29" s="42"/>
      <c r="H29" s="42"/>
      <c r="I29" s="246"/>
      <c r="J29" s="43"/>
    </row>
    <row r="30" spans="1:15" ht="15">
      <c r="A30" s="41"/>
      <c r="B30" s="43" t="s">
        <v>38</v>
      </c>
      <c r="C30" s="42">
        <v>3</v>
      </c>
      <c r="D30" s="43"/>
      <c r="E30" s="42"/>
      <c r="F30" s="43"/>
      <c r="G30" s="42"/>
      <c r="H30" s="42"/>
      <c r="I30" s="246"/>
      <c r="J30" s="43"/>
    </row>
    <row r="31" spans="1:15" ht="15">
      <c r="A31" s="41"/>
      <c r="B31" s="45"/>
      <c r="C31" s="43"/>
      <c r="D31" s="43"/>
      <c r="E31" s="43"/>
      <c r="F31" s="43"/>
      <c r="G31" s="43"/>
      <c r="H31" s="46"/>
      <c r="I31" s="47"/>
      <c r="J31" s="43"/>
    </row>
    <row r="32" spans="1:15" ht="12.75" customHeight="1">
      <c r="A32" s="42"/>
      <c r="B32" s="50" t="s">
        <v>66</v>
      </c>
      <c r="C32" s="51"/>
      <c r="D32" s="51"/>
      <c r="E32" s="52"/>
      <c r="F32" s="53"/>
      <c r="G32" s="43"/>
      <c r="H32" s="46"/>
      <c r="I32" s="47"/>
      <c r="J32" s="43"/>
    </row>
    <row r="33" spans="1:10" ht="12.75" customHeight="1">
      <c r="A33" s="42"/>
      <c r="B33" s="50"/>
      <c r="C33" s="51"/>
      <c r="D33" s="51"/>
      <c r="E33" s="51"/>
      <c r="F33" s="43"/>
      <c r="G33" s="43"/>
      <c r="H33" s="46"/>
      <c r="I33" s="43"/>
      <c r="J33" s="43"/>
    </row>
    <row r="34" spans="1:10" ht="13.5" customHeight="1">
      <c r="A34" s="54"/>
      <c r="B34" s="474" t="s">
        <v>662</v>
      </c>
      <c r="C34" s="475"/>
      <c r="D34" s="55" t="s">
        <v>63</v>
      </c>
      <c r="E34" s="55" t="s">
        <v>67</v>
      </c>
      <c r="F34" s="55" t="s">
        <v>69</v>
      </c>
      <c r="G34" s="55" t="s">
        <v>49</v>
      </c>
      <c r="H34" s="56" t="s">
        <v>71</v>
      </c>
      <c r="I34" s="57" t="s">
        <v>72</v>
      </c>
      <c r="J34" s="43"/>
    </row>
    <row r="35" spans="1:10" ht="15">
      <c r="A35" s="54"/>
      <c r="B35" s="194" t="s">
        <v>363</v>
      </c>
      <c r="C35" s="43"/>
      <c r="D35" s="59">
        <f>E23</f>
        <v>1</v>
      </c>
      <c r="E35" s="60">
        <v>0.1</v>
      </c>
      <c r="F35" s="61">
        <f>74*$C$24</f>
        <v>148</v>
      </c>
      <c r="G35" s="59">
        <f>F35*$C$16*D35</f>
        <v>3861.2142857142853</v>
      </c>
      <c r="H35" s="59">
        <f>D35</f>
        <v>1</v>
      </c>
      <c r="I35" s="62">
        <f>ROUNDUP(H35*E35,0)</f>
        <v>1</v>
      </c>
      <c r="J35" s="43"/>
    </row>
    <row r="36" spans="1:10" ht="15">
      <c r="A36" s="54"/>
      <c r="B36" s="194" t="s">
        <v>364</v>
      </c>
      <c r="C36" s="43"/>
      <c r="D36" s="59">
        <f t="shared" ref="D36:D37" si="0">E24</f>
        <v>0</v>
      </c>
      <c r="E36" s="60">
        <v>0</v>
      </c>
      <c r="F36" s="61">
        <v>0</v>
      </c>
      <c r="G36" s="59">
        <f>F36*$C$16*D36</f>
        <v>0</v>
      </c>
      <c r="H36" s="59">
        <f>D36</f>
        <v>0</v>
      </c>
      <c r="I36" s="62">
        <f>ROUNDUP(H36*E36,0)</f>
        <v>0</v>
      </c>
      <c r="J36" s="43"/>
    </row>
    <row r="37" spans="1:10" ht="15">
      <c r="A37" s="54"/>
      <c r="B37" s="58" t="s">
        <v>290</v>
      </c>
      <c r="C37" s="43"/>
      <c r="D37" s="59">
        <f t="shared" si="0"/>
        <v>0</v>
      </c>
      <c r="E37" s="60">
        <v>0</v>
      </c>
      <c r="F37" s="61">
        <f>F36</f>
        <v>0</v>
      </c>
      <c r="G37" s="59">
        <f>F37*4.28*D37*C25</f>
        <v>0</v>
      </c>
      <c r="H37" s="59">
        <f>D37</f>
        <v>0</v>
      </c>
      <c r="I37" s="62">
        <f>ROUNDUP(H37*E37,0)</f>
        <v>0</v>
      </c>
      <c r="J37" s="43"/>
    </row>
    <row r="38" spans="1:10" ht="15">
      <c r="A38" s="54"/>
      <c r="B38" s="63" t="s">
        <v>68</v>
      </c>
      <c r="C38" s="64"/>
      <c r="D38" s="65"/>
      <c r="E38" s="66"/>
      <c r="F38" s="65"/>
      <c r="G38" s="67">
        <f>SUM(G35:G37)</f>
        <v>3861.2142857142853</v>
      </c>
      <c r="H38" s="65"/>
      <c r="I38" s="68"/>
      <c r="J38" s="43"/>
    </row>
    <row r="39" spans="1:10" ht="15">
      <c r="A39" s="54"/>
      <c r="B39" s="45"/>
      <c r="C39" s="43"/>
      <c r="D39" s="61"/>
      <c r="E39" s="69"/>
      <c r="F39" s="61"/>
      <c r="G39" s="70"/>
      <c r="H39" s="61"/>
      <c r="I39" s="61"/>
      <c r="J39" s="43"/>
    </row>
    <row r="40" spans="1:10" ht="15">
      <c r="A40" s="41"/>
      <c r="B40" s="50" t="s">
        <v>70</v>
      </c>
      <c r="C40" s="45"/>
      <c r="D40" s="43"/>
      <c r="E40" s="43"/>
      <c r="F40" s="43"/>
      <c r="G40" s="43"/>
      <c r="H40" s="44" t="s">
        <v>509</v>
      </c>
      <c r="I40" s="282">
        <v>0.1</v>
      </c>
      <c r="J40" s="45"/>
    </row>
    <row r="41" spans="1:10" ht="15">
      <c r="A41" s="41"/>
      <c r="B41" s="45"/>
      <c r="C41" s="45"/>
      <c r="D41" s="43"/>
      <c r="E41" s="43"/>
      <c r="F41" s="43"/>
      <c r="G41" s="43"/>
      <c r="H41" s="43"/>
      <c r="I41" s="43"/>
      <c r="J41" s="45"/>
    </row>
    <row r="42" spans="1:10" ht="17.25">
      <c r="A42" s="41"/>
      <c r="B42" s="476" t="s">
        <v>47</v>
      </c>
      <c r="C42" s="477"/>
      <c r="D42" s="480" t="s">
        <v>37</v>
      </c>
      <c r="E42" s="480"/>
      <c r="F42" s="480"/>
      <c r="G42" s="480" t="s">
        <v>38</v>
      </c>
      <c r="H42" s="480"/>
      <c r="I42" s="481"/>
      <c r="J42" s="45"/>
    </row>
    <row r="43" spans="1:10" ht="14.25">
      <c r="A43" s="41"/>
      <c r="B43" s="478"/>
      <c r="C43" s="479"/>
      <c r="D43" s="71" t="s">
        <v>63</v>
      </c>
      <c r="E43" s="71" t="s">
        <v>67</v>
      </c>
      <c r="F43" s="71" t="s">
        <v>48</v>
      </c>
      <c r="G43" s="71" t="s">
        <v>63</v>
      </c>
      <c r="H43" s="71" t="s">
        <v>67</v>
      </c>
      <c r="I43" s="72" t="s">
        <v>48</v>
      </c>
      <c r="J43" s="45"/>
    </row>
    <row r="44" spans="1:10" ht="15">
      <c r="A44" s="41"/>
      <c r="B44" s="194" t="s">
        <v>363</v>
      </c>
      <c r="C44" s="43"/>
      <c r="D44" s="59">
        <f>D35</f>
        <v>1</v>
      </c>
      <c r="E44" s="59">
        <v>0</v>
      </c>
      <c r="F44" s="59">
        <f>ROUNDUP(D44+E44,0)</f>
        <v>1</v>
      </c>
      <c r="G44" s="59">
        <f>D35*3</f>
        <v>3</v>
      </c>
      <c r="H44" s="59">
        <v>0</v>
      </c>
      <c r="I44" s="321">
        <f>ROUNDUP(G44+H44,0)</f>
        <v>3</v>
      </c>
      <c r="J44" s="45"/>
    </row>
    <row r="45" spans="1:10" ht="15">
      <c r="A45" s="41"/>
      <c r="B45" s="194" t="s">
        <v>364</v>
      </c>
      <c r="C45" s="43"/>
      <c r="D45" s="59">
        <f>D36</f>
        <v>0</v>
      </c>
      <c r="E45" s="59">
        <f>ROUNDUP(D45*$I$40,0)</f>
        <v>0</v>
      </c>
      <c r="F45" s="59">
        <f>ROUNDUP(D45+E45,0)</f>
        <v>0</v>
      </c>
      <c r="G45" s="59">
        <f t="shared" ref="G45:G46" si="1">D36*3</f>
        <v>0</v>
      </c>
      <c r="H45" s="59">
        <f>ROUNDUP(G45*$I$40,0)</f>
        <v>0</v>
      </c>
      <c r="I45" s="321">
        <f t="shared" ref="I45:I46" si="2">ROUNDUP(G45+H45,0)</f>
        <v>0</v>
      </c>
      <c r="J45" s="45"/>
    </row>
    <row r="46" spans="1:10" ht="15">
      <c r="A46" s="41"/>
      <c r="B46" s="58" t="s">
        <v>290</v>
      </c>
      <c r="C46" s="43"/>
      <c r="D46" s="59">
        <v>0</v>
      </c>
      <c r="E46" s="59">
        <f t="shared" ref="E46" si="3">ROUNDUP(D46*$I$40,1)</f>
        <v>0</v>
      </c>
      <c r="F46" s="59">
        <f>ROUNDUP(D46+E46,0)</f>
        <v>0</v>
      </c>
      <c r="G46" s="59">
        <f t="shared" si="1"/>
        <v>0</v>
      </c>
      <c r="H46" s="59">
        <f>ROUNDUP(G46*$I$40,0)</f>
        <v>0</v>
      </c>
      <c r="I46" s="321">
        <f t="shared" si="2"/>
        <v>0</v>
      </c>
      <c r="J46" s="45"/>
    </row>
    <row r="47" spans="1:10" ht="15">
      <c r="A47" s="41"/>
      <c r="B47" s="73" t="s">
        <v>50</v>
      </c>
      <c r="C47" s="64"/>
      <c r="D47" s="320">
        <f t="shared" ref="D47:E47" si="4">SUM(D44:D46)</f>
        <v>1</v>
      </c>
      <c r="E47" s="320">
        <f t="shared" si="4"/>
        <v>0</v>
      </c>
      <c r="F47" s="320">
        <f>SUM(F44:F46)</f>
        <v>1</v>
      </c>
      <c r="G47" s="320">
        <f t="shared" ref="G47:H47" si="5">SUM(G44:G46)</f>
        <v>3</v>
      </c>
      <c r="H47" s="320">
        <f t="shared" si="5"/>
        <v>0</v>
      </c>
      <c r="I47" s="322">
        <f>SUM(I44:I46)</f>
        <v>3</v>
      </c>
      <c r="J47" s="45"/>
    </row>
    <row r="48" spans="1:10" ht="15">
      <c r="A48" s="41"/>
      <c r="B48" s="43"/>
      <c r="C48" s="43"/>
      <c r="D48" s="61"/>
      <c r="E48" s="61"/>
      <c r="F48" s="70"/>
      <c r="G48" s="61"/>
      <c r="H48" s="61"/>
      <c r="I48" s="70"/>
      <c r="J48" s="45"/>
    </row>
    <row r="49" spans="1:12" ht="14.25">
      <c r="A49" s="76" t="s">
        <v>178</v>
      </c>
      <c r="B49" s="45" t="s">
        <v>145</v>
      </c>
      <c r="C49" s="45"/>
      <c r="D49" s="45"/>
      <c r="E49" s="41"/>
      <c r="F49" s="41"/>
      <c r="G49" s="41"/>
      <c r="H49" s="45"/>
      <c r="I49" s="41"/>
      <c r="J49" s="41"/>
    </row>
    <row r="50" spans="1:12" ht="15">
      <c r="A50" s="42"/>
      <c r="B50" s="45"/>
      <c r="C50" s="43"/>
      <c r="D50" s="43"/>
      <c r="E50" s="42"/>
      <c r="F50" s="42"/>
      <c r="G50" s="42"/>
      <c r="H50" s="43"/>
      <c r="I50" s="43"/>
      <c r="J50" s="42"/>
    </row>
    <row r="51" spans="1:12" ht="15">
      <c r="A51" s="76"/>
      <c r="B51" s="45" t="s">
        <v>37</v>
      </c>
      <c r="C51" s="43"/>
      <c r="D51" s="43"/>
      <c r="E51" s="41" t="s">
        <v>41</v>
      </c>
      <c r="F51" s="41"/>
      <c r="G51" s="41" t="s">
        <v>1</v>
      </c>
      <c r="H51" s="45"/>
      <c r="I51" s="77" t="s">
        <v>2</v>
      </c>
      <c r="J51" s="41"/>
    </row>
    <row r="52" spans="1:12" ht="15">
      <c r="A52" s="42"/>
      <c r="B52" s="78" t="s">
        <v>3</v>
      </c>
      <c r="C52" s="78"/>
      <c r="D52" s="78"/>
      <c r="E52" s="79">
        <v>1</v>
      </c>
      <c r="F52" s="80" t="s">
        <v>4</v>
      </c>
      <c r="G52" s="81">
        <f>+Dados!$I$7</f>
        <v>3319.9960000000005</v>
      </c>
      <c r="H52" s="82" t="s">
        <v>8</v>
      </c>
      <c r="I52" s="46">
        <f t="shared" ref="I52:I58" si="6">E52*G52</f>
        <v>3319.9960000000005</v>
      </c>
      <c r="J52" s="43"/>
    </row>
    <row r="53" spans="1:12" ht="15">
      <c r="A53" s="42"/>
      <c r="B53" s="43" t="s">
        <v>65</v>
      </c>
      <c r="C53" s="43"/>
      <c r="D53" s="43"/>
      <c r="E53" s="83">
        <v>0</v>
      </c>
      <c r="F53" s="42" t="s">
        <v>4</v>
      </c>
      <c r="G53" s="46">
        <f>(G52+G55)/220*1.5</f>
        <v>24.846790909090913</v>
      </c>
      <c r="H53" s="84" t="s">
        <v>8</v>
      </c>
      <c r="I53" s="46">
        <f t="shared" si="6"/>
        <v>0</v>
      </c>
      <c r="J53" s="43"/>
    </row>
    <row r="54" spans="1:12" ht="15">
      <c r="A54" s="42"/>
      <c r="B54" s="43" t="s">
        <v>517</v>
      </c>
      <c r="C54" s="43"/>
      <c r="D54" s="43"/>
      <c r="E54" s="83">
        <f>((E53/26.08)*(($C$8+$C$9)/12))</f>
        <v>0</v>
      </c>
      <c r="F54" s="42" t="s">
        <v>4</v>
      </c>
      <c r="G54" s="46">
        <f>((G52+G55)/220*1.5)</f>
        <v>24.846790909090913</v>
      </c>
      <c r="H54" s="84" t="s">
        <v>8</v>
      </c>
      <c r="I54" s="46">
        <f t="shared" si="6"/>
        <v>0</v>
      </c>
      <c r="J54" s="43"/>
    </row>
    <row r="55" spans="1:12" ht="15">
      <c r="A55" s="42"/>
      <c r="B55" s="43" t="s">
        <v>74</v>
      </c>
      <c r="C55" s="43"/>
      <c r="D55" s="85">
        <v>0.2</v>
      </c>
      <c r="E55" s="83">
        <f>E52</f>
        <v>1</v>
      </c>
      <c r="F55" s="42" t="s">
        <v>4</v>
      </c>
      <c r="G55" s="46">
        <f>+Dados!$I$45*D55</f>
        <v>324.20000000000005</v>
      </c>
      <c r="H55" s="84" t="s">
        <v>8</v>
      </c>
      <c r="I55" s="46">
        <f t="shared" si="6"/>
        <v>324.20000000000005</v>
      </c>
      <c r="J55" s="43"/>
    </row>
    <row r="56" spans="1:12" ht="15">
      <c r="A56" s="42"/>
      <c r="B56" s="43" t="s">
        <v>519</v>
      </c>
      <c r="C56" s="43"/>
      <c r="D56" s="86"/>
      <c r="E56" s="83">
        <f>(($C$9*7.33+7.33*0.1)/12)</f>
        <v>7.3910833333333343</v>
      </c>
      <c r="F56" s="42" t="s">
        <v>4</v>
      </c>
      <c r="G56" s="46">
        <f>(G52+G55)/220*2</f>
        <v>33.129054545454551</v>
      </c>
      <c r="H56" s="84" t="s">
        <v>8</v>
      </c>
      <c r="I56" s="46">
        <f t="shared" si="6"/>
        <v>244.85960290000008</v>
      </c>
      <c r="J56" s="43"/>
      <c r="K56" s="290"/>
      <c r="L56" s="290"/>
    </row>
    <row r="57" spans="1:12" ht="15">
      <c r="A57" s="42"/>
      <c r="B57" s="43" t="s">
        <v>518</v>
      </c>
      <c r="C57" s="43"/>
      <c r="D57" s="86"/>
      <c r="E57" s="83">
        <f>(E56/26.08*(($C$8+$C$9)/12))</f>
        <v>1.5156862526931789</v>
      </c>
      <c r="F57" s="42" t="s">
        <v>4</v>
      </c>
      <c r="G57" s="46">
        <f>((G52+G55)/220*2)</f>
        <v>33.129054545454551</v>
      </c>
      <c r="H57" s="84" t="s">
        <v>8</v>
      </c>
      <c r="I57" s="46">
        <f t="shared" si="6"/>
        <v>50.213252539267934</v>
      </c>
      <c r="J57" s="43"/>
    </row>
    <row r="58" spans="1:12" ht="15">
      <c r="A58" s="42"/>
      <c r="B58" s="43" t="s">
        <v>75</v>
      </c>
      <c r="C58" s="43"/>
      <c r="D58" s="43"/>
      <c r="E58" s="83">
        <f>C15</f>
        <v>0</v>
      </c>
      <c r="F58" s="42" t="s">
        <v>4</v>
      </c>
      <c r="G58" s="46">
        <f>G52*14.48%</f>
        <v>480.7354208000001</v>
      </c>
      <c r="H58" s="84" t="s">
        <v>8</v>
      </c>
      <c r="I58" s="46">
        <f t="shared" si="6"/>
        <v>0</v>
      </c>
      <c r="J58" s="43"/>
    </row>
    <row r="59" spans="1:12" ht="15">
      <c r="A59" s="42"/>
      <c r="B59" s="43" t="s">
        <v>5</v>
      </c>
      <c r="C59" s="43"/>
      <c r="D59" s="86">
        <f>Encargos!$D$37</f>
        <v>0.73019999999999996</v>
      </c>
      <c r="E59" s="83"/>
      <c r="F59" s="42"/>
      <c r="G59" s="46"/>
      <c r="H59" s="84" t="s">
        <v>8</v>
      </c>
      <c r="I59" s="46">
        <f>TRUNC(SUM(I52:I58)*D59,2)</f>
        <v>2876.45</v>
      </c>
      <c r="J59" s="43"/>
    </row>
    <row r="60" spans="1:12" ht="15">
      <c r="A60" s="42"/>
      <c r="B60" s="43" t="s">
        <v>382</v>
      </c>
      <c r="C60" s="43"/>
      <c r="D60" s="86"/>
      <c r="E60" s="83">
        <v>1</v>
      </c>
      <c r="F60" s="42" t="s">
        <v>4</v>
      </c>
      <c r="G60" s="46">
        <f>+Dados!$I$14</f>
        <v>265.60000000000002</v>
      </c>
      <c r="H60" s="84" t="s">
        <v>8</v>
      </c>
      <c r="I60" s="46">
        <f>E60*G60</f>
        <v>265.60000000000002</v>
      </c>
      <c r="J60" s="43"/>
    </row>
    <row r="61" spans="1:12" ht="15">
      <c r="A61" s="42"/>
      <c r="B61" s="43" t="s">
        <v>276</v>
      </c>
      <c r="C61" s="43"/>
      <c r="D61" s="86"/>
      <c r="E61" s="83">
        <v>1</v>
      </c>
      <c r="F61" s="42"/>
      <c r="G61" s="46">
        <f>+Dados!$I$18</f>
        <v>137.04</v>
      </c>
      <c r="H61" s="84" t="s">
        <v>8</v>
      </c>
      <c r="I61" s="46">
        <f>E61*G61</f>
        <v>137.04</v>
      </c>
      <c r="J61" s="43"/>
    </row>
    <row r="62" spans="1:12" ht="15.75" thickBot="1">
      <c r="A62" s="42"/>
      <c r="B62" s="43" t="s">
        <v>90</v>
      </c>
      <c r="C62" s="43"/>
      <c r="D62" s="87"/>
      <c r="E62" s="83"/>
      <c r="F62" s="42" t="s">
        <v>4</v>
      </c>
      <c r="G62" s="46">
        <f>SUM(I52:I62)</f>
        <v>7218.3588554392691</v>
      </c>
      <c r="H62" s="43"/>
      <c r="I62" s="44" t="s">
        <v>8</v>
      </c>
      <c r="J62" s="88">
        <f>G62</f>
        <v>7218.3588554392691</v>
      </c>
    </row>
    <row r="63" spans="1:12" ht="15">
      <c r="A63" s="89"/>
      <c r="B63" s="90"/>
      <c r="C63" s="90"/>
      <c r="D63" s="90"/>
      <c r="E63" s="90"/>
      <c r="F63" s="90"/>
      <c r="G63" s="90"/>
      <c r="H63" s="90"/>
      <c r="I63" s="90"/>
      <c r="J63" s="43"/>
    </row>
    <row r="64" spans="1:12" ht="15">
      <c r="A64" s="76"/>
      <c r="B64" s="45" t="s">
        <v>38</v>
      </c>
      <c r="C64" s="43"/>
      <c r="D64" s="43"/>
      <c r="E64" s="41" t="s">
        <v>41</v>
      </c>
      <c r="F64" s="41"/>
      <c r="G64" s="41" t="s">
        <v>1</v>
      </c>
      <c r="H64" s="45"/>
      <c r="I64" s="77" t="s">
        <v>2</v>
      </c>
      <c r="J64" s="41"/>
    </row>
    <row r="65" spans="1:10" ht="15">
      <c r="A65" s="42"/>
      <c r="B65" s="78" t="s">
        <v>3</v>
      </c>
      <c r="C65" s="78"/>
      <c r="D65" s="78"/>
      <c r="E65" s="79">
        <v>1</v>
      </c>
      <c r="F65" s="80" t="s">
        <v>4</v>
      </c>
      <c r="G65" s="81">
        <f>+Dados!$I$8</f>
        <v>1845.1080000000002</v>
      </c>
      <c r="H65" s="82" t="s">
        <v>8</v>
      </c>
      <c r="I65" s="46">
        <f t="shared" ref="I65:I71" si="7">E65*G65</f>
        <v>1845.1080000000002</v>
      </c>
      <c r="J65" s="43"/>
    </row>
    <row r="66" spans="1:10" ht="15">
      <c r="A66" s="42"/>
      <c r="B66" s="43" t="s">
        <v>65</v>
      </c>
      <c r="C66" s="43"/>
      <c r="D66" s="43"/>
      <c r="E66" s="83">
        <f>E53</f>
        <v>0</v>
      </c>
      <c r="F66" s="42" t="s">
        <v>4</v>
      </c>
      <c r="G66" s="46">
        <f>(G65+G68)/220*1.5</f>
        <v>17.001190909090912</v>
      </c>
      <c r="H66" s="84" t="s">
        <v>8</v>
      </c>
      <c r="I66" s="46">
        <f t="shared" si="7"/>
        <v>0</v>
      </c>
      <c r="J66" s="43"/>
    </row>
    <row r="67" spans="1:10" ht="15">
      <c r="A67" s="42"/>
      <c r="B67" s="43" t="s">
        <v>517</v>
      </c>
      <c r="C67" s="43"/>
      <c r="D67" s="43"/>
      <c r="E67" s="83">
        <f>((E66/26.08)*(($C$8+$C$9)/12))</f>
        <v>0</v>
      </c>
      <c r="F67" s="42" t="s">
        <v>4</v>
      </c>
      <c r="G67" s="46">
        <f>((G65+G68)/220*1.5)</f>
        <v>17.001190909090912</v>
      </c>
      <c r="H67" s="84" t="s">
        <v>8</v>
      </c>
      <c r="I67" s="46">
        <f t="shared" si="7"/>
        <v>0</v>
      </c>
      <c r="J67" s="43"/>
    </row>
    <row r="68" spans="1:10" ht="15">
      <c r="A68" s="42"/>
      <c r="B68" s="43" t="s">
        <v>74</v>
      </c>
      <c r="C68" s="43"/>
      <c r="D68" s="85">
        <v>0.4</v>
      </c>
      <c r="E68" s="83">
        <f>E65</f>
        <v>1</v>
      </c>
      <c r="F68" s="42" t="s">
        <v>4</v>
      </c>
      <c r="G68" s="46">
        <f>+Dados!$I$45*D68</f>
        <v>648.40000000000009</v>
      </c>
      <c r="H68" s="84" t="s">
        <v>8</v>
      </c>
      <c r="I68" s="46">
        <f t="shared" si="7"/>
        <v>648.40000000000009</v>
      </c>
      <c r="J68" s="43"/>
    </row>
    <row r="69" spans="1:10" ht="15">
      <c r="A69" s="42"/>
      <c r="B69" s="43" t="s">
        <v>377</v>
      </c>
      <c r="C69" s="43"/>
      <c r="D69" s="86"/>
      <c r="E69" s="83">
        <f>E56</f>
        <v>7.3910833333333343</v>
      </c>
      <c r="F69" s="42" t="s">
        <v>4</v>
      </c>
      <c r="G69" s="46">
        <f>(G65+G68)/220*2</f>
        <v>22.668254545454548</v>
      </c>
      <c r="H69" s="84" t="s">
        <v>8</v>
      </c>
      <c r="I69" s="46">
        <f t="shared" si="7"/>
        <v>167.54295836666671</v>
      </c>
      <c r="J69" s="43"/>
    </row>
    <row r="70" spans="1:10" ht="15">
      <c r="A70" s="42"/>
      <c r="B70" s="43" t="s">
        <v>518</v>
      </c>
      <c r="C70" s="43"/>
      <c r="D70" s="86"/>
      <c r="E70" s="83">
        <f>(E69/26.08*(($C$8+$C$9)/12))</f>
        <v>1.5156862526931789</v>
      </c>
      <c r="F70" s="42" t="s">
        <v>4</v>
      </c>
      <c r="G70" s="46">
        <f>((G65+G68)/220*2)</f>
        <v>22.668254545454548</v>
      </c>
      <c r="H70" s="84" t="s">
        <v>8</v>
      </c>
      <c r="I70" s="46">
        <f t="shared" si="7"/>
        <v>34.357961787095121</v>
      </c>
      <c r="J70" s="43"/>
    </row>
    <row r="71" spans="1:10" ht="15">
      <c r="A71" s="42"/>
      <c r="B71" s="43" t="s">
        <v>75</v>
      </c>
      <c r="C71" s="43"/>
      <c r="D71" s="43"/>
      <c r="E71" s="83">
        <f>C15</f>
        <v>0</v>
      </c>
      <c r="F71" s="42" t="s">
        <v>4</v>
      </c>
      <c r="G71" s="46">
        <f>G65*14.48%</f>
        <v>267.17163840000006</v>
      </c>
      <c r="H71" s="84" t="s">
        <v>8</v>
      </c>
      <c r="I71" s="46">
        <f t="shared" si="7"/>
        <v>0</v>
      </c>
      <c r="J71" s="43"/>
    </row>
    <row r="72" spans="1:10" ht="15">
      <c r="A72" s="42"/>
      <c r="B72" s="43" t="s">
        <v>5</v>
      </c>
      <c r="C72" s="43"/>
      <c r="D72" s="86">
        <f>Encargos!D37</f>
        <v>0.73019999999999996</v>
      </c>
      <c r="E72" s="83"/>
      <c r="F72" s="42"/>
      <c r="G72" s="46"/>
      <c r="H72" s="84" t="s">
        <v>8</v>
      </c>
      <c r="I72" s="46">
        <f>TRUNC(SUM(I65:I71)*D72,2)</f>
        <v>1968.18</v>
      </c>
      <c r="J72" s="43"/>
    </row>
    <row r="73" spans="1:10" ht="15">
      <c r="A73" s="42"/>
      <c r="B73" s="43" t="s">
        <v>382</v>
      </c>
      <c r="C73" s="43"/>
      <c r="D73" s="86"/>
      <c r="E73" s="83">
        <v>1</v>
      </c>
      <c r="F73" s="42" t="s">
        <v>4</v>
      </c>
      <c r="G73" s="46">
        <f>+Dados!$I$14</f>
        <v>265.60000000000002</v>
      </c>
      <c r="H73" s="84" t="s">
        <v>8</v>
      </c>
      <c r="I73" s="46">
        <f>E73*G73</f>
        <v>265.60000000000002</v>
      </c>
      <c r="J73" s="43"/>
    </row>
    <row r="74" spans="1:10" ht="15">
      <c r="A74" s="42"/>
      <c r="B74" s="43" t="s">
        <v>276</v>
      </c>
      <c r="C74" s="43"/>
      <c r="D74" s="86"/>
      <c r="E74" s="83">
        <v>1</v>
      </c>
      <c r="F74" s="42"/>
      <c r="G74" s="46">
        <f>+Dados!$I$17</f>
        <v>29.699166666666667</v>
      </c>
      <c r="H74" s="84" t="s">
        <v>8</v>
      </c>
      <c r="I74" s="46">
        <f>E74*G74</f>
        <v>29.699166666666667</v>
      </c>
      <c r="J74" s="43"/>
    </row>
    <row r="75" spans="1:10" ht="15.75" thickBot="1">
      <c r="A75" s="42"/>
      <c r="B75" s="43" t="s">
        <v>77</v>
      </c>
      <c r="C75" s="43"/>
      <c r="D75" s="87"/>
      <c r="E75" s="83"/>
      <c r="F75" s="42" t="s">
        <v>4</v>
      </c>
      <c r="G75" s="46">
        <f>SUM(I65:I75)</f>
        <v>4958.8880868204287</v>
      </c>
      <c r="H75" s="43"/>
      <c r="I75" s="44" t="s">
        <v>8</v>
      </c>
      <c r="J75" s="88">
        <f>G75</f>
        <v>4958.8880868204287</v>
      </c>
    </row>
    <row r="76" spans="1:10" ht="15">
      <c r="A76" s="42"/>
      <c r="B76" s="45"/>
      <c r="C76" s="43"/>
      <c r="D76" s="87"/>
      <c r="E76" s="46"/>
      <c r="F76" s="42"/>
      <c r="G76" s="46"/>
      <c r="H76" s="43"/>
      <c r="I76" s="44"/>
      <c r="J76" s="91"/>
    </row>
    <row r="77" spans="1:10" ht="15">
      <c r="A77" s="76"/>
      <c r="B77" s="45" t="s">
        <v>410</v>
      </c>
      <c r="C77" s="43"/>
      <c r="D77" s="43"/>
      <c r="E77" s="41" t="s">
        <v>41</v>
      </c>
      <c r="F77" s="41"/>
      <c r="G77" s="41" t="s">
        <v>1</v>
      </c>
      <c r="H77" s="45"/>
      <c r="I77" s="77" t="s">
        <v>2</v>
      </c>
      <c r="J77" s="41"/>
    </row>
    <row r="78" spans="1:10" ht="15">
      <c r="A78" s="42"/>
      <c r="B78" s="78" t="s">
        <v>3</v>
      </c>
      <c r="C78" s="78"/>
      <c r="D78" s="78"/>
      <c r="E78" s="79">
        <v>1</v>
      </c>
      <c r="F78" s="80" t="s">
        <v>4</v>
      </c>
      <c r="G78" s="81">
        <f>+Dados!$I$12</f>
        <v>2573.0183000000002</v>
      </c>
      <c r="H78" s="82" t="s">
        <v>8</v>
      </c>
      <c r="I78" s="46">
        <f t="shared" ref="I78:I84" si="8">E78*G78</f>
        <v>2573.0183000000002</v>
      </c>
      <c r="J78" s="43"/>
    </row>
    <row r="79" spans="1:10" ht="15">
      <c r="A79" s="42"/>
      <c r="B79" s="43" t="s">
        <v>65</v>
      </c>
      <c r="C79" s="43"/>
      <c r="D79" s="43"/>
      <c r="E79" s="83">
        <f>E53</f>
        <v>0</v>
      </c>
      <c r="F79" s="42" t="s">
        <v>4</v>
      </c>
      <c r="G79" s="46">
        <f>G78/220*1.5</f>
        <v>17.54330659090909</v>
      </c>
      <c r="H79" s="84" t="s">
        <v>8</v>
      </c>
      <c r="I79" s="46">
        <f t="shared" si="8"/>
        <v>0</v>
      </c>
      <c r="J79" s="43"/>
    </row>
    <row r="80" spans="1:10" ht="15">
      <c r="A80" s="42"/>
      <c r="B80" s="43" t="s">
        <v>517</v>
      </c>
      <c r="C80" s="43"/>
      <c r="D80" s="43"/>
      <c r="E80" s="83">
        <f>((E79/26.08)*(($C$8+$C$9)/12))</f>
        <v>0</v>
      </c>
      <c r="F80" s="42" t="s">
        <v>4</v>
      </c>
      <c r="G80" s="46">
        <f>((G78+G81)/220*1.5)</f>
        <v>17.54330659090909</v>
      </c>
      <c r="H80" s="84" t="s">
        <v>8</v>
      </c>
      <c r="I80" s="46">
        <f t="shared" si="8"/>
        <v>0</v>
      </c>
      <c r="J80" s="43"/>
    </row>
    <row r="81" spans="1:10" ht="15">
      <c r="A81" s="42"/>
      <c r="B81" s="43" t="s">
        <v>74</v>
      </c>
      <c r="C81" s="43"/>
      <c r="D81" s="85">
        <v>0</v>
      </c>
      <c r="E81" s="83">
        <f>E78</f>
        <v>1</v>
      </c>
      <c r="F81" s="42" t="s">
        <v>4</v>
      </c>
      <c r="G81" s="46">
        <f>+Dados!$I$45*D81</f>
        <v>0</v>
      </c>
      <c r="H81" s="84" t="s">
        <v>8</v>
      </c>
      <c r="I81" s="46">
        <f t="shared" si="8"/>
        <v>0</v>
      </c>
      <c r="J81" s="43"/>
    </row>
    <row r="82" spans="1:10" ht="15">
      <c r="A82" s="42"/>
      <c r="B82" s="43" t="s">
        <v>377</v>
      </c>
      <c r="C82" s="43"/>
      <c r="D82" s="86"/>
      <c r="E82" s="83">
        <f>E56</f>
        <v>7.3910833333333343</v>
      </c>
      <c r="F82" s="42" t="s">
        <v>4</v>
      </c>
      <c r="G82" s="46">
        <f>G78/220*2</f>
        <v>23.391075454545454</v>
      </c>
      <c r="H82" s="84" t="s">
        <v>8</v>
      </c>
      <c r="I82" s="46">
        <f t="shared" si="8"/>
        <v>172.88538794083337</v>
      </c>
      <c r="J82" s="43"/>
    </row>
    <row r="83" spans="1:10" ht="15">
      <c r="A83" s="42"/>
      <c r="B83" s="43" t="s">
        <v>518</v>
      </c>
      <c r="C83" s="43"/>
      <c r="D83" s="86"/>
      <c r="E83" s="83">
        <f>(E82/26.08*(($C$8+$C$9)/12))</f>
        <v>1.5156862526931789</v>
      </c>
      <c r="F83" s="42" t="s">
        <v>4</v>
      </c>
      <c r="G83" s="46">
        <f>((G78+G81)/220*2)</f>
        <v>23.391075454545454</v>
      </c>
      <c r="H83" s="84" t="s">
        <v>8</v>
      </c>
      <c r="I83" s="46">
        <f t="shared" si="8"/>
        <v>35.453531502163393</v>
      </c>
      <c r="J83" s="43"/>
    </row>
    <row r="84" spans="1:10" ht="15">
      <c r="A84" s="42"/>
      <c r="B84" s="43" t="s">
        <v>75</v>
      </c>
      <c r="C84" s="43"/>
      <c r="D84" s="43"/>
      <c r="E84" s="83">
        <f>C15</f>
        <v>0</v>
      </c>
      <c r="F84" s="42" t="s">
        <v>4</v>
      </c>
      <c r="G84" s="46">
        <f>G78*14.48%</f>
        <v>372.57304984000007</v>
      </c>
      <c r="H84" s="84" t="s">
        <v>8</v>
      </c>
      <c r="I84" s="46">
        <f t="shared" si="8"/>
        <v>0</v>
      </c>
      <c r="J84" s="43"/>
    </row>
    <row r="85" spans="1:10" ht="15">
      <c r="A85" s="42"/>
      <c r="B85" s="43" t="s">
        <v>5</v>
      </c>
      <c r="C85" s="43"/>
      <c r="D85" s="86">
        <f>Encargos!$D$37</f>
        <v>0.73019999999999996</v>
      </c>
      <c r="E85" s="83"/>
      <c r="F85" s="42"/>
      <c r="G85" s="46"/>
      <c r="H85" s="84" t="s">
        <v>8</v>
      </c>
      <c r="I85" s="46">
        <f>TRUNC(SUM(I78:I84)*D85,2)</f>
        <v>2030.94</v>
      </c>
      <c r="J85" s="43"/>
    </row>
    <row r="86" spans="1:10" ht="15">
      <c r="A86" s="42"/>
      <c r="B86" s="43" t="s">
        <v>382</v>
      </c>
      <c r="C86" s="43"/>
      <c r="D86" s="86"/>
      <c r="E86" s="83">
        <v>1</v>
      </c>
      <c r="F86" s="42" t="s">
        <v>4</v>
      </c>
      <c r="G86" s="46">
        <f>+Dados!$I$14</f>
        <v>265.60000000000002</v>
      </c>
      <c r="H86" s="84" t="s">
        <v>8</v>
      </c>
      <c r="I86" s="46">
        <f>E86*G86</f>
        <v>265.60000000000002</v>
      </c>
      <c r="J86" s="43"/>
    </row>
    <row r="87" spans="1:10" ht="15">
      <c r="A87" s="42"/>
      <c r="B87" s="43" t="s">
        <v>276</v>
      </c>
      <c r="C87" s="43"/>
      <c r="D87" s="86"/>
      <c r="E87" s="83">
        <v>1</v>
      </c>
      <c r="F87" s="42"/>
      <c r="G87" s="46">
        <f>+Dados!$I$17</f>
        <v>29.699166666666667</v>
      </c>
      <c r="H87" s="84" t="s">
        <v>8</v>
      </c>
      <c r="I87" s="46">
        <f>E87*G87</f>
        <v>29.699166666666667</v>
      </c>
      <c r="J87" s="43"/>
    </row>
    <row r="88" spans="1:10" ht="15.75" thickBot="1">
      <c r="A88" s="42"/>
      <c r="B88" s="43" t="s">
        <v>411</v>
      </c>
      <c r="C88" s="43"/>
      <c r="D88" s="87"/>
      <c r="E88" s="83"/>
      <c r="F88" s="42" t="s">
        <v>4</v>
      </c>
      <c r="G88" s="46">
        <f>SUM(I78:I88)</f>
        <v>5107.5963861096634</v>
      </c>
      <c r="H88" s="43"/>
      <c r="I88" s="44" t="s">
        <v>8</v>
      </c>
      <c r="J88" s="88">
        <f>G88</f>
        <v>5107.5963861096634</v>
      </c>
    </row>
    <row r="89" spans="1:10" ht="15">
      <c r="A89" s="42"/>
      <c r="B89" s="43"/>
      <c r="C89" s="43"/>
      <c r="D89" s="87"/>
      <c r="E89" s="83"/>
      <c r="F89" s="42"/>
      <c r="G89" s="46"/>
      <c r="H89" s="43"/>
      <c r="I89" s="44"/>
      <c r="J89" s="91"/>
    </row>
    <row r="90" spans="1:10" ht="15">
      <c r="A90" s="42"/>
      <c r="B90" s="45" t="s">
        <v>277</v>
      </c>
      <c r="C90" s="43"/>
      <c r="D90" s="43"/>
      <c r="E90" s="41" t="s">
        <v>41</v>
      </c>
      <c r="F90" s="41"/>
      <c r="G90" s="41" t="s">
        <v>1</v>
      </c>
      <c r="H90" s="45"/>
      <c r="I90" s="77" t="s">
        <v>2</v>
      </c>
      <c r="J90" s="41"/>
    </row>
    <row r="91" spans="1:10" ht="15">
      <c r="A91" s="42"/>
      <c r="B91" s="78" t="s">
        <v>3</v>
      </c>
      <c r="C91" s="78"/>
      <c r="D91" s="78"/>
      <c r="E91" s="79">
        <v>1</v>
      </c>
      <c r="F91" s="80" t="s">
        <v>4</v>
      </c>
      <c r="G91" s="81">
        <f>+Dados!$I$9</f>
        <v>8059.15</v>
      </c>
      <c r="H91" s="82" t="s">
        <v>8</v>
      </c>
      <c r="I91" s="46">
        <f t="shared" ref="I91:I97" si="9">E91*G91</f>
        <v>8059.15</v>
      </c>
      <c r="J91" s="43"/>
    </row>
    <row r="92" spans="1:10" ht="15">
      <c r="A92" s="42"/>
      <c r="B92" s="43" t="s">
        <v>65</v>
      </c>
      <c r="C92" s="43"/>
      <c r="D92" s="43"/>
      <c r="E92" s="83">
        <f>E53</f>
        <v>0</v>
      </c>
      <c r="F92" s="42" t="s">
        <v>4</v>
      </c>
      <c r="G92" s="46">
        <f>G91/220*1.5</f>
        <v>54.948750000000004</v>
      </c>
      <c r="H92" s="84" t="s">
        <v>8</v>
      </c>
      <c r="I92" s="46">
        <f t="shared" si="9"/>
        <v>0</v>
      </c>
      <c r="J92" s="43"/>
    </row>
    <row r="93" spans="1:10" ht="15">
      <c r="A93" s="42"/>
      <c r="B93" s="43" t="s">
        <v>517</v>
      </c>
      <c r="C93" s="43"/>
      <c r="D93" s="43"/>
      <c r="E93" s="83">
        <f>((E92/26.08)*(($C$8+$C$9)/12))</f>
        <v>0</v>
      </c>
      <c r="F93" s="42" t="s">
        <v>4</v>
      </c>
      <c r="G93" s="46">
        <f>((G91+G94)/220*1.5)</f>
        <v>54.948750000000004</v>
      </c>
      <c r="H93" s="84" t="s">
        <v>8</v>
      </c>
      <c r="I93" s="46">
        <f t="shared" si="9"/>
        <v>0</v>
      </c>
      <c r="J93" s="43"/>
    </row>
    <row r="94" spans="1:10" ht="15">
      <c r="A94" s="42"/>
      <c r="B94" s="43" t="s">
        <v>74</v>
      </c>
      <c r="C94" s="43"/>
      <c r="D94" s="85">
        <v>0</v>
      </c>
      <c r="E94" s="83">
        <f>E91</f>
        <v>1</v>
      </c>
      <c r="F94" s="42" t="s">
        <v>4</v>
      </c>
      <c r="G94" s="46">
        <f>+Dados!$I$45*D94</f>
        <v>0</v>
      </c>
      <c r="H94" s="84" t="s">
        <v>8</v>
      </c>
      <c r="I94" s="46">
        <f t="shared" si="9"/>
        <v>0</v>
      </c>
      <c r="J94" s="43"/>
    </row>
    <row r="95" spans="1:10" ht="15">
      <c r="A95" s="42"/>
      <c r="B95" s="43" t="s">
        <v>377</v>
      </c>
      <c r="C95" s="43"/>
      <c r="D95" s="86"/>
      <c r="E95" s="83">
        <f>E56</f>
        <v>7.3910833333333343</v>
      </c>
      <c r="F95" s="42" t="s">
        <v>4</v>
      </c>
      <c r="G95" s="46">
        <f>G91/220*2</f>
        <v>73.265000000000001</v>
      </c>
      <c r="H95" s="84" t="s">
        <v>8</v>
      </c>
      <c r="I95" s="46">
        <f t="shared" si="9"/>
        <v>541.50772041666676</v>
      </c>
      <c r="J95" s="43"/>
    </row>
    <row r="96" spans="1:10" ht="15">
      <c r="A96" s="42"/>
      <c r="B96" s="43" t="s">
        <v>518</v>
      </c>
      <c r="C96" s="43"/>
      <c r="D96" s="86"/>
      <c r="E96" s="83">
        <f>(E95/26.08*(($C$8+$C$9)*7.33/12))</f>
        <v>11.109980232241</v>
      </c>
      <c r="F96" s="42" t="s">
        <v>4</v>
      </c>
      <c r="G96" s="46">
        <f>((G91+G94)/220*2)</f>
        <v>73.265000000000001</v>
      </c>
      <c r="H96" s="84" t="s">
        <v>8</v>
      </c>
      <c r="I96" s="46">
        <f t="shared" si="9"/>
        <v>813.97270171513685</v>
      </c>
      <c r="J96" s="43"/>
    </row>
    <row r="97" spans="1:10" ht="15">
      <c r="A97" s="42"/>
      <c r="B97" s="43" t="s">
        <v>75</v>
      </c>
      <c r="C97" s="43"/>
      <c r="D97" s="43"/>
      <c r="E97" s="83">
        <v>0.5</v>
      </c>
      <c r="F97" s="42" t="s">
        <v>4</v>
      </c>
      <c r="G97" s="46">
        <f>G91*14.48%</f>
        <v>1166.9649200000001</v>
      </c>
      <c r="H97" s="84" t="s">
        <v>8</v>
      </c>
      <c r="I97" s="46">
        <f t="shared" si="9"/>
        <v>583.48246000000006</v>
      </c>
      <c r="J97" s="43"/>
    </row>
    <row r="98" spans="1:10" ht="15">
      <c r="A98" s="42"/>
      <c r="B98" s="43" t="s">
        <v>5</v>
      </c>
      <c r="C98" s="43"/>
      <c r="D98" s="86">
        <f>Encargos!$D$37</f>
        <v>0.73019999999999996</v>
      </c>
      <c r="E98" s="83"/>
      <c r="F98" s="42"/>
      <c r="G98" s="46"/>
      <c r="H98" s="84" t="s">
        <v>8</v>
      </c>
      <c r="I98" s="46">
        <f>TRUNC(SUM(I91:I97)*D98,2)</f>
        <v>7300.62</v>
      </c>
      <c r="J98" s="43"/>
    </row>
    <row r="99" spans="1:10" ht="15">
      <c r="A99" s="42"/>
      <c r="B99" s="43" t="s">
        <v>382</v>
      </c>
      <c r="C99" s="43"/>
      <c r="D99" s="86"/>
      <c r="E99" s="83">
        <v>1</v>
      </c>
      <c r="F99" s="42" t="s">
        <v>4</v>
      </c>
      <c r="G99" s="46">
        <f>+Dados!$I$14</f>
        <v>265.60000000000002</v>
      </c>
      <c r="H99" s="84" t="s">
        <v>8</v>
      </c>
      <c r="I99" s="46">
        <f>E99*G99</f>
        <v>265.60000000000002</v>
      </c>
      <c r="J99" s="43"/>
    </row>
    <row r="100" spans="1:10" ht="15">
      <c r="A100" s="42"/>
      <c r="B100" s="43" t="s">
        <v>276</v>
      </c>
      <c r="C100" s="43"/>
      <c r="D100" s="86"/>
      <c r="E100" s="83">
        <v>1</v>
      </c>
      <c r="F100" s="42"/>
      <c r="G100" s="46">
        <f>+Dados!$I$17</f>
        <v>29.699166666666667</v>
      </c>
      <c r="H100" s="84" t="s">
        <v>8</v>
      </c>
      <c r="I100" s="46">
        <f>E100*G100</f>
        <v>29.699166666666667</v>
      </c>
      <c r="J100" s="43"/>
    </row>
    <row r="101" spans="1:10" ht="15.75" thickBot="1">
      <c r="A101" s="42"/>
      <c r="B101" s="43" t="s">
        <v>279</v>
      </c>
      <c r="C101" s="43"/>
      <c r="D101" s="87"/>
      <c r="E101" s="83"/>
      <c r="F101" s="42" t="s">
        <v>4</v>
      </c>
      <c r="G101" s="46">
        <f>SUM(I91:I101)</f>
        <v>17594.032048798465</v>
      </c>
      <c r="H101" s="43"/>
      <c r="I101" s="44" t="s">
        <v>8</v>
      </c>
      <c r="J101" s="88">
        <f>G101</f>
        <v>17594.032048798465</v>
      </c>
    </row>
    <row r="102" spans="1:10" ht="15">
      <c r="A102" s="42"/>
      <c r="B102" s="45"/>
      <c r="C102" s="43"/>
      <c r="D102" s="87"/>
      <c r="E102" s="46"/>
      <c r="F102" s="42"/>
      <c r="G102" s="46"/>
      <c r="H102" s="43"/>
      <c r="I102" s="44"/>
      <c r="J102" s="91"/>
    </row>
    <row r="103" spans="1:10" ht="15">
      <c r="A103" s="42"/>
      <c r="B103" s="45" t="s">
        <v>150</v>
      </c>
      <c r="C103" s="43"/>
      <c r="D103" s="43"/>
      <c r="E103" s="46"/>
      <c r="F103" s="42"/>
      <c r="G103" s="46"/>
      <c r="H103" s="43"/>
      <c r="I103" s="43"/>
      <c r="J103" s="43"/>
    </row>
    <row r="104" spans="1:10" ht="15">
      <c r="A104" s="42"/>
      <c r="B104" s="45"/>
      <c r="C104" s="43"/>
      <c r="D104" s="43"/>
      <c r="E104" s="41" t="s">
        <v>41</v>
      </c>
      <c r="F104" s="41"/>
      <c r="G104" s="41" t="s">
        <v>149</v>
      </c>
      <c r="H104" s="45"/>
      <c r="I104" s="41" t="s">
        <v>2</v>
      </c>
      <c r="J104" s="91"/>
    </row>
    <row r="105" spans="1:10" ht="15">
      <c r="A105" s="76"/>
      <c r="B105" s="45" t="s">
        <v>37</v>
      </c>
      <c r="C105" s="43"/>
      <c r="D105" s="43"/>
      <c r="E105" s="92">
        <f>F47</f>
        <v>1</v>
      </c>
      <c r="F105" s="43"/>
      <c r="G105" s="47">
        <f>J62</f>
        <v>7218.3588554392691</v>
      </c>
      <c r="H105" s="43"/>
      <c r="I105" s="93">
        <f>G105*E105</f>
        <v>7218.3588554392691</v>
      </c>
      <c r="J105" s="41"/>
    </row>
    <row r="106" spans="1:10" ht="15">
      <c r="A106" s="76"/>
      <c r="B106" s="45" t="s">
        <v>38</v>
      </c>
      <c r="C106" s="43"/>
      <c r="D106" s="43"/>
      <c r="E106" s="92">
        <f>I47</f>
        <v>3</v>
      </c>
      <c r="F106" s="42"/>
      <c r="G106" s="46">
        <f>J75</f>
        <v>4958.8880868204287</v>
      </c>
      <c r="H106" s="43"/>
      <c r="I106" s="93">
        <f>G106*E106</f>
        <v>14876.664260461286</v>
      </c>
      <c r="J106" s="91"/>
    </row>
    <row r="107" spans="1:10" ht="15">
      <c r="A107" s="76"/>
      <c r="B107" s="45" t="s">
        <v>410</v>
      </c>
      <c r="C107" s="43"/>
      <c r="D107" s="43"/>
      <c r="E107" s="92">
        <v>2</v>
      </c>
      <c r="F107" s="42"/>
      <c r="G107" s="46">
        <f>J88</f>
        <v>5107.5963861096634</v>
      </c>
      <c r="H107" s="43"/>
      <c r="I107" s="93">
        <f>G107*E107</f>
        <v>10215.192772219327</v>
      </c>
      <c r="J107" s="91"/>
    </row>
    <row r="108" spans="1:10" ht="15">
      <c r="A108" s="42"/>
      <c r="B108" s="45" t="s">
        <v>277</v>
      </c>
      <c r="C108" s="43"/>
      <c r="D108" s="43"/>
      <c r="E108" s="92">
        <v>2</v>
      </c>
      <c r="F108" s="42"/>
      <c r="G108" s="46">
        <f>J101</f>
        <v>17594.032048798465</v>
      </c>
      <c r="H108" s="43"/>
      <c r="I108" s="93">
        <f>G108*E108</f>
        <v>35188.064097596929</v>
      </c>
      <c r="J108" s="91"/>
    </row>
    <row r="109" spans="1:10" ht="15.75" thickBot="1">
      <c r="A109" s="42"/>
      <c r="B109" s="45"/>
      <c r="C109" s="43"/>
      <c r="D109" s="43"/>
      <c r="E109" s="46"/>
      <c r="F109" s="42"/>
      <c r="G109" s="46"/>
      <c r="H109" s="43"/>
      <c r="I109" s="44" t="s">
        <v>8</v>
      </c>
      <c r="J109" s="94">
        <f>SUM(I105:I108)</f>
        <v>67498.279985716814</v>
      </c>
    </row>
    <row r="110" spans="1:10" ht="15.75" thickTop="1">
      <c r="A110" s="42"/>
      <c r="B110" s="45"/>
      <c r="C110" s="43"/>
      <c r="D110" s="43"/>
      <c r="E110" s="46"/>
      <c r="F110" s="42"/>
      <c r="G110" s="46"/>
      <c r="H110" s="43"/>
      <c r="I110" s="44"/>
      <c r="J110" s="91"/>
    </row>
    <row r="111" spans="1:10" ht="3" customHeight="1">
      <c r="A111" s="42"/>
      <c r="B111" s="43"/>
      <c r="C111" s="43"/>
      <c r="D111" s="43"/>
      <c r="E111" s="43"/>
      <c r="F111" s="43"/>
      <c r="G111" s="43"/>
      <c r="H111" s="43"/>
      <c r="I111" s="43"/>
      <c r="J111" s="43"/>
    </row>
    <row r="112" spans="1:10" ht="14.25">
      <c r="A112" s="76" t="s">
        <v>179</v>
      </c>
      <c r="B112" s="45" t="s">
        <v>146</v>
      </c>
      <c r="C112" s="45"/>
      <c r="D112" s="45"/>
      <c r="E112" s="41"/>
      <c r="F112" s="41"/>
      <c r="G112" s="41"/>
      <c r="H112" s="45"/>
      <c r="I112" s="41"/>
      <c r="J112" s="41"/>
    </row>
    <row r="113" spans="1:10" ht="15">
      <c r="A113" s="42"/>
      <c r="B113" s="45"/>
      <c r="C113" s="43"/>
      <c r="D113" s="43"/>
      <c r="E113" s="42"/>
      <c r="F113" s="42"/>
      <c r="G113" s="42"/>
      <c r="H113" s="42"/>
      <c r="I113" s="42"/>
      <c r="J113" s="42"/>
    </row>
    <row r="114" spans="1:10" ht="15">
      <c r="A114" s="76"/>
      <c r="B114" s="45" t="s">
        <v>92</v>
      </c>
      <c r="C114" s="43"/>
      <c r="D114" s="43"/>
      <c r="E114" s="41" t="s">
        <v>41</v>
      </c>
      <c r="F114" s="41"/>
      <c r="G114" s="41" t="s">
        <v>42</v>
      </c>
      <c r="H114" s="45"/>
      <c r="I114" s="41" t="s">
        <v>2</v>
      </c>
      <c r="J114" s="42"/>
    </row>
    <row r="115" spans="1:10" ht="15">
      <c r="A115" s="42"/>
      <c r="B115" s="78"/>
      <c r="C115" s="78"/>
      <c r="D115" s="78" t="s">
        <v>10</v>
      </c>
      <c r="E115" s="95">
        <v>3</v>
      </c>
      <c r="F115" s="78" t="s">
        <v>76</v>
      </c>
      <c r="G115" s="81">
        <f>+Dados!$I$21</f>
        <v>99.21</v>
      </c>
      <c r="H115" s="78" t="s">
        <v>64</v>
      </c>
      <c r="I115" s="96">
        <f>E115*G115/12</f>
        <v>24.802499999999998</v>
      </c>
      <c r="J115" s="46"/>
    </row>
    <row r="116" spans="1:10" ht="15">
      <c r="A116" s="42"/>
      <c r="B116" s="43"/>
      <c r="C116" s="43"/>
      <c r="D116" s="43" t="s">
        <v>35</v>
      </c>
      <c r="E116" s="97">
        <v>3</v>
      </c>
      <c r="F116" s="43" t="s">
        <v>76</v>
      </c>
      <c r="G116" s="46">
        <f>+Dados!$I$22</f>
        <v>99.21</v>
      </c>
      <c r="H116" s="43" t="s">
        <v>64</v>
      </c>
      <c r="I116" s="98">
        <f>E116*G116/12</f>
        <v>24.802499999999998</v>
      </c>
      <c r="J116" s="46"/>
    </row>
    <row r="117" spans="1:10" ht="15">
      <c r="A117" s="42"/>
      <c r="B117" s="43"/>
      <c r="C117" s="43"/>
      <c r="D117" s="43" t="s">
        <v>12</v>
      </c>
      <c r="E117" s="97">
        <v>2</v>
      </c>
      <c r="F117" s="43" t="s">
        <v>76</v>
      </c>
      <c r="G117" s="46">
        <f>+Dados!$I$24</f>
        <v>28.61</v>
      </c>
      <c r="H117" s="43" t="s">
        <v>64</v>
      </c>
      <c r="I117" s="98">
        <f>E117*G117/12</f>
        <v>4.7683333333333335</v>
      </c>
      <c r="J117" s="46"/>
    </row>
    <row r="118" spans="1:10" ht="15">
      <c r="A118" s="42"/>
      <c r="B118" s="64"/>
      <c r="C118" s="64"/>
      <c r="D118" s="64" t="s">
        <v>52</v>
      </c>
      <c r="E118" s="99">
        <v>4</v>
      </c>
      <c r="F118" s="64" t="s">
        <v>78</v>
      </c>
      <c r="G118" s="100">
        <f>+Dados!$I$23</f>
        <v>84.88</v>
      </c>
      <c r="H118" s="64" t="s">
        <v>79</v>
      </c>
      <c r="I118" s="101">
        <f>E118*G118/12</f>
        <v>28.293333333333333</v>
      </c>
      <c r="J118" s="46"/>
    </row>
    <row r="119" spans="1:10" ht="15">
      <c r="A119" s="42"/>
      <c r="B119" s="43" t="s">
        <v>91</v>
      </c>
      <c r="C119" s="43"/>
      <c r="D119" s="87"/>
      <c r="E119" s="102">
        <v>1</v>
      </c>
      <c r="F119" s="43" t="s">
        <v>92</v>
      </c>
      <c r="G119" s="43"/>
      <c r="H119" s="42" t="s">
        <v>11</v>
      </c>
      <c r="I119" s="46">
        <f>SUM(I115:I118)</f>
        <v>82.666666666666657</v>
      </c>
      <c r="J119" s="103">
        <f>E119*I119</f>
        <v>82.666666666666657</v>
      </c>
    </row>
    <row r="120" spans="1:10" ht="15">
      <c r="A120" s="42"/>
      <c r="B120" s="43"/>
      <c r="C120" s="43"/>
      <c r="D120" s="43"/>
      <c r="E120" s="43"/>
      <c r="F120" s="43"/>
      <c r="G120" s="43"/>
      <c r="H120" s="43"/>
      <c r="I120" s="43"/>
      <c r="J120" s="43"/>
    </row>
    <row r="121" spans="1:10" ht="15">
      <c r="A121" s="76"/>
      <c r="B121" s="45" t="s">
        <v>38</v>
      </c>
      <c r="C121" s="43"/>
      <c r="D121" s="43"/>
      <c r="E121" s="41" t="s">
        <v>41</v>
      </c>
      <c r="F121" s="41"/>
      <c r="G121" s="41" t="s">
        <v>42</v>
      </c>
      <c r="H121" s="45"/>
      <c r="I121" s="41" t="s">
        <v>2</v>
      </c>
      <c r="J121" s="42"/>
    </row>
    <row r="122" spans="1:10" ht="15">
      <c r="A122" s="42"/>
      <c r="B122" s="78"/>
      <c r="C122" s="78"/>
      <c r="D122" s="78" t="s">
        <v>10</v>
      </c>
      <c r="E122" s="95">
        <v>6</v>
      </c>
      <c r="F122" s="78" t="s">
        <v>76</v>
      </c>
      <c r="G122" s="81">
        <f>+Dados!$I$21</f>
        <v>99.21</v>
      </c>
      <c r="H122" s="78" t="s">
        <v>64</v>
      </c>
      <c r="I122" s="96">
        <f>E122*G122/12</f>
        <v>49.604999999999997</v>
      </c>
      <c r="J122" s="43"/>
    </row>
    <row r="123" spans="1:10" ht="15">
      <c r="A123" s="42"/>
      <c r="B123" s="43"/>
      <c r="C123" s="43"/>
      <c r="D123" s="43" t="s">
        <v>12</v>
      </c>
      <c r="E123" s="97">
        <v>2</v>
      </c>
      <c r="F123" s="43" t="s">
        <v>76</v>
      </c>
      <c r="G123" s="46">
        <f>+Dados!$I$24</f>
        <v>28.61</v>
      </c>
      <c r="H123" s="43" t="s">
        <v>64</v>
      </c>
      <c r="I123" s="98">
        <f t="shared" ref="I123:I129" si="10">E123*G123/12</f>
        <v>4.7683333333333335</v>
      </c>
      <c r="J123" s="43"/>
    </row>
    <row r="124" spans="1:10" ht="15">
      <c r="A124" s="42"/>
      <c r="B124" s="43"/>
      <c r="C124" s="43"/>
      <c r="D124" s="43" t="s">
        <v>52</v>
      </c>
      <c r="E124" s="97">
        <v>6</v>
      </c>
      <c r="F124" s="43" t="s">
        <v>78</v>
      </c>
      <c r="G124" s="46">
        <f>+Dados!$I$23</f>
        <v>84.88</v>
      </c>
      <c r="H124" s="43" t="s">
        <v>79</v>
      </c>
      <c r="I124" s="98">
        <f t="shared" si="10"/>
        <v>42.44</v>
      </c>
      <c r="J124" s="43"/>
    </row>
    <row r="125" spans="1:10" ht="15">
      <c r="A125" s="42"/>
      <c r="B125" s="43"/>
      <c r="C125" s="43"/>
      <c r="D125" s="43" t="s">
        <v>35</v>
      </c>
      <c r="E125" s="97">
        <v>6</v>
      </c>
      <c r="F125" s="43" t="s">
        <v>76</v>
      </c>
      <c r="G125" s="46">
        <f>+Dados!$I$22</f>
        <v>99.21</v>
      </c>
      <c r="H125" s="43" t="s">
        <v>64</v>
      </c>
      <c r="I125" s="98">
        <f t="shared" si="10"/>
        <v>49.604999999999997</v>
      </c>
      <c r="J125" s="43"/>
    </row>
    <row r="126" spans="1:10" ht="15">
      <c r="A126" s="42"/>
      <c r="B126" s="43"/>
      <c r="C126" s="43"/>
      <c r="D126" s="43" t="s">
        <v>13</v>
      </c>
      <c r="E126" s="97">
        <v>2</v>
      </c>
      <c r="F126" s="43" t="s">
        <v>76</v>
      </c>
      <c r="G126" s="46">
        <f>+Dados!$I$25</f>
        <v>23.09</v>
      </c>
      <c r="H126" s="43" t="s">
        <v>64</v>
      </c>
      <c r="I126" s="98">
        <f t="shared" si="10"/>
        <v>3.8483333333333332</v>
      </c>
      <c r="J126" s="43"/>
    </row>
    <row r="127" spans="1:10" ht="15">
      <c r="A127" s="42"/>
      <c r="B127" s="43"/>
      <c r="C127" s="43"/>
      <c r="D127" s="43" t="s">
        <v>14</v>
      </c>
      <c r="E127" s="97">
        <v>2</v>
      </c>
      <c r="F127" s="43" t="s">
        <v>76</v>
      </c>
      <c r="G127" s="46">
        <f>+Dados!$I$26</f>
        <v>18.18</v>
      </c>
      <c r="H127" s="43" t="s">
        <v>64</v>
      </c>
      <c r="I127" s="98">
        <f t="shared" si="10"/>
        <v>3.03</v>
      </c>
      <c r="J127" s="43"/>
    </row>
    <row r="128" spans="1:10" ht="15">
      <c r="A128" s="42"/>
      <c r="B128" s="43"/>
      <c r="C128" s="43"/>
      <c r="D128" s="43" t="s">
        <v>362</v>
      </c>
      <c r="E128" s="97">
        <v>12</v>
      </c>
      <c r="F128" s="43" t="s">
        <v>76</v>
      </c>
      <c r="G128" s="46">
        <f>+Dados!$I$46</f>
        <v>12.387</v>
      </c>
      <c r="H128" s="43" t="s">
        <v>64</v>
      </c>
      <c r="I128" s="98">
        <f>E128*G128/12</f>
        <v>12.387</v>
      </c>
      <c r="J128" s="43"/>
    </row>
    <row r="129" spans="1:10" ht="15">
      <c r="A129" s="42"/>
      <c r="B129" s="64"/>
      <c r="C129" s="64"/>
      <c r="D129" s="64" t="s">
        <v>51</v>
      </c>
      <c r="E129" s="99">
        <v>12</v>
      </c>
      <c r="F129" s="64" t="s">
        <v>78</v>
      </c>
      <c r="G129" s="100">
        <f>+Dados!$I$27</f>
        <v>12.49</v>
      </c>
      <c r="H129" s="64" t="s">
        <v>79</v>
      </c>
      <c r="I129" s="101">
        <f t="shared" si="10"/>
        <v>12.49</v>
      </c>
      <c r="J129" s="43"/>
    </row>
    <row r="130" spans="1:10" ht="15">
      <c r="A130" s="42"/>
      <c r="B130" s="43" t="s">
        <v>80</v>
      </c>
      <c r="C130" s="43"/>
      <c r="D130" s="87"/>
      <c r="E130" s="102">
        <v>1</v>
      </c>
      <c r="F130" s="43" t="s">
        <v>38</v>
      </c>
      <c r="G130" s="43"/>
      <c r="H130" s="42" t="s">
        <v>23</v>
      </c>
      <c r="I130" s="46">
        <f>SUM(I122:I129)</f>
        <v>178.17366666666666</v>
      </c>
      <c r="J130" s="103">
        <f>E130*I130</f>
        <v>178.17366666666666</v>
      </c>
    </row>
    <row r="131" spans="1:10" ht="15">
      <c r="A131" s="42"/>
      <c r="B131" s="43"/>
      <c r="C131" s="43"/>
      <c r="D131" s="42"/>
      <c r="E131" s="104"/>
      <c r="F131" s="43"/>
      <c r="G131" s="43"/>
      <c r="H131" s="42"/>
      <c r="I131" s="46"/>
      <c r="J131" s="46"/>
    </row>
    <row r="132" spans="1:10" ht="15">
      <c r="A132" s="42"/>
      <c r="B132" s="45"/>
      <c r="C132" s="43"/>
      <c r="D132" s="43"/>
      <c r="E132" s="46"/>
      <c r="F132" s="42"/>
      <c r="G132" s="46"/>
      <c r="H132" s="43"/>
      <c r="I132" s="44"/>
      <c r="J132" s="91"/>
    </row>
    <row r="133" spans="1:10" ht="15">
      <c r="A133" s="42"/>
      <c r="B133" s="45" t="s">
        <v>151</v>
      </c>
      <c r="C133" s="43"/>
      <c r="D133" s="43"/>
      <c r="E133" s="46"/>
      <c r="F133" s="42"/>
      <c r="G133" s="46"/>
      <c r="H133" s="43"/>
      <c r="I133" s="43"/>
      <c r="J133" s="43"/>
    </row>
    <row r="134" spans="1:10" ht="15">
      <c r="A134" s="42"/>
      <c r="B134" s="45"/>
      <c r="C134" s="43"/>
      <c r="D134" s="43"/>
      <c r="E134" s="41" t="s">
        <v>41</v>
      </c>
      <c r="F134" s="41"/>
      <c r="G134" s="41" t="s">
        <v>149</v>
      </c>
      <c r="H134" s="45"/>
      <c r="I134" s="41" t="s">
        <v>2</v>
      </c>
      <c r="J134" s="91"/>
    </row>
    <row r="135" spans="1:10" ht="15">
      <c r="A135" s="76"/>
      <c r="B135" s="45" t="s">
        <v>37</v>
      </c>
      <c r="C135" s="43"/>
      <c r="D135" s="43"/>
      <c r="E135" s="92">
        <f>E105</f>
        <v>1</v>
      </c>
      <c r="F135" s="43"/>
      <c r="G135" s="47">
        <f>$J$119</f>
        <v>82.666666666666657</v>
      </c>
      <c r="H135" s="43"/>
      <c r="I135" s="93">
        <f>G135*E135</f>
        <v>82.666666666666657</v>
      </c>
      <c r="J135" s="41"/>
    </row>
    <row r="136" spans="1:10" ht="15">
      <c r="A136" s="76"/>
      <c r="B136" s="45" t="s">
        <v>38</v>
      </c>
      <c r="C136" s="43"/>
      <c r="D136" s="43"/>
      <c r="E136" s="92">
        <f>E106</f>
        <v>3</v>
      </c>
      <c r="F136" s="42"/>
      <c r="G136" s="46">
        <f>$J$130</f>
        <v>178.17366666666666</v>
      </c>
      <c r="H136" s="43"/>
      <c r="I136" s="93">
        <f>G136*E136</f>
        <v>534.52099999999996</v>
      </c>
      <c r="J136" s="91"/>
    </row>
    <row r="137" spans="1:10" ht="15">
      <c r="A137" s="76"/>
      <c r="B137" s="45" t="s">
        <v>410</v>
      </c>
      <c r="C137" s="43"/>
      <c r="D137" s="43"/>
      <c r="E137" s="92">
        <v>0</v>
      </c>
      <c r="F137" s="42"/>
      <c r="G137" s="47">
        <f>$J$119</f>
        <v>82.666666666666657</v>
      </c>
      <c r="H137" s="43"/>
      <c r="I137" s="93">
        <f>G137*E137</f>
        <v>0</v>
      </c>
      <c r="J137" s="91"/>
    </row>
    <row r="138" spans="1:10" ht="15">
      <c r="A138" s="76"/>
      <c r="B138" s="45" t="s">
        <v>277</v>
      </c>
      <c r="C138" s="43"/>
      <c r="D138" s="43"/>
      <c r="E138" s="92">
        <v>0</v>
      </c>
      <c r="F138" s="43"/>
      <c r="G138" s="47">
        <f>$J$119</f>
        <v>82.666666666666657</v>
      </c>
      <c r="H138" s="43"/>
      <c r="I138" s="93">
        <f>G138*E138</f>
        <v>0</v>
      </c>
      <c r="J138" s="41"/>
    </row>
    <row r="139" spans="1:10" ht="15.75" thickBot="1">
      <c r="A139" s="42"/>
      <c r="B139" s="45"/>
      <c r="C139" s="43"/>
      <c r="D139" s="43"/>
      <c r="E139" s="46"/>
      <c r="F139" s="42"/>
      <c r="G139" s="46"/>
      <c r="H139" s="43"/>
      <c r="I139" s="44" t="s">
        <v>8</v>
      </c>
      <c r="J139" s="94">
        <f>SUM(I135:I138)</f>
        <v>617.18766666666659</v>
      </c>
    </row>
    <row r="140" spans="1:10" ht="15.75" thickTop="1">
      <c r="A140" s="42"/>
      <c r="B140" s="43"/>
      <c r="C140" s="43"/>
      <c r="D140" s="43"/>
      <c r="E140" s="43"/>
      <c r="F140" s="43"/>
      <c r="G140" s="43"/>
      <c r="H140" s="43"/>
      <c r="I140" s="43"/>
      <c r="J140" s="43"/>
    </row>
    <row r="141" spans="1:10" ht="14.25">
      <c r="A141" s="76" t="s">
        <v>180</v>
      </c>
      <c r="B141" s="45" t="s">
        <v>152</v>
      </c>
      <c r="C141" s="45"/>
      <c r="D141" s="45"/>
      <c r="E141" s="41"/>
      <c r="F141" s="41"/>
      <c r="G141" s="41"/>
      <c r="H141" s="45"/>
      <c r="I141" s="41"/>
      <c r="J141" s="41"/>
    </row>
    <row r="142" spans="1:10" ht="15">
      <c r="A142" s="42"/>
      <c r="B142" s="43"/>
      <c r="C142" s="43"/>
      <c r="D142" s="43"/>
      <c r="E142" s="43"/>
      <c r="F142" s="43"/>
      <c r="G142" s="43"/>
      <c r="H142" s="43"/>
      <c r="I142" s="43"/>
      <c r="J142" s="43"/>
    </row>
    <row r="143" spans="1:10" ht="15">
      <c r="A143" s="76"/>
      <c r="B143" s="45" t="s">
        <v>37</v>
      </c>
      <c r="C143" s="43"/>
      <c r="D143" s="43"/>
      <c r="E143" s="41" t="s">
        <v>41</v>
      </c>
      <c r="F143" s="41"/>
      <c r="G143" s="41" t="s">
        <v>1</v>
      </c>
      <c r="H143" s="45"/>
      <c r="I143" s="77" t="s">
        <v>2</v>
      </c>
      <c r="J143" s="41"/>
    </row>
    <row r="144" spans="1:10" ht="15">
      <c r="A144" s="42"/>
      <c r="B144" s="43" t="s">
        <v>6</v>
      </c>
      <c r="C144" s="43"/>
      <c r="D144" s="43"/>
      <c r="E144" s="83">
        <v>1</v>
      </c>
      <c r="F144" s="42" t="s">
        <v>4</v>
      </c>
      <c r="G144" s="46">
        <f>+Dados!$I$13</f>
        <v>718.71</v>
      </c>
      <c r="H144" s="84" t="s">
        <v>8</v>
      </c>
      <c r="I144" s="46">
        <f>E144*G144</f>
        <v>718.71</v>
      </c>
      <c r="J144" s="43"/>
    </row>
    <row r="145" spans="1:10" ht="15">
      <c r="A145" s="42"/>
      <c r="B145" s="64" t="s">
        <v>7</v>
      </c>
      <c r="C145" s="64"/>
      <c r="D145" s="64"/>
      <c r="E145" s="105">
        <f>E144</f>
        <v>1</v>
      </c>
      <c r="F145" s="106" t="s">
        <v>4</v>
      </c>
      <c r="G145" s="100">
        <f>$C$16*Dados!$I$43*2-0.06*G52</f>
        <v>113.87166857142853</v>
      </c>
      <c r="H145" s="107" t="s">
        <v>8</v>
      </c>
      <c r="I145" s="100">
        <f>E145*G145</f>
        <v>113.87166857142853</v>
      </c>
      <c r="J145" s="43"/>
    </row>
    <row r="146" spans="1:10" ht="15.75" thickBot="1">
      <c r="A146" s="42"/>
      <c r="B146" s="43" t="s">
        <v>90</v>
      </c>
      <c r="C146" s="43"/>
      <c r="D146" s="87"/>
      <c r="E146" s="83">
        <v>1</v>
      </c>
      <c r="F146" s="42" t="s">
        <v>4</v>
      </c>
      <c r="G146" s="46">
        <f>SUM(I144:I145)</f>
        <v>832.58166857142851</v>
      </c>
      <c r="H146" s="43"/>
      <c r="I146" s="44" t="s">
        <v>8</v>
      </c>
      <c r="J146" s="88">
        <f>G146</f>
        <v>832.58166857142851</v>
      </c>
    </row>
    <row r="147" spans="1:10" ht="15">
      <c r="A147" s="89"/>
      <c r="B147" s="90"/>
      <c r="C147" s="90"/>
      <c r="D147" s="90"/>
      <c r="E147" s="90"/>
      <c r="F147" s="90"/>
      <c r="G147" s="90"/>
      <c r="H147" s="90"/>
      <c r="I147" s="90"/>
      <c r="J147" s="43"/>
    </row>
    <row r="148" spans="1:10" ht="15">
      <c r="A148" s="76"/>
      <c r="B148" s="45" t="s">
        <v>38</v>
      </c>
      <c r="C148" s="43"/>
      <c r="D148" s="43"/>
      <c r="E148" s="41" t="s">
        <v>41</v>
      </c>
      <c r="F148" s="41"/>
      <c r="G148" s="41" t="s">
        <v>1</v>
      </c>
      <c r="H148" s="45"/>
      <c r="I148" s="77" t="s">
        <v>2</v>
      </c>
      <c r="J148" s="41"/>
    </row>
    <row r="149" spans="1:10" ht="15">
      <c r="A149" s="42"/>
      <c r="B149" s="43" t="s">
        <v>6</v>
      </c>
      <c r="C149" s="43"/>
      <c r="D149" s="43"/>
      <c r="E149" s="83">
        <v>1</v>
      </c>
      <c r="F149" s="42" t="s">
        <v>4</v>
      </c>
      <c r="G149" s="46">
        <f>+Dados!$I$13</f>
        <v>718.71</v>
      </c>
      <c r="H149" s="84" t="s">
        <v>8</v>
      </c>
      <c r="I149" s="46">
        <f>E149*G149</f>
        <v>718.71</v>
      </c>
      <c r="J149" s="43"/>
    </row>
    <row r="150" spans="1:10" ht="15">
      <c r="A150" s="42"/>
      <c r="B150" s="64" t="s">
        <v>7</v>
      </c>
      <c r="C150" s="64"/>
      <c r="D150" s="64"/>
      <c r="E150" s="105">
        <f>E149</f>
        <v>1</v>
      </c>
      <c r="F150" s="106" t="s">
        <v>4</v>
      </c>
      <c r="G150" s="100">
        <f>$C$16*Dados!$I$43*2-0.06*G65</f>
        <v>202.36494857142856</v>
      </c>
      <c r="H150" s="107" t="s">
        <v>8</v>
      </c>
      <c r="I150" s="100">
        <f>E150*G150</f>
        <v>202.36494857142856</v>
      </c>
      <c r="J150" s="43"/>
    </row>
    <row r="151" spans="1:10" ht="15.75" thickBot="1">
      <c r="A151" s="42"/>
      <c r="B151" s="43" t="s">
        <v>77</v>
      </c>
      <c r="C151" s="43"/>
      <c r="D151" s="87"/>
      <c r="E151" s="83">
        <v>1</v>
      </c>
      <c r="F151" s="42" t="s">
        <v>4</v>
      </c>
      <c r="G151" s="46">
        <f>SUM(I149:I150)</f>
        <v>921.07494857142865</v>
      </c>
      <c r="H151" s="43"/>
      <c r="I151" s="44" t="s">
        <v>8</v>
      </c>
      <c r="J151" s="88">
        <f>G151</f>
        <v>921.07494857142865</v>
      </c>
    </row>
    <row r="152" spans="1:10" ht="15">
      <c r="A152" s="42"/>
      <c r="B152" s="45"/>
      <c r="C152" s="43"/>
      <c r="D152" s="87"/>
      <c r="E152" s="46"/>
      <c r="F152" s="42"/>
      <c r="G152" s="46"/>
      <c r="H152" s="43"/>
      <c r="I152" s="44"/>
      <c r="J152" s="91"/>
    </row>
    <row r="153" spans="1:10" ht="15">
      <c r="A153" s="76"/>
      <c r="B153" s="45" t="s">
        <v>410</v>
      </c>
      <c r="C153" s="43"/>
      <c r="D153" s="43"/>
      <c r="E153" s="41" t="s">
        <v>41</v>
      </c>
      <c r="F153" s="41"/>
      <c r="G153" s="41" t="s">
        <v>1</v>
      </c>
      <c r="H153" s="45"/>
      <c r="I153" s="77" t="s">
        <v>2</v>
      </c>
      <c r="J153" s="41"/>
    </row>
    <row r="154" spans="1:10" ht="15">
      <c r="A154" s="42"/>
      <c r="B154" s="43" t="s">
        <v>6</v>
      </c>
      <c r="C154" s="43"/>
      <c r="D154" s="43"/>
      <c r="E154" s="83">
        <v>1</v>
      </c>
      <c r="F154" s="42" t="s">
        <v>4</v>
      </c>
      <c r="G154" s="46">
        <f>+Dados!$I$13</f>
        <v>718.71</v>
      </c>
      <c r="H154" s="84" t="s">
        <v>8</v>
      </c>
      <c r="I154" s="46">
        <f>E154*G154</f>
        <v>718.71</v>
      </c>
      <c r="J154" s="43"/>
    </row>
    <row r="155" spans="1:10" ht="15">
      <c r="A155" s="42"/>
      <c r="B155" s="64" t="s">
        <v>7</v>
      </c>
      <c r="C155" s="64"/>
      <c r="D155" s="64"/>
      <c r="E155" s="105">
        <f>E154</f>
        <v>1</v>
      </c>
      <c r="F155" s="106" t="s">
        <v>4</v>
      </c>
      <c r="G155" s="100">
        <f>$C$16*Dados!$I$43*2-0.06*G78</f>
        <v>158.69033057142855</v>
      </c>
      <c r="H155" s="107" t="s">
        <v>8</v>
      </c>
      <c r="I155" s="100">
        <f>E155*G155</f>
        <v>158.69033057142855</v>
      </c>
      <c r="J155" s="43"/>
    </row>
    <row r="156" spans="1:10" ht="15.75" thickBot="1">
      <c r="A156" s="42"/>
      <c r="B156" s="43" t="s">
        <v>411</v>
      </c>
      <c r="C156" s="43"/>
      <c r="D156" s="87"/>
      <c r="E156" s="83"/>
      <c r="F156" s="42" t="s">
        <v>4</v>
      </c>
      <c r="G156" s="46">
        <f>SUM(I154:I155)</f>
        <v>877.40033057142864</v>
      </c>
      <c r="H156" s="43"/>
      <c r="I156" s="44" t="s">
        <v>8</v>
      </c>
      <c r="J156" s="88">
        <f>G156</f>
        <v>877.40033057142864</v>
      </c>
    </row>
    <row r="157" spans="1:10" ht="15">
      <c r="A157" s="42"/>
      <c r="B157" s="43"/>
      <c r="C157" s="43"/>
      <c r="D157" s="43"/>
      <c r="E157" s="43"/>
      <c r="F157" s="43"/>
      <c r="G157" s="43"/>
      <c r="H157" s="43"/>
      <c r="I157" s="43"/>
      <c r="J157" s="43"/>
    </row>
    <row r="158" spans="1:10" ht="15">
      <c r="A158" s="42"/>
      <c r="B158" s="45" t="s">
        <v>277</v>
      </c>
      <c r="C158" s="43"/>
      <c r="D158" s="43"/>
      <c r="E158" s="41" t="s">
        <v>41</v>
      </c>
      <c r="F158" s="41"/>
      <c r="G158" s="41" t="s">
        <v>1</v>
      </c>
      <c r="H158" s="45"/>
      <c r="I158" s="77" t="s">
        <v>2</v>
      </c>
      <c r="J158" s="41"/>
    </row>
    <row r="159" spans="1:10" ht="15">
      <c r="A159" s="42"/>
      <c r="B159" s="43" t="s">
        <v>6</v>
      </c>
      <c r="C159" s="43"/>
      <c r="D159" s="43"/>
      <c r="E159" s="83">
        <v>1</v>
      </c>
      <c r="F159" s="42" t="s">
        <v>4</v>
      </c>
      <c r="G159" s="46">
        <f>+Dados!$I$13</f>
        <v>718.71</v>
      </c>
      <c r="H159" s="84" t="s">
        <v>8</v>
      </c>
      <c r="I159" s="46">
        <f>E159*G159</f>
        <v>718.71</v>
      </c>
      <c r="J159" s="43"/>
    </row>
    <row r="160" spans="1:10" ht="15">
      <c r="A160" s="42"/>
      <c r="B160" s="64" t="s">
        <v>7</v>
      </c>
      <c r="C160" s="64"/>
      <c r="D160" s="64"/>
      <c r="E160" s="105">
        <f>E159</f>
        <v>1</v>
      </c>
      <c r="F160" s="106" t="s">
        <v>4</v>
      </c>
      <c r="G160" s="100">
        <f>$C$16*Dados!$I$43*2-0.06*G91</f>
        <v>-170.47757142857142</v>
      </c>
      <c r="H160" s="107" t="s">
        <v>8</v>
      </c>
      <c r="I160" s="100">
        <v>0</v>
      </c>
      <c r="J160" s="43"/>
    </row>
    <row r="161" spans="1:10" ht="15.75" thickBot="1">
      <c r="A161" s="42"/>
      <c r="B161" s="43" t="s">
        <v>279</v>
      </c>
      <c r="C161" s="43"/>
      <c r="D161" s="87"/>
      <c r="E161" s="83"/>
      <c r="F161" s="42" t="s">
        <v>4</v>
      </c>
      <c r="G161" s="46">
        <f>SUM(I159:I160)</f>
        <v>718.71</v>
      </c>
      <c r="H161" s="43"/>
      <c r="I161" s="44" t="s">
        <v>8</v>
      </c>
      <c r="J161" s="88">
        <f>G161</f>
        <v>718.71</v>
      </c>
    </row>
    <row r="162" spans="1:10" ht="15">
      <c r="A162" s="42"/>
      <c r="B162" s="43"/>
      <c r="C162" s="43"/>
      <c r="D162" s="43"/>
      <c r="E162" s="43"/>
      <c r="F162" s="43"/>
      <c r="G162" s="43"/>
      <c r="H162" s="43"/>
      <c r="I162" s="43"/>
      <c r="J162" s="43"/>
    </row>
    <row r="163" spans="1:10" ht="15">
      <c r="A163" s="42"/>
      <c r="B163" s="45" t="s">
        <v>153</v>
      </c>
      <c r="C163" s="43"/>
      <c r="D163" s="43"/>
      <c r="E163" s="46"/>
      <c r="F163" s="42"/>
      <c r="G163" s="46"/>
      <c r="H163" s="43"/>
      <c r="I163" s="43"/>
      <c r="J163" s="43"/>
    </row>
    <row r="164" spans="1:10" ht="15">
      <c r="A164" s="42"/>
      <c r="B164" s="45"/>
      <c r="C164" s="43"/>
      <c r="D164" s="43"/>
      <c r="E164" s="41" t="s">
        <v>41</v>
      </c>
      <c r="F164" s="41"/>
      <c r="G164" s="41" t="s">
        <v>149</v>
      </c>
      <c r="H164" s="45"/>
      <c r="I164" s="41" t="s">
        <v>2</v>
      </c>
      <c r="J164" s="91"/>
    </row>
    <row r="165" spans="1:10" ht="15">
      <c r="A165" s="76"/>
      <c r="B165" s="45" t="s">
        <v>37</v>
      </c>
      <c r="C165" s="43"/>
      <c r="D165" s="43"/>
      <c r="E165" s="195">
        <f>E135</f>
        <v>1</v>
      </c>
      <c r="F165" s="43"/>
      <c r="G165" s="47">
        <f>J146</f>
        <v>832.58166857142851</v>
      </c>
      <c r="H165" s="43"/>
      <c r="I165" s="93">
        <f>G165*E165</f>
        <v>832.58166857142851</v>
      </c>
      <c r="J165" s="41"/>
    </row>
    <row r="166" spans="1:10" ht="15">
      <c r="A166" s="76"/>
      <c r="B166" s="45" t="s">
        <v>38</v>
      </c>
      <c r="C166" s="43"/>
      <c r="D166" s="43"/>
      <c r="E166" s="195">
        <f>E136</f>
        <v>3</v>
      </c>
      <c r="F166" s="42"/>
      <c r="G166" s="46">
        <f>J151</f>
        <v>921.07494857142865</v>
      </c>
      <c r="H166" s="43"/>
      <c r="I166" s="93">
        <f>G166*E166</f>
        <v>2763.2248457142859</v>
      </c>
      <c r="J166" s="91"/>
    </row>
    <row r="167" spans="1:10" ht="15">
      <c r="A167" s="76"/>
      <c r="B167" s="45" t="s">
        <v>410</v>
      </c>
      <c r="C167" s="43"/>
      <c r="D167" s="43"/>
      <c r="E167" s="195">
        <f>E137</f>
        <v>0</v>
      </c>
      <c r="F167" s="42"/>
      <c r="G167" s="46">
        <f>J156</f>
        <v>877.40033057142864</v>
      </c>
      <c r="H167" s="43"/>
      <c r="I167" s="93">
        <f>G167*E167</f>
        <v>0</v>
      </c>
      <c r="J167" s="91"/>
    </row>
    <row r="168" spans="1:10" ht="15">
      <c r="A168" s="76"/>
      <c r="B168" s="45" t="s">
        <v>277</v>
      </c>
      <c r="C168" s="43"/>
      <c r="D168" s="43"/>
      <c r="E168" s="195">
        <f>E138</f>
        <v>0</v>
      </c>
      <c r="F168" s="42"/>
      <c r="G168" s="46">
        <f>J161</f>
        <v>718.71</v>
      </c>
      <c r="H168" s="43"/>
      <c r="I168" s="93">
        <f>G168*E168</f>
        <v>0</v>
      </c>
      <c r="J168" s="41"/>
    </row>
    <row r="169" spans="1:10" ht="15.75" thickBot="1">
      <c r="A169" s="42"/>
      <c r="B169" s="45"/>
      <c r="C169" s="43"/>
      <c r="D169" s="43"/>
      <c r="E169" s="46"/>
      <c r="F169" s="42"/>
      <c r="G169" s="46"/>
      <c r="H169" s="43"/>
      <c r="I169" s="44" t="s">
        <v>8</v>
      </c>
      <c r="J169" s="94">
        <f>SUM(I165:I168)</f>
        <v>3595.8065142857145</v>
      </c>
    </row>
    <row r="170" spans="1:10" ht="15.75" thickTop="1">
      <c r="A170" s="42"/>
      <c r="B170" s="43"/>
      <c r="C170" s="43"/>
      <c r="D170" s="43"/>
      <c r="E170" s="43"/>
      <c r="F170" s="43"/>
      <c r="G170" s="43"/>
      <c r="H170" s="43"/>
      <c r="I170" s="43"/>
      <c r="J170" s="43"/>
    </row>
    <row r="171" spans="1:10" ht="14.25">
      <c r="A171" s="76" t="s">
        <v>181</v>
      </c>
      <c r="B171" s="45" t="s">
        <v>155</v>
      </c>
      <c r="C171" s="45"/>
      <c r="D171" s="45"/>
      <c r="E171" s="41"/>
      <c r="F171" s="41"/>
      <c r="G171" s="41"/>
      <c r="H171" s="45"/>
      <c r="I171" s="41"/>
      <c r="J171" s="41"/>
    </row>
    <row r="172" spans="1:10" ht="15">
      <c r="A172" s="42"/>
      <c r="B172" s="45"/>
      <c r="C172" s="43"/>
      <c r="D172" s="43"/>
      <c r="E172" s="42"/>
      <c r="F172" s="42"/>
      <c r="G172" s="42"/>
      <c r="H172" s="42"/>
      <c r="I172" s="42"/>
      <c r="J172" s="42"/>
    </row>
    <row r="173" spans="1:10" ht="15">
      <c r="A173" s="76"/>
      <c r="B173" s="45" t="s">
        <v>43</v>
      </c>
      <c r="C173" s="43"/>
      <c r="D173" s="43"/>
      <c r="E173" s="41" t="s">
        <v>0</v>
      </c>
      <c r="F173" s="41"/>
      <c r="G173" s="41" t="s">
        <v>9</v>
      </c>
      <c r="H173" s="45"/>
      <c r="I173" s="77" t="s">
        <v>2</v>
      </c>
      <c r="J173" s="42"/>
    </row>
    <row r="174" spans="1:10" ht="15">
      <c r="A174" s="42"/>
      <c r="B174" s="78" t="s">
        <v>154</v>
      </c>
      <c r="C174" s="78"/>
      <c r="D174" s="78"/>
      <c r="E174" s="362">
        <f>D35+I35</f>
        <v>2</v>
      </c>
      <c r="F174" s="174" t="s">
        <v>158</v>
      </c>
      <c r="G174" s="81">
        <f>+Dados!$I$28</f>
        <v>43.81</v>
      </c>
      <c r="H174" s="78" t="s">
        <v>157</v>
      </c>
      <c r="I174" s="81">
        <f>G174*E174</f>
        <v>87.62</v>
      </c>
      <c r="J174" s="43"/>
    </row>
    <row r="175" spans="1:10" ht="15">
      <c r="A175" s="42"/>
      <c r="B175" s="43" t="s">
        <v>301</v>
      </c>
      <c r="C175" s="43"/>
      <c r="D175" s="43"/>
      <c r="E175" s="215">
        <v>1</v>
      </c>
      <c r="F175" s="110" t="s">
        <v>158</v>
      </c>
      <c r="G175" s="46">
        <f>+Dados!$I$44</f>
        <v>49.4</v>
      </c>
      <c r="H175" s="43" t="s">
        <v>157</v>
      </c>
      <c r="I175" s="46">
        <f>G175*E175</f>
        <v>49.4</v>
      </c>
      <c r="J175" s="43"/>
    </row>
    <row r="176" spans="1:10" ht="15">
      <c r="A176" s="42"/>
      <c r="B176" s="64" t="s">
        <v>40</v>
      </c>
      <c r="C176" s="64"/>
      <c r="D176" s="64"/>
      <c r="E176" s="363">
        <f>E174</f>
        <v>2</v>
      </c>
      <c r="F176" s="112" t="s">
        <v>158</v>
      </c>
      <c r="G176" s="100">
        <f>+Dados!$I$29</f>
        <v>48.32</v>
      </c>
      <c r="H176" s="64" t="s">
        <v>157</v>
      </c>
      <c r="I176" s="100">
        <f>G176*E176</f>
        <v>96.64</v>
      </c>
      <c r="J176" s="43"/>
    </row>
    <row r="177" spans="1:12" ht="15">
      <c r="A177" s="42"/>
      <c r="B177" s="43" t="s">
        <v>81</v>
      </c>
      <c r="C177" s="43"/>
      <c r="D177" s="113"/>
      <c r="E177" s="114"/>
      <c r="F177" s="43"/>
      <c r="G177" s="43"/>
      <c r="H177" s="42"/>
      <c r="I177" s="46"/>
      <c r="J177" s="103">
        <f>SUM(I174:I176)</f>
        <v>233.66000000000003</v>
      </c>
    </row>
    <row r="178" spans="1:12" ht="15">
      <c r="A178" s="42"/>
      <c r="B178" s="45"/>
      <c r="C178" s="43"/>
      <c r="D178" s="43"/>
      <c r="E178" s="43"/>
      <c r="F178" s="43"/>
      <c r="G178" s="43"/>
      <c r="H178" s="43"/>
      <c r="I178" s="43"/>
      <c r="J178" s="43"/>
    </row>
    <row r="179" spans="1:12" ht="15.75" thickBot="1">
      <c r="A179" s="42"/>
      <c r="B179" s="45" t="s">
        <v>156</v>
      </c>
      <c r="C179" s="43"/>
      <c r="D179" s="43"/>
      <c r="E179" s="115"/>
      <c r="F179" s="47"/>
      <c r="G179" s="43"/>
      <c r="H179" s="43"/>
      <c r="I179" s="44" t="s">
        <v>8</v>
      </c>
      <c r="J179" s="88">
        <f>J177</f>
        <v>233.66000000000003</v>
      </c>
    </row>
    <row r="180" spans="1:12" ht="15">
      <c r="A180" s="42"/>
      <c r="B180" s="43"/>
      <c r="C180" s="43"/>
      <c r="D180" s="43"/>
      <c r="E180" s="43"/>
      <c r="F180" s="43"/>
      <c r="G180" s="43"/>
      <c r="H180" s="43"/>
      <c r="I180" s="43"/>
      <c r="J180" s="43"/>
    </row>
    <row r="181" spans="1:12" ht="15">
      <c r="A181" s="76" t="s">
        <v>182</v>
      </c>
      <c r="B181" s="45" t="s">
        <v>147</v>
      </c>
      <c r="C181" s="43"/>
      <c r="D181" s="43"/>
      <c r="E181" s="43"/>
      <c r="F181" s="43"/>
      <c r="G181" s="43"/>
      <c r="H181" s="43"/>
      <c r="I181" s="43"/>
      <c r="J181" s="43"/>
    </row>
    <row r="182" spans="1:12" ht="13.9" customHeight="1">
      <c r="A182" s="42"/>
      <c r="B182" s="43"/>
      <c r="C182" s="43"/>
      <c r="D182" s="104"/>
      <c r="E182" s="43"/>
      <c r="F182" s="43"/>
      <c r="G182" s="43"/>
      <c r="H182" s="116"/>
      <c r="I182" s="46"/>
      <c r="J182" s="117"/>
    </row>
    <row r="183" spans="1:12" ht="13.9" customHeight="1">
      <c r="A183" s="76"/>
      <c r="B183" s="45" t="str">
        <f>B34</f>
        <v>Caminhão Coletor Compactador 19 m³</v>
      </c>
      <c r="C183" s="43"/>
      <c r="D183" s="43"/>
      <c r="E183" s="43"/>
      <c r="F183" s="43"/>
      <c r="G183" s="43"/>
      <c r="H183" s="43"/>
      <c r="I183" s="43"/>
      <c r="J183" s="47"/>
    </row>
    <row r="184" spans="1:12" ht="15">
      <c r="A184" s="76"/>
      <c r="B184" s="45" t="s">
        <v>163</v>
      </c>
      <c r="C184" s="43"/>
      <c r="D184" s="41"/>
      <c r="E184" s="41" t="s">
        <v>0</v>
      </c>
      <c r="F184" s="41"/>
      <c r="G184" s="41" t="s">
        <v>9</v>
      </c>
      <c r="H184" s="41"/>
      <c r="I184" s="77" t="s">
        <v>2</v>
      </c>
      <c r="J184" s="41"/>
      <c r="L184" s="204" t="s">
        <v>283</v>
      </c>
    </row>
    <row r="185" spans="1:12" ht="15">
      <c r="A185" s="42"/>
      <c r="B185" s="119" t="s">
        <v>54</v>
      </c>
      <c r="C185" s="78"/>
      <c r="D185" s="120"/>
      <c r="E185" s="198">
        <v>10</v>
      </c>
      <c r="F185" s="80" t="s">
        <v>4</v>
      </c>
      <c r="G185" s="81">
        <f>+Dados!$I$30</f>
        <v>2850</v>
      </c>
      <c r="H185" s="78" t="s">
        <v>18</v>
      </c>
      <c r="I185" s="46">
        <f>E185*G185</f>
        <v>28500</v>
      </c>
      <c r="J185" s="43"/>
      <c r="L185" s="204">
        <f>SUM(I185:I187)</f>
        <v>31147</v>
      </c>
    </row>
    <row r="186" spans="1:12" ht="15">
      <c r="A186" s="42"/>
      <c r="B186" s="43" t="s">
        <v>53</v>
      </c>
      <c r="C186" s="43"/>
      <c r="D186" s="121"/>
      <c r="E186" s="59">
        <f>E185</f>
        <v>10</v>
      </c>
      <c r="F186" s="42" t="s">
        <v>4</v>
      </c>
      <c r="G186" s="46">
        <f>+Dados!$I$31</f>
        <v>188.98</v>
      </c>
      <c r="H186" s="43" t="s">
        <v>18</v>
      </c>
      <c r="I186" s="46">
        <f>E186*G186</f>
        <v>1889.8</v>
      </c>
      <c r="J186" s="43"/>
    </row>
    <row r="187" spans="1:12" ht="15">
      <c r="A187" s="42"/>
      <c r="B187" s="43" t="s">
        <v>55</v>
      </c>
      <c r="C187" s="43"/>
      <c r="D187" s="121"/>
      <c r="E187" s="59">
        <f>E186</f>
        <v>10</v>
      </c>
      <c r="F187" s="42" t="s">
        <v>4</v>
      </c>
      <c r="G187" s="46">
        <f>+Dados!$I$32</f>
        <v>75.72</v>
      </c>
      <c r="H187" s="43" t="s">
        <v>18</v>
      </c>
      <c r="I187" s="46">
        <f>E187*G187</f>
        <v>757.2</v>
      </c>
      <c r="J187" s="43"/>
    </row>
    <row r="188" spans="1:12" ht="15">
      <c r="A188" s="42"/>
      <c r="B188" s="64" t="s">
        <v>56</v>
      </c>
      <c r="C188" s="64"/>
      <c r="D188" s="122"/>
      <c r="E188" s="199">
        <f>E185*2</f>
        <v>20</v>
      </c>
      <c r="F188" s="106" t="s">
        <v>4</v>
      </c>
      <c r="G188" s="100">
        <f>+Dados!$I$33</f>
        <v>1105</v>
      </c>
      <c r="H188" s="64" t="s">
        <v>18</v>
      </c>
      <c r="I188" s="100">
        <f>E188*G188</f>
        <v>22100</v>
      </c>
      <c r="J188" s="93"/>
    </row>
    <row r="189" spans="1:12" ht="15">
      <c r="A189" s="42"/>
      <c r="B189" s="43" t="s">
        <v>82</v>
      </c>
      <c r="C189" s="43"/>
      <c r="D189" s="104">
        <f>$G$38</f>
        <v>3861.2142857142853</v>
      </c>
      <c r="E189" s="43" t="s">
        <v>19</v>
      </c>
      <c r="F189" s="97">
        <v>80000</v>
      </c>
      <c r="G189" s="43" t="s">
        <v>39</v>
      </c>
      <c r="H189" s="116">
        <f>SUM(I185:I188)</f>
        <v>53247</v>
      </c>
      <c r="I189" s="46" t="s">
        <v>8</v>
      </c>
      <c r="J189" s="103">
        <f>D189/F189*H189</f>
        <v>2569.975963392857</v>
      </c>
    </row>
    <row r="190" spans="1:12" ht="15">
      <c r="A190" s="42"/>
      <c r="B190" s="43"/>
      <c r="C190" s="43"/>
      <c r="D190" s="43"/>
      <c r="E190" s="43"/>
      <c r="F190" s="43"/>
      <c r="G190" s="43"/>
      <c r="H190" s="43"/>
      <c r="I190" s="43"/>
      <c r="J190" s="43"/>
    </row>
    <row r="191" spans="1:12" ht="15">
      <c r="A191" s="76"/>
      <c r="B191" s="45" t="s">
        <v>34</v>
      </c>
      <c r="C191" s="43"/>
      <c r="D191" s="41" t="s">
        <v>15</v>
      </c>
      <c r="E191" s="41"/>
      <c r="F191" s="41" t="s">
        <v>16</v>
      </c>
      <c r="G191" s="41"/>
      <c r="H191" s="41" t="s">
        <v>9</v>
      </c>
      <c r="I191" s="41" t="s">
        <v>2</v>
      </c>
      <c r="J191" s="41"/>
    </row>
    <row r="192" spans="1:12" ht="15">
      <c r="A192" s="42"/>
      <c r="B192" s="123" t="s">
        <v>59</v>
      </c>
      <c r="C192" s="123"/>
      <c r="D192" s="142">
        <f>D189</f>
        <v>3861.2142857142853</v>
      </c>
      <c r="E192" s="123" t="s">
        <v>17</v>
      </c>
      <c r="F192" s="309">
        <v>1.5</v>
      </c>
      <c r="G192" s="125" t="s">
        <v>11</v>
      </c>
      <c r="H192" s="143">
        <f>+Dados!$I$34</f>
        <v>6.04</v>
      </c>
      <c r="I192" s="127">
        <f>D192/F192*H192</f>
        <v>15547.822857142855</v>
      </c>
      <c r="J192" s="43"/>
    </row>
    <row r="193" spans="1:10" ht="15">
      <c r="A193" s="42"/>
      <c r="B193" s="43" t="s">
        <v>88</v>
      </c>
      <c r="C193" s="43"/>
      <c r="D193" s="121"/>
      <c r="E193" s="43"/>
      <c r="F193" s="319"/>
      <c r="G193" s="43"/>
      <c r="H193" s="116"/>
      <c r="I193" s="46" t="s">
        <v>8</v>
      </c>
      <c r="J193" s="103">
        <f>I192</f>
        <v>15547.822857142855</v>
      </c>
    </row>
    <row r="194" spans="1:10" ht="15">
      <c r="A194" s="42"/>
      <c r="B194" s="43"/>
      <c r="C194" s="43"/>
      <c r="D194" s="43"/>
      <c r="E194" s="43"/>
      <c r="F194" s="43"/>
      <c r="G194" s="43"/>
      <c r="H194" s="43"/>
      <c r="I194" s="43"/>
      <c r="J194" s="43"/>
    </row>
    <row r="195" spans="1:10" ht="15">
      <c r="A195" s="76"/>
      <c r="B195" s="45" t="s">
        <v>164</v>
      </c>
      <c r="C195" s="43"/>
      <c r="D195" s="41" t="s">
        <v>0</v>
      </c>
      <c r="E195" s="41"/>
      <c r="F195" s="41" t="s">
        <v>9</v>
      </c>
      <c r="G195" s="41" t="s">
        <v>20</v>
      </c>
      <c r="H195" s="41" t="s">
        <v>21</v>
      </c>
      <c r="I195" s="41"/>
      <c r="J195" s="41" t="s">
        <v>2</v>
      </c>
    </row>
    <row r="196" spans="1:10" ht="15">
      <c r="A196" s="42"/>
      <c r="B196" s="123" t="s">
        <v>57</v>
      </c>
      <c r="C196" s="123"/>
      <c r="D196" s="144">
        <v>30</v>
      </c>
      <c r="E196" s="129" t="s">
        <v>83</v>
      </c>
      <c r="F196" s="143">
        <f>+Dados!$I$36</f>
        <v>28.26</v>
      </c>
      <c r="G196" s="130">
        <v>50000</v>
      </c>
      <c r="H196" s="142">
        <f>D189</f>
        <v>3861.2142857142853</v>
      </c>
      <c r="I196" s="131" t="s">
        <v>8</v>
      </c>
      <c r="J196" s="132">
        <f>D196*F196/G196*H196</f>
        <v>65.470749428571438</v>
      </c>
    </row>
    <row r="197" spans="1:10" ht="15">
      <c r="A197" s="42"/>
      <c r="B197" s="43" t="s">
        <v>199</v>
      </c>
      <c r="C197" s="43"/>
      <c r="D197" s="104"/>
      <c r="E197" s="43"/>
      <c r="F197" s="43"/>
      <c r="G197" s="43"/>
      <c r="H197" s="116"/>
      <c r="I197" s="46" t="s">
        <v>8</v>
      </c>
      <c r="J197" s="103">
        <f>SUM(J196:J196)</f>
        <v>65.470749428571438</v>
      </c>
    </row>
    <row r="198" spans="1:10" ht="15">
      <c r="A198" s="42"/>
      <c r="B198" s="43"/>
      <c r="C198" s="43"/>
      <c r="D198" s="43"/>
      <c r="E198" s="43"/>
      <c r="F198" s="43"/>
      <c r="G198" s="43"/>
      <c r="H198" s="43"/>
      <c r="I198" s="43"/>
      <c r="J198" s="43"/>
    </row>
    <row r="199" spans="1:10" ht="15">
      <c r="A199" s="76"/>
      <c r="B199" s="108" t="s">
        <v>165</v>
      </c>
      <c r="C199" s="64"/>
      <c r="D199" s="77" t="s">
        <v>0</v>
      </c>
      <c r="E199" s="77"/>
      <c r="F199" s="77" t="s">
        <v>9</v>
      </c>
      <c r="G199" s="77" t="s">
        <v>20</v>
      </c>
      <c r="H199" s="77" t="s">
        <v>21</v>
      </c>
      <c r="I199" s="77"/>
      <c r="J199" s="77" t="s">
        <v>2</v>
      </c>
    </row>
    <row r="200" spans="1:10" ht="15">
      <c r="A200" s="42"/>
      <c r="B200" s="43" t="s">
        <v>58</v>
      </c>
      <c r="C200" s="43"/>
      <c r="D200" s="200">
        <v>20</v>
      </c>
      <c r="E200" s="42" t="s">
        <v>83</v>
      </c>
      <c r="F200" s="145">
        <f>+Dados!$I$37</f>
        <v>76.92</v>
      </c>
      <c r="G200" s="92">
        <v>75000</v>
      </c>
      <c r="H200" s="97">
        <f>D189</f>
        <v>3861.2142857142853</v>
      </c>
      <c r="I200" s="74" t="s">
        <v>8</v>
      </c>
      <c r="J200" s="135">
        <f>D200*F200/G200*H200</f>
        <v>79.201227428571428</v>
      </c>
    </row>
    <row r="201" spans="1:10" ht="15">
      <c r="A201" s="42"/>
      <c r="B201" s="43" t="s">
        <v>60</v>
      </c>
      <c r="C201" s="43"/>
      <c r="D201" s="200">
        <v>40</v>
      </c>
      <c r="E201" s="42" t="s">
        <v>83</v>
      </c>
      <c r="F201" s="146">
        <f>+Dados!$I$37</f>
        <v>76.92</v>
      </c>
      <c r="G201" s="92">
        <v>30000</v>
      </c>
      <c r="H201" s="97">
        <f>D189</f>
        <v>3861.2142857142853</v>
      </c>
      <c r="I201" s="74" t="s">
        <v>8</v>
      </c>
      <c r="J201" s="135">
        <f>D201*F201/G201*H201</f>
        <v>396.00613714285714</v>
      </c>
    </row>
    <row r="202" spans="1:10" ht="15">
      <c r="A202" s="42"/>
      <c r="B202" s="43" t="s">
        <v>85</v>
      </c>
      <c r="C202" s="43"/>
      <c r="D202" s="201">
        <v>0.1</v>
      </c>
      <c r="E202" s="42" t="s">
        <v>62</v>
      </c>
      <c r="F202" s="146">
        <f>SUM(J200:J201)</f>
        <v>475.20736457142857</v>
      </c>
      <c r="G202" s="43"/>
      <c r="H202" s="43"/>
      <c r="I202" s="74" t="s">
        <v>8</v>
      </c>
      <c r="J202" s="135">
        <f>D202*F202</f>
        <v>47.52073645714286</v>
      </c>
    </row>
    <row r="203" spans="1:10" ht="15">
      <c r="A203" s="42"/>
      <c r="B203" s="64" t="s">
        <v>200</v>
      </c>
      <c r="C203" s="64"/>
      <c r="D203" s="202">
        <f>C16*D222</f>
        <v>52.178571428571423</v>
      </c>
      <c r="E203" s="106" t="s">
        <v>62</v>
      </c>
      <c r="F203" s="161">
        <f>+Dados!$I$72</f>
        <v>100</v>
      </c>
      <c r="G203" s="64"/>
      <c r="H203" s="64"/>
      <c r="I203" s="138" t="s">
        <v>8</v>
      </c>
      <c r="J203" s="135">
        <f>D203*F203</f>
        <v>5217.8571428571422</v>
      </c>
    </row>
    <row r="204" spans="1:10" ht="15">
      <c r="A204" s="42"/>
      <c r="B204" s="43" t="s">
        <v>87</v>
      </c>
      <c r="C204" s="43"/>
      <c r="D204" s="104"/>
      <c r="E204" s="43"/>
      <c r="F204" s="43"/>
      <c r="G204" s="43"/>
      <c r="H204" s="116"/>
      <c r="I204" s="46" t="s">
        <v>8</v>
      </c>
      <c r="J204" s="139">
        <f>SUM(J200:J203)</f>
        <v>5740.5852438857137</v>
      </c>
    </row>
    <row r="205" spans="1:10" ht="15">
      <c r="A205" s="42"/>
      <c r="B205" s="43"/>
      <c r="C205" s="43"/>
      <c r="D205" s="43"/>
      <c r="E205" s="43"/>
      <c r="F205" s="43"/>
      <c r="G205" s="43"/>
      <c r="H205" s="43"/>
      <c r="I205" s="43"/>
      <c r="J205" s="43"/>
    </row>
    <row r="206" spans="1:10" ht="15">
      <c r="A206" s="76"/>
      <c r="B206" s="108" t="s">
        <v>166</v>
      </c>
      <c r="C206" s="64"/>
      <c r="D206" s="77" t="s">
        <v>0</v>
      </c>
      <c r="E206" s="77"/>
      <c r="F206" s="77" t="s">
        <v>9</v>
      </c>
      <c r="G206" s="77" t="s">
        <v>20</v>
      </c>
      <c r="H206" s="77" t="s">
        <v>21</v>
      </c>
      <c r="I206" s="77"/>
      <c r="J206" s="77" t="s">
        <v>2</v>
      </c>
    </row>
    <row r="207" spans="1:10" ht="15">
      <c r="A207" s="42"/>
      <c r="B207" s="123" t="s">
        <v>22</v>
      </c>
      <c r="C207" s="123"/>
      <c r="D207" s="144">
        <v>0.7</v>
      </c>
      <c r="E207" s="129" t="s">
        <v>84</v>
      </c>
      <c r="F207" s="143">
        <f>+Dados!$I$38</f>
        <v>45.13</v>
      </c>
      <c r="G207" s="130">
        <v>30000</v>
      </c>
      <c r="H207" s="124">
        <f>D189</f>
        <v>3861.2142857142853</v>
      </c>
      <c r="I207" s="131" t="s">
        <v>8</v>
      </c>
      <c r="J207" s="132">
        <f>D207*F207/G207*H207</f>
        <v>4.0659873500000003</v>
      </c>
    </row>
    <row r="208" spans="1:10" ht="15">
      <c r="A208" s="42"/>
      <c r="B208" s="43" t="s">
        <v>201</v>
      </c>
      <c r="C208" s="43"/>
      <c r="D208" s="104"/>
      <c r="E208" s="43"/>
      <c r="F208" s="43"/>
      <c r="G208" s="43"/>
      <c r="H208" s="116"/>
      <c r="I208" s="46" t="s">
        <v>8</v>
      </c>
      <c r="J208" s="103">
        <f>SUM(J207:J207)</f>
        <v>4.0659873500000003</v>
      </c>
    </row>
    <row r="209" spans="1:12" ht="15">
      <c r="A209" s="42"/>
      <c r="B209" s="43"/>
      <c r="C209" s="43"/>
      <c r="D209" s="43"/>
      <c r="E209" s="43"/>
      <c r="F209" s="43"/>
      <c r="G209" s="43"/>
      <c r="H209" s="43"/>
      <c r="I209" s="43"/>
      <c r="J209" s="43"/>
    </row>
    <row r="210" spans="1:12" ht="15.75" thickBot="1">
      <c r="A210" s="42"/>
      <c r="B210" s="45" t="s">
        <v>664</v>
      </c>
      <c r="C210" s="43"/>
      <c r="D210" s="43"/>
      <c r="E210" s="115"/>
      <c r="F210" s="47"/>
      <c r="G210" s="43"/>
      <c r="H210" s="43"/>
      <c r="I210" s="44" t="s">
        <v>8</v>
      </c>
      <c r="J210" s="88">
        <f>(J189+J193+J197+J204+J208)</f>
        <v>23927.920801199998</v>
      </c>
    </row>
    <row r="211" spans="1:12" ht="15">
      <c r="A211" s="42"/>
      <c r="B211" s="45"/>
      <c r="C211" s="43"/>
      <c r="D211" s="43"/>
      <c r="E211" s="115"/>
      <c r="F211" s="47"/>
      <c r="G211" s="43"/>
      <c r="H211" s="43"/>
      <c r="I211" s="44"/>
      <c r="J211" s="91"/>
    </row>
    <row r="212" spans="1:12" ht="15.75" thickBot="1">
      <c r="A212" s="42"/>
      <c r="B212" s="45" t="s">
        <v>292</v>
      </c>
      <c r="C212" s="43"/>
      <c r="D212" s="43"/>
      <c r="E212" s="43"/>
      <c r="F212" s="43"/>
      <c r="G212" s="43"/>
      <c r="H212" s="43"/>
      <c r="I212" s="44" t="s">
        <v>8</v>
      </c>
      <c r="J212" s="88">
        <f>J210</f>
        <v>23927.920801199998</v>
      </c>
    </row>
    <row r="213" spans="1:12" ht="15">
      <c r="A213" s="42"/>
      <c r="B213" s="43"/>
      <c r="C213" s="43"/>
      <c r="D213" s="43"/>
      <c r="E213" s="43"/>
      <c r="F213" s="43"/>
      <c r="G213" s="43"/>
      <c r="H213" s="43"/>
      <c r="I213" s="43"/>
      <c r="J213" s="43"/>
    </row>
    <row r="214" spans="1:12" ht="15">
      <c r="A214" s="76" t="s">
        <v>183</v>
      </c>
      <c r="B214" s="45" t="s">
        <v>148</v>
      </c>
      <c r="C214" s="43"/>
      <c r="D214" s="43"/>
      <c r="E214" s="43"/>
      <c r="F214" s="43"/>
      <c r="G214" s="43"/>
      <c r="H214" s="43"/>
      <c r="I214" s="43"/>
      <c r="J214" s="43"/>
    </row>
    <row r="215" spans="1:12" ht="12" customHeight="1">
      <c r="A215" s="42"/>
      <c r="B215" s="43"/>
      <c r="C215" s="43"/>
      <c r="D215" s="43"/>
      <c r="E215" s="43"/>
      <c r="F215" s="43"/>
      <c r="G215" s="43"/>
      <c r="H215" s="43"/>
      <c r="I215" s="43"/>
      <c r="J215" s="43"/>
    </row>
    <row r="216" spans="1:12" ht="12" customHeight="1">
      <c r="A216" s="76"/>
      <c r="B216" s="45" t="s">
        <v>666</v>
      </c>
      <c r="C216" s="43"/>
      <c r="D216" s="41"/>
      <c r="E216" s="41" t="s">
        <v>24</v>
      </c>
      <c r="F216" s="41"/>
      <c r="G216" s="41" t="s">
        <v>25</v>
      </c>
      <c r="H216" s="41" t="s">
        <v>44</v>
      </c>
      <c r="I216" s="41"/>
      <c r="J216" s="41"/>
    </row>
    <row r="217" spans="1:12" ht="15">
      <c r="A217" s="42"/>
      <c r="B217" s="78" t="s">
        <v>665</v>
      </c>
      <c r="C217" s="78"/>
      <c r="D217" s="78"/>
      <c r="E217" s="175">
        <f>+Dados!$I$56</f>
        <v>610451</v>
      </c>
      <c r="F217" s="78"/>
      <c r="G217" s="148">
        <v>0.3</v>
      </c>
      <c r="H217" s="148">
        <v>0.7</v>
      </c>
      <c r="I217" s="43"/>
      <c r="J217" s="43"/>
      <c r="L217" s="290"/>
    </row>
    <row r="218" spans="1:12" ht="15">
      <c r="A218" s="42"/>
      <c r="B218" s="64" t="s">
        <v>667</v>
      </c>
      <c r="C218" s="64"/>
      <c r="D218" s="64"/>
      <c r="E218" s="203">
        <f>+Dados!$I$64</f>
        <v>1300000</v>
      </c>
      <c r="F218" s="64"/>
      <c r="G218" s="151">
        <v>0.3</v>
      </c>
      <c r="H218" s="151">
        <v>0.7</v>
      </c>
      <c r="I218" s="43"/>
      <c r="J218" s="43"/>
    </row>
    <row r="219" spans="1:12" ht="15">
      <c r="A219" s="42"/>
      <c r="B219" s="43" t="s">
        <v>27</v>
      </c>
      <c r="C219" s="97">
        <v>60</v>
      </c>
      <c r="D219" s="43" t="s">
        <v>28</v>
      </c>
      <c r="E219" s="43"/>
      <c r="F219" s="43"/>
      <c r="G219" s="43"/>
      <c r="H219" s="43"/>
      <c r="I219" s="43"/>
      <c r="J219" s="43"/>
    </row>
    <row r="220" spans="1:12" ht="15">
      <c r="A220" s="76"/>
      <c r="B220" s="45"/>
      <c r="C220" s="43"/>
      <c r="D220" s="41"/>
      <c r="E220" s="41"/>
      <c r="F220" s="41"/>
      <c r="G220" s="41"/>
      <c r="H220" s="41"/>
      <c r="I220" s="41"/>
      <c r="J220" s="41"/>
    </row>
    <row r="221" spans="1:12" ht="15">
      <c r="A221" s="42"/>
      <c r="B221" s="45" t="s">
        <v>30</v>
      </c>
      <c r="C221" s="43"/>
      <c r="D221" s="42" t="s">
        <v>0</v>
      </c>
      <c r="E221" s="43"/>
      <c r="F221" s="42" t="s">
        <v>9</v>
      </c>
      <c r="G221" s="43"/>
      <c r="H221" s="42" t="s">
        <v>29</v>
      </c>
      <c r="I221" s="43"/>
      <c r="J221" s="43"/>
    </row>
    <row r="222" spans="1:12" ht="15">
      <c r="A222" s="42"/>
      <c r="B222" s="123" t="s">
        <v>30</v>
      </c>
      <c r="C222" s="123"/>
      <c r="D222" s="144">
        <f>H35+I35</f>
        <v>2</v>
      </c>
      <c r="E222" s="123" t="s">
        <v>31</v>
      </c>
      <c r="F222" s="127">
        <f>SUM(E217:E218)-L185</f>
        <v>1879304</v>
      </c>
      <c r="G222" s="129" t="s">
        <v>32</v>
      </c>
      <c r="H222" s="160">
        <f>H217/60</f>
        <v>1.1666666666666665E-2</v>
      </c>
      <c r="I222" s="131" t="s">
        <v>8</v>
      </c>
      <c r="J222" s="127">
        <f>D222*F222*H222</f>
        <v>43850.426666666659</v>
      </c>
      <c r="L222" s="37"/>
    </row>
    <row r="223" spans="1:12" ht="12.75" customHeight="1">
      <c r="A223" s="42"/>
      <c r="B223" s="43" t="s">
        <v>89</v>
      </c>
      <c r="C223" s="43"/>
      <c r="D223" s="104"/>
      <c r="E223" s="43"/>
      <c r="F223" s="43"/>
      <c r="G223" s="43"/>
      <c r="H223" s="116"/>
      <c r="I223" s="46" t="s">
        <v>8</v>
      </c>
      <c r="J223" s="103">
        <f>SUM(J222:J222)</f>
        <v>43850.426666666659</v>
      </c>
    </row>
    <row r="224" spans="1:12" ht="12.75" customHeight="1">
      <c r="A224" s="42"/>
      <c r="B224" s="43"/>
      <c r="C224" s="43"/>
      <c r="D224" s="104"/>
      <c r="E224" s="43"/>
      <c r="F224" s="43"/>
      <c r="G224" s="43"/>
      <c r="H224" s="116"/>
      <c r="I224" s="46"/>
      <c r="J224" s="117"/>
    </row>
    <row r="225" spans="1:13" ht="15">
      <c r="A225" s="42"/>
      <c r="B225" s="108" t="s">
        <v>170</v>
      </c>
      <c r="C225" s="64"/>
      <c r="D225" s="106" t="s">
        <v>0</v>
      </c>
      <c r="E225" s="64"/>
      <c r="F225" s="106" t="s">
        <v>9</v>
      </c>
      <c r="G225" s="64"/>
      <c r="H225" s="106" t="s">
        <v>29</v>
      </c>
      <c r="I225" s="64"/>
      <c r="J225" s="64"/>
    </row>
    <row r="226" spans="1:13" ht="15">
      <c r="A226" s="42"/>
      <c r="B226" s="43" t="s">
        <v>45</v>
      </c>
      <c r="C226" s="43"/>
      <c r="D226" s="109">
        <f>D222</f>
        <v>2</v>
      </c>
      <c r="E226" s="43" t="s">
        <v>31</v>
      </c>
      <c r="F226" s="46">
        <f>SUM(E217:E218)*0.01</f>
        <v>19104.510000000002</v>
      </c>
      <c r="G226" s="42" t="s">
        <v>32</v>
      </c>
      <c r="H226" s="153">
        <f>1/12</f>
        <v>8.3333333333333329E-2</v>
      </c>
      <c r="I226" s="74" t="s">
        <v>8</v>
      </c>
      <c r="J226" s="46">
        <f>D226*F226*H226</f>
        <v>3184.085</v>
      </c>
    </row>
    <row r="227" spans="1:13" ht="15">
      <c r="A227" s="42"/>
      <c r="B227" s="64" t="s">
        <v>46</v>
      </c>
      <c r="C227" s="64"/>
      <c r="D227" s="111">
        <f>D226</f>
        <v>2</v>
      </c>
      <c r="E227" s="64" t="s">
        <v>31</v>
      </c>
      <c r="F227" s="100">
        <f>SUM(E217:E218)*0.015</f>
        <v>28656.764999999999</v>
      </c>
      <c r="G227" s="106" t="s">
        <v>32</v>
      </c>
      <c r="H227" s="155">
        <f>1/12</f>
        <v>8.3333333333333329E-2</v>
      </c>
      <c r="I227" s="138" t="s">
        <v>8</v>
      </c>
      <c r="J227" s="46">
        <f>D227*F227*H227</f>
        <v>4776.1274999999996</v>
      </c>
    </row>
    <row r="228" spans="1:13" ht="12.75" customHeight="1">
      <c r="A228" s="42"/>
      <c r="B228" s="43" t="s">
        <v>89</v>
      </c>
      <c r="C228" s="43"/>
      <c r="D228" s="104"/>
      <c r="E228" s="43"/>
      <c r="F228" s="43"/>
      <c r="G228" s="43"/>
      <c r="H228" s="116"/>
      <c r="I228" s="46" t="s">
        <v>8</v>
      </c>
      <c r="J228" s="139">
        <f>SUM(J226:J227)</f>
        <v>7960.2124999999996</v>
      </c>
    </row>
    <row r="229" spans="1:13" ht="15">
      <c r="A229" s="42"/>
      <c r="B229" s="43"/>
      <c r="C229" s="43"/>
      <c r="D229" s="43"/>
      <c r="E229" s="43"/>
      <c r="F229" s="43"/>
      <c r="G229" s="43"/>
      <c r="H229" s="43"/>
      <c r="I229" s="43"/>
      <c r="J229" s="43"/>
    </row>
    <row r="230" spans="1:13" ht="15">
      <c r="A230" s="42"/>
      <c r="B230" s="108" t="s">
        <v>269</v>
      </c>
      <c r="C230" s="64"/>
      <c r="D230" s="106" t="s">
        <v>0</v>
      </c>
      <c r="E230" s="64"/>
      <c r="F230" s="106" t="s">
        <v>9</v>
      </c>
      <c r="G230" s="64"/>
      <c r="H230" s="106" t="s">
        <v>29</v>
      </c>
      <c r="I230" s="64"/>
      <c r="J230" s="64"/>
    </row>
    <row r="231" spans="1:13" ht="15">
      <c r="A231" s="42"/>
      <c r="B231" s="43" t="s">
        <v>168</v>
      </c>
      <c r="C231" s="43"/>
      <c r="D231" s="109">
        <f>D227</f>
        <v>2</v>
      </c>
      <c r="E231" s="43" t="s">
        <v>31</v>
      </c>
      <c r="F231" s="46">
        <f>SUM(E217:E218)*(1-G217)</f>
        <v>1337315.7</v>
      </c>
      <c r="G231" s="42" t="s">
        <v>32</v>
      </c>
      <c r="H231" s="153">
        <f>1/60</f>
        <v>1.6666666666666666E-2</v>
      </c>
      <c r="I231" s="74" t="s">
        <v>8</v>
      </c>
      <c r="J231" s="46">
        <f>D231*F231*H231</f>
        <v>44577.189999999995</v>
      </c>
      <c r="L231" s="222"/>
    </row>
    <row r="232" spans="1:13" ht="15">
      <c r="A232" s="42"/>
      <c r="B232" s="64" t="s">
        <v>270</v>
      </c>
      <c r="C232" s="64"/>
      <c r="D232" s="111">
        <f>D231</f>
        <v>2</v>
      </c>
      <c r="E232" s="64" t="s">
        <v>31</v>
      </c>
      <c r="F232" s="100">
        <f>E217+E218</f>
        <v>1910451</v>
      </c>
      <c r="G232" s="106" t="s">
        <v>32</v>
      </c>
      <c r="H232" s="315">
        <f>E235</f>
        <v>17194.05</v>
      </c>
      <c r="I232" s="138" t="s">
        <v>8</v>
      </c>
      <c r="J232" s="46">
        <f>D232*H232</f>
        <v>34388.1</v>
      </c>
    </row>
    <row r="233" spans="1:13" ht="15">
      <c r="A233" s="42"/>
      <c r="B233" s="43" t="s">
        <v>89</v>
      </c>
      <c r="C233" s="43"/>
      <c r="D233" s="104"/>
      <c r="E233" s="43"/>
      <c r="F233" s="43"/>
      <c r="G233" s="43"/>
      <c r="H233" s="116"/>
      <c r="I233" s="46" t="s">
        <v>8</v>
      </c>
      <c r="J233" s="139">
        <f>SUM(J231:J232)</f>
        <v>78965.289999999994</v>
      </c>
    </row>
    <row r="234" spans="1:13" ht="15">
      <c r="A234" s="42"/>
      <c r="B234" s="43"/>
      <c r="C234" s="43"/>
      <c r="D234" s="104"/>
      <c r="E234" s="43"/>
      <c r="F234" s="43"/>
      <c r="G234" s="43"/>
      <c r="H234" s="116"/>
      <c r="I234" s="46"/>
      <c r="J234" s="117"/>
    </row>
    <row r="235" spans="1:13" ht="15">
      <c r="A235" s="42"/>
      <c r="B235" s="43"/>
      <c r="C235" s="43"/>
      <c r="D235" s="205" t="s">
        <v>547</v>
      </c>
      <c r="E235" s="317">
        <f>TRUNC((E236*G239)/12,2)</f>
        <v>17194.05</v>
      </c>
      <c r="F235" s="43"/>
      <c r="G235" s="43"/>
      <c r="H235" s="116"/>
      <c r="I235" s="46"/>
      <c r="J235" s="117"/>
    </row>
    <row r="236" spans="1:13" ht="15">
      <c r="A236" s="42"/>
      <c r="B236" s="43"/>
      <c r="C236" s="43"/>
      <c r="D236" s="205" t="s">
        <v>548</v>
      </c>
      <c r="E236" s="316">
        <f>(F232-F232*G217)*(G238+1)/(2*G238)+(F232*G217)</f>
        <v>1375524.7200000002</v>
      </c>
      <c r="F236" s="43"/>
      <c r="G236" s="43"/>
      <c r="H236" s="116"/>
      <c r="I236" s="46"/>
      <c r="J236" s="117"/>
    </row>
    <row r="237" spans="1:13" ht="15">
      <c r="A237" s="42"/>
      <c r="B237" s="43"/>
      <c r="C237" s="43"/>
      <c r="D237" s="206"/>
      <c r="E237" s="206" t="s">
        <v>285</v>
      </c>
      <c r="F237" s="206"/>
      <c r="G237" s="208">
        <f>G217</f>
        <v>0.3</v>
      </c>
      <c r="H237" s="116"/>
      <c r="I237" s="46"/>
      <c r="J237" s="117"/>
    </row>
    <row r="238" spans="1:13" ht="15">
      <c r="A238" s="42"/>
      <c r="B238" s="43"/>
      <c r="C238" s="43"/>
      <c r="D238" s="206"/>
      <c r="E238" s="206" t="s">
        <v>286</v>
      </c>
      <c r="F238" s="206"/>
      <c r="G238" s="209">
        <f>C219/12</f>
        <v>5</v>
      </c>
      <c r="H238" s="116"/>
      <c r="I238" s="46"/>
      <c r="J238" s="117"/>
      <c r="L238" s="312" t="s">
        <v>548</v>
      </c>
    </row>
    <row r="239" spans="1:13" ht="15">
      <c r="A239" s="42"/>
      <c r="B239" s="43"/>
      <c r="C239" s="43"/>
      <c r="D239" s="206"/>
      <c r="E239" s="206" t="s">
        <v>287</v>
      </c>
      <c r="F239" s="206"/>
      <c r="G239" s="208">
        <f>+Dados!$I$77</f>
        <v>0.15</v>
      </c>
      <c r="H239" s="116"/>
      <c r="I239" s="46"/>
      <c r="J239" s="117"/>
    </row>
    <row r="240" spans="1:13" ht="15">
      <c r="A240" s="42"/>
      <c r="B240" s="43"/>
      <c r="C240" s="43"/>
      <c r="D240" s="206"/>
      <c r="E240" s="206" t="s">
        <v>288</v>
      </c>
      <c r="F240" s="206"/>
      <c r="G240" s="210">
        <f>((2+(G238-1)*(G237+1))/(24*G238))*G239</f>
        <v>9.0000000000000011E-3</v>
      </c>
      <c r="H240" s="116"/>
      <c r="I240" s="46"/>
      <c r="J240" s="117"/>
      <c r="L240" s="313" t="s">
        <v>549</v>
      </c>
      <c r="M240" s="314">
        <f>(F231*(G238+1))/(2*G238)+L217</f>
        <v>802389.41999999993</v>
      </c>
    </row>
    <row r="241" spans="1:13" ht="15">
      <c r="A241" s="42"/>
      <c r="B241" s="43"/>
      <c r="C241" s="43"/>
      <c r="D241" s="104"/>
      <c r="E241" s="43"/>
      <c r="F241" s="43"/>
      <c r="G241" s="43"/>
      <c r="H241" s="116"/>
      <c r="I241" s="46"/>
      <c r="J241" s="117"/>
      <c r="L241" s="313" t="s">
        <v>550</v>
      </c>
      <c r="M241" s="314">
        <f>(M240*G239)/12</f>
        <v>10029.867749999999</v>
      </c>
    </row>
    <row r="242" spans="1:13" ht="15">
      <c r="A242" s="42"/>
      <c r="B242" s="108" t="s">
        <v>204</v>
      </c>
      <c r="C242" s="64"/>
      <c r="D242" s="106" t="s">
        <v>0</v>
      </c>
      <c r="E242" s="64"/>
      <c r="F242" s="106" t="s">
        <v>9</v>
      </c>
      <c r="G242" s="64"/>
      <c r="H242" s="106"/>
      <c r="I242" s="64"/>
      <c r="J242" s="64"/>
      <c r="L242" s="313" t="s">
        <v>542</v>
      </c>
      <c r="M242" s="314">
        <f>M241*D232</f>
        <v>20059.735499999999</v>
      </c>
    </row>
    <row r="243" spans="1:13" ht="15">
      <c r="A243" s="42"/>
      <c r="B243" s="123" t="s">
        <v>205</v>
      </c>
      <c r="C243" s="123"/>
      <c r="D243" s="144">
        <f>D222</f>
        <v>2</v>
      </c>
      <c r="E243" s="123" t="s">
        <v>31</v>
      </c>
      <c r="F243" s="127">
        <f>+Dados!$I$70</f>
        <v>259</v>
      </c>
      <c r="G243" s="129"/>
      <c r="H243" s="160">
        <v>1</v>
      </c>
      <c r="I243" s="131" t="s">
        <v>8</v>
      </c>
      <c r="J243" s="46">
        <f>D243*F243*H243</f>
        <v>518</v>
      </c>
    </row>
    <row r="244" spans="1:13" ht="12.75" customHeight="1">
      <c r="A244" s="42"/>
      <c r="B244" s="43" t="s">
        <v>89</v>
      </c>
      <c r="C244" s="43"/>
      <c r="D244" s="104"/>
      <c r="E244" s="43"/>
      <c r="F244" s="43"/>
      <c r="G244" s="43"/>
      <c r="H244" s="116"/>
      <c r="I244" s="98" t="s">
        <v>8</v>
      </c>
      <c r="J244" s="139">
        <f>SUM(J243:J243)</f>
        <v>518</v>
      </c>
    </row>
    <row r="245" spans="1:13" ht="15">
      <c r="A245" s="42"/>
      <c r="B245" s="43"/>
      <c r="C245" s="43"/>
      <c r="D245" s="43"/>
      <c r="E245" s="43"/>
      <c r="F245" s="43"/>
      <c r="G245" s="43"/>
      <c r="H245" s="43"/>
      <c r="I245" s="43"/>
      <c r="J245" s="43"/>
    </row>
    <row r="246" spans="1:13" ht="15">
      <c r="A246" s="42"/>
      <c r="B246" s="108" t="s">
        <v>523</v>
      </c>
      <c r="C246" s="64"/>
      <c r="D246" s="106" t="s">
        <v>0</v>
      </c>
      <c r="E246" s="64"/>
      <c r="F246" s="106" t="s">
        <v>9</v>
      </c>
      <c r="G246" s="64"/>
      <c r="H246" s="106"/>
      <c r="I246" s="64"/>
      <c r="J246" s="64"/>
    </row>
    <row r="247" spans="1:13" ht="15">
      <c r="A247" s="42"/>
      <c r="B247" s="123" t="s">
        <v>524</v>
      </c>
      <c r="C247" s="123"/>
      <c r="D247" s="144">
        <f>D226</f>
        <v>2</v>
      </c>
      <c r="E247" s="123" t="s">
        <v>31</v>
      </c>
      <c r="F247" s="127">
        <f>+Dados!$I$71</f>
        <v>925.54</v>
      </c>
      <c r="G247" s="129"/>
      <c r="H247" s="160">
        <v>1</v>
      </c>
      <c r="I247" s="131" t="s">
        <v>8</v>
      </c>
      <c r="J247" s="46">
        <f>D247*F247*H247</f>
        <v>1851.08</v>
      </c>
    </row>
    <row r="248" spans="1:13" ht="15">
      <c r="A248" s="42"/>
      <c r="B248" s="43" t="s">
        <v>89</v>
      </c>
      <c r="C248" s="43"/>
      <c r="D248" s="104"/>
      <c r="E248" s="43"/>
      <c r="F248" s="43"/>
      <c r="G248" s="43"/>
      <c r="H248" s="116"/>
      <c r="I248" s="98" t="s">
        <v>8</v>
      </c>
      <c r="J248" s="139">
        <f>SUM(J247:J247)</f>
        <v>1851.08</v>
      </c>
    </row>
    <row r="249" spans="1:13" ht="15">
      <c r="A249" s="42"/>
      <c r="B249" s="43"/>
      <c r="C249" s="43"/>
      <c r="D249" s="43"/>
      <c r="E249" s="43"/>
      <c r="F249" s="43"/>
      <c r="G249" s="43"/>
      <c r="H249" s="43"/>
      <c r="I249" s="43"/>
      <c r="J249" s="43"/>
    </row>
    <row r="250" spans="1:13" ht="15">
      <c r="A250" s="76"/>
      <c r="B250" s="45"/>
      <c r="C250" s="43"/>
      <c r="D250" s="43"/>
      <c r="E250" s="43"/>
      <c r="F250" s="43"/>
      <c r="G250" s="43"/>
      <c r="H250" s="43"/>
      <c r="I250" s="43"/>
      <c r="J250" s="43"/>
    </row>
    <row r="251" spans="1:13" ht="15.75" thickBot="1">
      <c r="A251" s="42"/>
      <c r="B251" s="45" t="s">
        <v>669</v>
      </c>
      <c r="C251" s="43"/>
      <c r="D251" s="43"/>
      <c r="E251" s="115"/>
      <c r="F251" s="47"/>
      <c r="G251" s="43"/>
      <c r="H251" s="43"/>
      <c r="I251" s="44" t="s">
        <v>8</v>
      </c>
      <c r="J251" s="88">
        <f>(+J223+J228+J233+J244+J248)</f>
        <v>133145.00916666663</v>
      </c>
    </row>
    <row r="252" spans="1:13" ht="15">
      <c r="A252" s="42"/>
      <c r="B252" s="45"/>
      <c r="C252" s="43"/>
      <c r="D252" s="43"/>
      <c r="E252" s="115"/>
      <c r="F252" s="47"/>
      <c r="G252" s="43"/>
      <c r="H252" s="43"/>
      <c r="I252" s="44"/>
      <c r="J252" s="91"/>
    </row>
    <row r="253" spans="1:13" ht="15.75" thickBot="1">
      <c r="A253" s="42"/>
      <c r="B253" s="45" t="s">
        <v>293</v>
      </c>
      <c r="C253" s="43"/>
      <c r="D253" s="43"/>
      <c r="E253" s="43"/>
      <c r="F253" s="43"/>
      <c r="G253" s="43"/>
      <c r="H253" s="43"/>
      <c r="I253" s="44" t="s">
        <v>8</v>
      </c>
      <c r="J253" s="88">
        <f>J251</f>
        <v>133145.00916666663</v>
      </c>
    </row>
    <row r="254" spans="1:13" ht="15">
      <c r="A254" s="42"/>
      <c r="B254" s="45"/>
      <c r="C254" s="43"/>
      <c r="D254" s="43"/>
      <c r="E254" s="115"/>
      <c r="F254" s="47"/>
      <c r="G254" s="43"/>
      <c r="H254" s="43"/>
      <c r="I254" s="44"/>
      <c r="J254" s="91"/>
    </row>
    <row r="255" spans="1:13" ht="15">
      <c r="A255" s="76" t="s">
        <v>184</v>
      </c>
      <c r="B255" s="45" t="s">
        <v>209</v>
      </c>
      <c r="C255" s="43"/>
      <c r="D255" s="43"/>
      <c r="E255" s="115"/>
      <c r="F255" s="47"/>
      <c r="G255" s="43"/>
      <c r="H255" s="43"/>
      <c r="I255" s="44"/>
      <c r="J255" s="91"/>
    </row>
    <row r="256" spans="1:13" ht="15">
      <c r="A256" s="76"/>
      <c r="B256" s="45"/>
      <c r="C256" s="43"/>
      <c r="D256" s="43"/>
      <c r="E256" s="115"/>
      <c r="F256" s="47"/>
      <c r="G256" s="43"/>
      <c r="H256" s="43"/>
      <c r="I256" s="44"/>
      <c r="J256" s="91"/>
    </row>
    <row r="257" spans="1:10" ht="15">
      <c r="A257" s="42"/>
      <c r="B257" s="108" t="s">
        <v>670</v>
      </c>
      <c r="C257" s="64"/>
      <c r="D257" s="106" t="s">
        <v>0</v>
      </c>
      <c r="E257" s="64"/>
      <c r="F257" s="106" t="s">
        <v>9</v>
      </c>
      <c r="G257" s="64"/>
      <c r="H257" s="106"/>
      <c r="I257" s="64"/>
      <c r="J257" s="64"/>
    </row>
    <row r="258" spans="1:10" ht="15">
      <c r="A258" s="42"/>
      <c r="B258" s="196" t="s">
        <v>671</v>
      </c>
      <c r="C258" s="196"/>
      <c r="D258" s="211">
        <v>40</v>
      </c>
      <c r="E258" s="196" t="s">
        <v>672</v>
      </c>
      <c r="F258" s="212">
        <f>+Dados!$I$65</f>
        <v>11000</v>
      </c>
      <c r="G258" s="197"/>
      <c r="H258" s="400">
        <v>1</v>
      </c>
      <c r="I258" s="213" t="s">
        <v>8</v>
      </c>
      <c r="J258" s="46">
        <f>D258*F258*H258</f>
        <v>440000</v>
      </c>
    </row>
    <row r="259" spans="1:10" ht="15">
      <c r="A259" s="42"/>
      <c r="B259" s="43" t="s">
        <v>295</v>
      </c>
      <c r="C259" s="43"/>
      <c r="D259" s="109">
        <f>D258</f>
        <v>40</v>
      </c>
      <c r="E259" s="43" t="s">
        <v>672</v>
      </c>
      <c r="F259" s="109">
        <f>F258</f>
        <v>11000</v>
      </c>
      <c r="G259" s="42"/>
      <c r="H259" s="399">
        <f>1/60</f>
        <v>1.6666666666666666E-2</v>
      </c>
      <c r="I259" s="74" t="s">
        <v>8</v>
      </c>
      <c r="J259" s="46">
        <f>D259*F259*H259</f>
        <v>7333.333333333333</v>
      </c>
    </row>
    <row r="260" spans="1:10" ht="15">
      <c r="A260" s="42"/>
      <c r="B260" s="43" t="s">
        <v>30</v>
      </c>
      <c r="C260" s="43"/>
      <c r="D260" s="109">
        <f>D259</f>
        <v>40</v>
      </c>
      <c r="E260" s="43" t="s">
        <v>672</v>
      </c>
      <c r="F260" s="109">
        <f>F259</f>
        <v>11000</v>
      </c>
      <c r="G260" s="42"/>
      <c r="H260" s="399">
        <f>1/60*0.4</f>
        <v>6.6666666666666671E-3</v>
      </c>
      <c r="I260" s="74" t="s">
        <v>8</v>
      </c>
      <c r="J260" s="46">
        <f>D260*F260*H260</f>
        <v>2933.3333333333335</v>
      </c>
    </row>
    <row r="261" spans="1:10" ht="15">
      <c r="A261" s="42"/>
      <c r="B261" s="64" t="s">
        <v>296</v>
      </c>
      <c r="C261" s="64"/>
      <c r="D261" s="111">
        <f>D259</f>
        <v>40</v>
      </c>
      <c r="E261" s="64" t="s">
        <v>672</v>
      </c>
      <c r="F261" s="111">
        <f>F259</f>
        <v>11000</v>
      </c>
      <c r="G261" s="106"/>
      <c r="H261" s="401">
        <f>F267</f>
        <v>7.4999999999999997E-3</v>
      </c>
      <c r="I261" s="138" t="s">
        <v>8</v>
      </c>
      <c r="J261" s="100">
        <f>D261*F261*H261</f>
        <v>3300</v>
      </c>
    </row>
    <row r="262" spans="1:10" ht="15">
      <c r="A262" s="42"/>
      <c r="B262" s="43" t="s">
        <v>262</v>
      </c>
      <c r="C262" s="43"/>
      <c r="D262" s="104"/>
      <c r="E262" s="43"/>
      <c r="F262" s="43"/>
      <c r="G262" s="43"/>
      <c r="H262" s="116"/>
      <c r="I262" s="98" t="s">
        <v>8</v>
      </c>
      <c r="J262" s="103">
        <f>SUM(J259:J261)</f>
        <v>13566.666666666666</v>
      </c>
    </row>
    <row r="263" spans="1:10" ht="15">
      <c r="A263" s="42"/>
      <c r="B263" s="43"/>
      <c r="C263" s="43"/>
      <c r="D263" s="104"/>
      <c r="E263" s="43"/>
      <c r="F263" s="43"/>
      <c r="G263" s="43"/>
      <c r="H263" s="116"/>
      <c r="I263" s="98"/>
      <c r="J263" s="117"/>
    </row>
    <row r="264" spans="1:10" ht="15">
      <c r="A264" s="42"/>
      <c r="B264" s="43"/>
      <c r="C264" s="206"/>
      <c r="D264" s="206" t="s">
        <v>285</v>
      </c>
      <c r="E264" s="206"/>
      <c r="F264" s="208">
        <f>F244</f>
        <v>0</v>
      </c>
      <c r="G264" s="43"/>
      <c r="H264" s="116"/>
      <c r="I264" s="98"/>
      <c r="J264" s="117"/>
    </row>
    <row r="265" spans="1:10" ht="15">
      <c r="A265" s="42"/>
      <c r="B265" s="43"/>
      <c r="C265" s="206"/>
      <c r="D265" s="206" t="s">
        <v>286</v>
      </c>
      <c r="E265" s="206"/>
      <c r="F265" s="209">
        <v>5</v>
      </c>
      <c r="G265" s="43"/>
      <c r="H265" s="116"/>
      <c r="I265" s="98"/>
      <c r="J265" s="117"/>
    </row>
    <row r="266" spans="1:10" ht="15">
      <c r="A266" s="42"/>
      <c r="B266" s="43"/>
      <c r="C266" s="206"/>
      <c r="D266" s="206" t="s">
        <v>287</v>
      </c>
      <c r="E266" s="206"/>
      <c r="F266" s="208">
        <f>+Dados!$I$77</f>
        <v>0.15</v>
      </c>
      <c r="G266" s="43"/>
      <c r="H266" s="116"/>
      <c r="I266" s="98"/>
      <c r="J266" s="117"/>
    </row>
    <row r="267" spans="1:10" ht="15">
      <c r="A267" s="42"/>
      <c r="B267" s="43"/>
      <c r="C267" s="206"/>
      <c r="D267" s="206" t="s">
        <v>288</v>
      </c>
      <c r="E267" s="206"/>
      <c r="F267" s="210">
        <f>((2+(F265-1)*(F264+1))/(24*F265))*F266</f>
        <v>7.4999999999999997E-3</v>
      </c>
      <c r="G267" s="43"/>
      <c r="H267" s="116"/>
      <c r="I267" s="98"/>
      <c r="J267" s="117"/>
    </row>
    <row r="268" spans="1:10" ht="15">
      <c r="A268" s="42"/>
      <c r="B268" s="43"/>
      <c r="C268" s="43"/>
      <c r="D268" s="206"/>
      <c r="E268" s="206"/>
      <c r="F268" s="206"/>
      <c r="G268" s="210"/>
      <c r="H268" s="116"/>
      <c r="I268" s="98"/>
      <c r="J268" s="117"/>
    </row>
    <row r="269" spans="1:10" ht="15.75" thickBot="1">
      <c r="A269" s="42"/>
      <c r="B269" s="45" t="s">
        <v>210</v>
      </c>
      <c r="C269" s="43"/>
      <c r="D269" s="43"/>
      <c r="E269" s="115"/>
      <c r="F269" s="47"/>
      <c r="G269" s="43"/>
      <c r="H269" s="43"/>
      <c r="I269" s="44" t="s">
        <v>8</v>
      </c>
      <c r="J269" s="88">
        <f>J262</f>
        <v>13566.666666666666</v>
      </c>
    </row>
    <row r="270" spans="1:10" ht="15">
      <c r="A270" s="42"/>
      <c r="B270" s="45"/>
      <c r="C270" s="43"/>
      <c r="D270" s="43"/>
      <c r="E270" s="115"/>
      <c r="F270" s="47"/>
      <c r="G270" s="43"/>
      <c r="H270" s="43"/>
      <c r="I270" s="44"/>
      <c r="J270" s="91"/>
    </row>
    <row r="271" spans="1:10" ht="15">
      <c r="A271" s="76" t="s">
        <v>185</v>
      </c>
      <c r="B271" s="45" t="s">
        <v>186</v>
      </c>
      <c r="C271" s="43"/>
      <c r="D271" s="43"/>
      <c r="E271" s="115"/>
      <c r="F271" s="47"/>
      <c r="G271" s="43"/>
      <c r="H271" s="43"/>
      <c r="I271" s="44"/>
      <c r="J271" s="91"/>
    </row>
    <row r="272" spans="1:10" ht="15">
      <c r="A272" s="42"/>
      <c r="B272" s="45"/>
      <c r="C272" s="43"/>
      <c r="D272" s="43"/>
      <c r="E272" s="115"/>
      <c r="F272" s="47"/>
      <c r="G272" s="43"/>
      <c r="H272" s="43"/>
      <c r="I272" s="44"/>
      <c r="J272" s="91"/>
    </row>
    <row r="273" spans="1:10" ht="15">
      <c r="A273" s="42"/>
      <c r="B273" s="108" t="s">
        <v>187</v>
      </c>
      <c r="C273" s="64"/>
      <c r="D273" s="77"/>
      <c r="E273" s="77"/>
      <c r="F273" s="77"/>
      <c r="G273" s="77"/>
      <c r="H273" s="77"/>
      <c r="I273" s="77"/>
      <c r="J273" s="77" t="s">
        <v>2</v>
      </c>
    </row>
    <row r="274" spans="1:10" ht="15">
      <c r="A274" s="42"/>
      <c r="B274" s="78" t="s">
        <v>188</v>
      </c>
      <c r="C274" s="78"/>
      <c r="D274" s="162"/>
      <c r="E274" s="162"/>
      <c r="F274" s="162"/>
      <c r="G274" s="162"/>
      <c r="H274" s="162"/>
      <c r="I274" s="162"/>
      <c r="J274" s="163">
        <f>J109</f>
        <v>67498.279985716814</v>
      </c>
    </row>
    <row r="275" spans="1:10" ht="15">
      <c r="A275" s="42"/>
      <c r="B275" s="43" t="s">
        <v>189</v>
      </c>
      <c r="C275" s="43"/>
      <c r="D275" s="41"/>
      <c r="E275" s="41"/>
      <c r="F275" s="41"/>
      <c r="G275" s="41"/>
      <c r="H275" s="41"/>
      <c r="I275" s="41"/>
      <c r="J275" s="164">
        <f>J139</f>
        <v>617.18766666666659</v>
      </c>
    </row>
    <row r="276" spans="1:10" ht="15">
      <c r="A276" s="42"/>
      <c r="B276" s="43" t="s">
        <v>190</v>
      </c>
      <c r="C276" s="43"/>
      <c r="D276" s="41"/>
      <c r="E276" s="41"/>
      <c r="F276" s="41"/>
      <c r="G276" s="41"/>
      <c r="H276" s="41"/>
      <c r="I276" s="41"/>
      <c r="J276" s="164">
        <f>J169</f>
        <v>3595.8065142857145</v>
      </c>
    </row>
    <row r="277" spans="1:10" ht="15">
      <c r="A277" s="42"/>
      <c r="B277" s="43" t="s">
        <v>191</v>
      </c>
      <c r="C277" s="43"/>
      <c r="D277" s="41"/>
      <c r="E277" s="41"/>
      <c r="F277" s="41"/>
      <c r="G277" s="41"/>
      <c r="H277" s="41"/>
      <c r="I277" s="41"/>
      <c r="J277" s="164">
        <f>J179</f>
        <v>233.66000000000003</v>
      </c>
    </row>
    <row r="278" spans="1:10" ht="15">
      <c r="A278" s="42"/>
      <c r="B278" s="43" t="s">
        <v>192</v>
      </c>
      <c r="C278" s="43"/>
      <c r="D278" s="41"/>
      <c r="E278" s="41"/>
      <c r="F278" s="41"/>
      <c r="G278" s="41"/>
      <c r="H278" s="41"/>
      <c r="I278" s="41"/>
      <c r="J278" s="164">
        <f>J212</f>
        <v>23927.920801199998</v>
      </c>
    </row>
    <row r="279" spans="1:10" ht="15">
      <c r="A279" s="42"/>
      <c r="B279" s="43" t="s">
        <v>193</v>
      </c>
      <c r="C279" s="43"/>
      <c r="D279" s="41"/>
      <c r="E279" s="41"/>
      <c r="F279" s="41"/>
      <c r="G279" s="41"/>
      <c r="H279" s="41"/>
      <c r="I279" s="41"/>
      <c r="J279" s="164">
        <f>J253</f>
        <v>133145.00916666663</v>
      </c>
    </row>
    <row r="280" spans="1:10" ht="15">
      <c r="A280" s="42"/>
      <c r="B280" s="43" t="s">
        <v>211</v>
      </c>
      <c r="C280" s="43"/>
      <c r="D280" s="41"/>
      <c r="E280" s="41"/>
      <c r="F280" s="41"/>
      <c r="G280" s="41"/>
      <c r="H280" s="41"/>
      <c r="I280" s="41"/>
      <c r="J280" s="164">
        <f>J269</f>
        <v>13566.666666666666</v>
      </c>
    </row>
    <row r="281" spans="1:10" ht="15">
      <c r="A281" s="42"/>
      <c r="B281" s="43"/>
      <c r="C281" s="43"/>
      <c r="D281" s="104"/>
      <c r="E281" s="43"/>
      <c r="F281" s="43"/>
      <c r="G281" s="43"/>
      <c r="H281" s="116"/>
      <c r="I281" s="46"/>
      <c r="J281" s="165"/>
    </row>
    <row r="282" spans="1:10" ht="15.75" thickBot="1">
      <c r="A282" s="42"/>
      <c r="B282" s="45" t="s">
        <v>194</v>
      </c>
      <c r="C282" s="43"/>
      <c r="D282" s="43"/>
      <c r="E282" s="115"/>
      <c r="F282" s="47"/>
      <c r="G282" s="43"/>
      <c r="H282" s="43"/>
      <c r="I282" s="44" t="s">
        <v>8</v>
      </c>
      <c r="J282" s="88">
        <f>SUM(J274:J280)</f>
        <v>242584.53080120249</v>
      </c>
    </row>
    <row r="283" spans="1:10" ht="15">
      <c r="A283" s="42"/>
      <c r="B283" s="45"/>
      <c r="C283" s="43"/>
      <c r="D283" s="43"/>
      <c r="E283" s="115"/>
      <c r="F283" s="47"/>
      <c r="G283" s="43"/>
      <c r="H283" s="43"/>
      <c r="I283" s="44"/>
      <c r="J283" s="91"/>
    </row>
    <row r="284" spans="1:10" ht="15">
      <c r="A284" s="76" t="s">
        <v>195</v>
      </c>
      <c r="B284" s="45" t="s">
        <v>255</v>
      </c>
      <c r="C284" s="43"/>
      <c r="D284" s="43"/>
      <c r="E284" s="115"/>
      <c r="F284" s="47"/>
      <c r="G284" s="43"/>
      <c r="H284" s="43"/>
      <c r="I284" s="74"/>
      <c r="J284" s="47"/>
    </row>
    <row r="285" spans="1:10" ht="15">
      <c r="A285" s="76"/>
      <c r="B285" s="45"/>
      <c r="C285" s="43"/>
      <c r="D285" s="43"/>
      <c r="E285" s="115"/>
      <c r="F285" s="47"/>
      <c r="G285" s="43"/>
      <c r="H285" s="43"/>
      <c r="I285" s="74"/>
      <c r="J285" s="47"/>
    </row>
    <row r="286" spans="1:10" ht="15">
      <c r="A286" s="76"/>
      <c r="B286" s="108" t="s">
        <v>256</v>
      </c>
      <c r="C286" s="64"/>
      <c r="D286" s="77"/>
      <c r="E286" s="77"/>
      <c r="F286" s="77"/>
      <c r="G286" s="77"/>
      <c r="H286" s="77"/>
      <c r="I286" s="77"/>
      <c r="J286" s="77" t="s">
        <v>2</v>
      </c>
    </row>
    <row r="287" spans="1:10" ht="15">
      <c r="A287" s="76"/>
      <c r="B287" s="78" t="s">
        <v>196</v>
      </c>
      <c r="C287" s="78"/>
      <c r="D287" s="162"/>
      <c r="E287" s="162"/>
      <c r="F287" s="166"/>
      <c r="G287" s="162"/>
      <c r="H287" s="167"/>
      <c r="I287" s="162"/>
      <c r="J287" s="163">
        <f>J282</f>
        <v>242584.53080120249</v>
      </c>
    </row>
    <row r="288" spans="1:10" ht="15">
      <c r="A288" s="76"/>
      <c r="B288" s="43" t="s">
        <v>197</v>
      </c>
      <c r="C288" s="43"/>
      <c r="D288" s="41"/>
      <c r="E288" s="41"/>
      <c r="F288" s="168"/>
      <c r="G288" s="41"/>
      <c r="H288" s="169"/>
      <c r="I288" s="41"/>
      <c r="J288" s="164">
        <f>J287</f>
        <v>242584.53080120249</v>
      </c>
    </row>
    <row r="289" spans="1:10" ht="15">
      <c r="A289" s="76"/>
      <c r="B289" s="64" t="s">
        <v>198</v>
      </c>
      <c r="C289" s="64"/>
      <c r="D289" s="77"/>
      <c r="E289" s="77"/>
      <c r="F289" s="170"/>
      <c r="G289" s="77"/>
      <c r="H289" s="171"/>
      <c r="I289" s="77"/>
      <c r="J289" s="172">
        <f>C13</f>
        <v>500</v>
      </c>
    </row>
    <row r="290" spans="1:10" ht="15">
      <c r="A290" s="76"/>
      <c r="B290" s="43"/>
      <c r="C290" s="43"/>
      <c r="D290" s="41"/>
      <c r="E290" s="41"/>
      <c r="F290" s="168"/>
      <c r="G290" s="41"/>
      <c r="H290" s="169"/>
      <c r="I290" s="41"/>
      <c r="J290" s="218"/>
    </row>
    <row r="291" spans="1:10" ht="15">
      <c r="A291" s="76"/>
      <c r="B291" s="45" t="s">
        <v>257</v>
      </c>
      <c r="C291" s="43"/>
      <c r="D291" s="43"/>
      <c r="E291" s="115"/>
      <c r="F291" s="47"/>
      <c r="G291" s="43"/>
      <c r="H291" s="43"/>
      <c r="I291" s="41" t="s">
        <v>212</v>
      </c>
      <c r="J291" s="173">
        <f>TRUNC(J288/J289,2)</f>
        <v>485.16</v>
      </c>
    </row>
    <row r="292" spans="1:10" ht="15">
      <c r="A292" s="76"/>
      <c r="B292" s="45"/>
      <c r="C292" s="43"/>
      <c r="D292" s="43"/>
      <c r="E292" s="115"/>
      <c r="F292" s="47"/>
      <c r="G292" s="43"/>
      <c r="H292" s="43"/>
      <c r="I292" s="41"/>
      <c r="J292" s="91"/>
    </row>
    <row r="293" spans="1:10" ht="15">
      <c r="A293" s="76"/>
      <c r="B293" s="45"/>
      <c r="C293" s="43"/>
      <c r="D293" s="43"/>
      <c r="E293" s="115"/>
      <c r="F293" s="47"/>
      <c r="G293" s="43"/>
      <c r="H293" s="44" t="s">
        <v>403</v>
      </c>
      <c r="I293" s="254">
        <f>+BDI!$D$18</f>
        <v>0.33169999999999999</v>
      </c>
      <c r="J293" s="173">
        <f>TRUNC(J291*I293,2)</f>
        <v>160.91999999999999</v>
      </c>
    </row>
    <row r="294" spans="1:10" ht="15">
      <c r="A294" s="76"/>
      <c r="B294" s="45"/>
      <c r="C294" s="43"/>
      <c r="D294" s="43"/>
      <c r="E294" s="115"/>
      <c r="F294" s="47"/>
      <c r="G294" s="43"/>
      <c r="H294" s="44"/>
      <c r="I294" s="254"/>
      <c r="J294" s="91"/>
    </row>
    <row r="295" spans="1:10" ht="15">
      <c r="A295" s="76"/>
      <c r="B295" s="45" t="s">
        <v>404</v>
      </c>
      <c r="C295" s="43"/>
      <c r="D295" s="43"/>
      <c r="E295" s="115"/>
      <c r="F295" s="47"/>
      <c r="G295" s="43"/>
      <c r="H295" s="43"/>
      <c r="I295" s="41" t="s">
        <v>212</v>
      </c>
      <c r="J295" s="173">
        <f>J291+J293</f>
        <v>646.08000000000004</v>
      </c>
    </row>
    <row r="296" spans="1:10" ht="7.5" customHeight="1">
      <c r="A296" s="76"/>
      <c r="B296" s="45"/>
      <c r="C296" s="43"/>
      <c r="D296" s="43"/>
      <c r="E296" s="115"/>
      <c r="F296" s="47"/>
      <c r="G296" s="43"/>
      <c r="H296" s="43"/>
      <c r="I296" s="41"/>
      <c r="J296" s="91"/>
    </row>
    <row r="297" spans="1:10" ht="15">
      <c r="A297" s="42"/>
      <c r="B297" s="43"/>
      <c r="C297" s="43"/>
      <c r="D297" s="43"/>
      <c r="E297" s="43"/>
      <c r="F297" s="43"/>
      <c r="G297" s="43"/>
      <c r="H297" s="43"/>
      <c r="I297" s="43"/>
      <c r="J297" s="43"/>
    </row>
    <row r="298" spans="1:10" ht="3" customHeight="1">
      <c r="A298" s="42"/>
      <c r="B298" s="43"/>
      <c r="C298" s="43"/>
      <c r="D298" s="97"/>
      <c r="E298" s="43"/>
      <c r="F298" s="134"/>
      <c r="G298" s="110"/>
      <c r="H298" s="177"/>
      <c r="I298" s="44"/>
      <c r="J298" s="117"/>
    </row>
    <row r="299" spans="1:10" ht="3" customHeight="1">
      <c r="D299" s="436"/>
      <c r="E299" s="436"/>
      <c r="F299" s="436"/>
    </row>
    <row r="300" spans="1:10" ht="15">
      <c r="D300" s="469" t="s">
        <v>718</v>
      </c>
      <c r="E300" s="470"/>
      <c r="F300" s="470"/>
    </row>
  </sheetData>
  <mergeCells count="9">
    <mergeCell ref="C1:I1"/>
    <mergeCell ref="D300:F300"/>
    <mergeCell ref="A2:J2"/>
    <mergeCell ref="A4:J4"/>
    <mergeCell ref="D22:E22"/>
    <mergeCell ref="B34:C34"/>
    <mergeCell ref="B42:C43"/>
    <mergeCell ref="D42:F42"/>
    <mergeCell ref="G42:I42"/>
  </mergeCells>
  <printOptions horizontalCentered="1"/>
  <pageMargins left="0.25" right="0.25" top="0.75" bottom="0.75" header="0.3" footer="0.3"/>
  <pageSetup paperSize="9" scale="50" fitToHeight="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3E112-8E11-4854-97A8-3CF13684FB41}">
  <sheetPr>
    <tabColor theme="8" tint="-0.249977111117893"/>
  </sheetPr>
  <dimension ref="A1:M237"/>
  <sheetViews>
    <sheetView showGridLines="0" zoomScale="80" zoomScaleNormal="80" zoomScaleSheetLayoutView="80" workbookViewId="0">
      <selection activeCell="C1" sqref="C1:I1"/>
    </sheetView>
  </sheetViews>
  <sheetFormatPr defaultColWidth="11.42578125" defaultRowHeight="12.75"/>
  <cols>
    <col min="1" max="1" width="6" style="22" customWidth="1"/>
    <col min="2" max="2" width="19.85546875" style="18" customWidth="1"/>
    <col min="3" max="3" width="20.28515625" style="18" customWidth="1"/>
    <col min="4" max="4" width="19.7109375" style="18" customWidth="1"/>
    <col min="5" max="5" width="12.7109375" style="18" customWidth="1"/>
    <col min="6" max="6" width="16.42578125" style="18" customWidth="1"/>
    <col min="7" max="7" width="13.5703125" style="18" customWidth="1"/>
    <col min="8" max="8" width="17.7109375" style="18" customWidth="1"/>
    <col min="9" max="9" width="14.710937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104.25" customHeight="1">
      <c r="A1" s="18"/>
      <c r="C1" s="471"/>
      <c r="D1" s="471"/>
      <c r="E1" s="471"/>
      <c r="F1" s="471"/>
      <c r="G1" s="471"/>
      <c r="H1" s="471"/>
      <c r="I1" s="471"/>
      <c r="J1" s="21"/>
    </row>
    <row r="2" spans="1:10" ht="20.100000000000001" customHeight="1">
      <c r="A2" s="472" t="s">
        <v>586</v>
      </c>
      <c r="B2" s="472"/>
      <c r="C2" s="472"/>
      <c r="D2" s="472"/>
      <c r="E2" s="472"/>
      <c r="F2" s="472"/>
      <c r="G2" s="472"/>
      <c r="H2" s="472"/>
      <c r="I2" s="472"/>
      <c r="J2" s="472"/>
    </row>
    <row r="3" spans="1:10" ht="15">
      <c r="A3" s="42"/>
      <c r="B3" s="43"/>
      <c r="C3" s="43"/>
      <c r="D3" s="43"/>
      <c r="E3" s="43"/>
      <c r="F3" s="43"/>
      <c r="G3" s="43"/>
      <c r="H3" s="43"/>
      <c r="I3" s="43"/>
      <c r="J3" s="44"/>
    </row>
    <row r="4" spans="1:10" ht="15.75">
      <c r="A4" s="473" t="s">
        <v>674</v>
      </c>
      <c r="B4" s="473"/>
      <c r="C4" s="473"/>
      <c r="D4" s="473"/>
      <c r="E4" s="473"/>
      <c r="F4" s="473"/>
      <c r="G4" s="473"/>
      <c r="H4" s="473"/>
      <c r="I4" s="473"/>
      <c r="J4" s="473"/>
    </row>
    <row r="5" spans="1:10" ht="15">
      <c r="A5" s="41"/>
      <c r="B5" s="43"/>
      <c r="C5" s="43"/>
      <c r="D5" s="45"/>
      <c r="E5" s="45"/>
      <c r="F5" s="45"/>
      <c r="G5" s="45"/>
      <c r="H5" s="45"/>
      <c r="I5" s="45"/>
      <c r="J5" s="45"/>
    </row>
    <row r="6" spans="1:10" ht="13.9" customHeight="1">
      <c r="A6" s="42"/>
      <c r="B6" s="45" t="s">
        <v>73</v>
      </c>
      <c r="C6" s="45"/>
      <c r="D6" s="45"/>
      <c r="E6" s="45"/>
      <c r="F6" s="45"/>
      <c r="G6" s="45"/>
      <c r="H6" s="45"/>
      <c r="I6" s="45"/>
      <c r="J6" s="43"/>
    </row>
    <row r="7" spans="1:10" ht="13.9" customHeight="1">
      <c r="A7" s="42"/>
      <c r="B7" s="43" t="s">
        <v>475</v>
      </c>
      <c r="C7" s="48">
        <v>365.25</v>
      </c>
      <c r="D7" s="43" t="s">
        <v>476</v>
      </c>
      <c r="E7" s="45"/>
      <c r="F7" s="45"/>
      <c r="G7" s="43"/>
      <c r="H7" s="43"/>
      <c r="I7" s="195"/>
      <c r="J7" s="43"/>
    </row>
    <row r="8" spans="1:10" ht="13.9" customHeight="1">
      <c r="A8" s="42"/>
      <c r="B8" s="43" t="s">
        <v>477</v>
      </c>
      <c r="C8" s="48">
        <f>C7/7</f>
        <v>52.178571428571431</v>
      </c>
      <c r="D8" s="43" t="s">
        <v>478</v>
      </c>
      <c r="E8" s="45"/>
      <c r="F8" s="45"/>
      <c r="G8" s="43"/>
      <c r="H8" s="43"/>
      <c r="I8" s="195"/>
      <c r="J8" s="43"/>
    </row>
    <row r="9" spans="1:10" ht="13.9" customHeight="1">
      <c r="A9" s="42"/>
      <c r="B9" s="43" t="s">
        <v>479</v>
      </c>
      <c r="C9" s="48">
        <v>12</v>
      </c>
      <c r="D9" s="43" t="s">
        <v>476</v>
      </c>
      <c r="E9" s="45"/>
      <c r="F9" s="45"/>
      <c r="G9" s="43"/>
      <c r="H9" s="43"/>
      <c r="I9" s="195"/>
      <c r="J9" s="43"/>
    </row>
    <row r="10" spans="1:10" ht="13.9" customHeight="1">
      <c r="A10" s="42"/>
      <c r="B10" s="43" t="s">
        <v>480</v>
      </c>
      <c r="C10" s="48">
        <f>(C7-C8-C9)/12</f>
        <v>25.089285714285712</v>
      </c>
      <c r="D10" s="43" t="s">
        <v>476</v>
      </c>
      <c r="E10" s="45"/>
      <c r="F10" s="45"/>
      <c r="G10" s="43"/>
      <c r="H10" s="43"/>
      <c r="I10" s="195"/>
      <c r="J10" s="43"/>
    </row>
    <row r="11" spans="1:10" ht="13.9" customHeight="1">
      <c r="A11" s="42"/>
      <c r="B11" s="43" t="s">
        <v>481</v>
      </c>
      <c r="C11" s="48">
        <f>(C7-C8)/12</f>
        <v>26.089285714285712</v>
      </c>
      <c r="D11" s="43" t="s">
        <v>476</v>
      </c>
      <c r="E11" s="45"/>
      <c r="F11" s="45"/>
      <c r="G11" s="43"/>
      <c r="H11" s="43"/>
      <c r="I11" s="195"/>
      <c r="J11" s="43"/>
    </row>
    <row r="12" spans="1:10" ht="15">
      <c r="A12" s="41"/>
      <c r="B12" s="45"/>
      <c r="C12" s="43"/>
      <c r="D12" s="43"/>
      <c r="E12" s="43"/>
      <c r="F12" s="43"/>
      <c r="G12" s="43"/>
      <c r="H12" s="43"/>
      <c r="I12" s="195"/>
      <c r="J12" s="43"/>
    </row>
    <row r="13" spans="1:10" ht="15">
      <c r="A13" s="41"/>
      <c r="B13" s="43" t="s">
        <v>222</v>
      </c>
      <c r="C13" s="48">
        <f>+Planilha!$F$8</f>
        <v>3</v>
      </c>
      <c r="D13" s="42" t="s">
        <v>261</v>
      </c>
      <c r="E13" s="42" t="s">
        <v>604</v>
      </c>
      <c r="F13" s="43"/>
      <c r="G13" s="43"/>
      <c r="H13" s="46"/>
      <c r="I13" s="42"/>
      <c r="J13" s="43"/>
    </row>
    <row r="14" spans="1:10" ht="15">
      <c r="A14" s="41"/>
      <c r="B14" s="43" t="s">
        <v>363</v>
      </c>
      <c r="C14" s="49">
        <v>1</v>
      </c>
      <c r="D14" s="48">
        <f>TRUNC(C13*C14,2)</f>
        <v>3</v>
      </c>
      <c r="E14" s="48">
        <f>D14</f>
        <v>3</v>
      </c>
      <c r="F14" s="43"/>
      <c r="G14" s="43"/>
      <c r="H14" s="46"/>
      <c r="I14" s="48"/>
      <c r="J14" s="43"/>
    </row>
    <row r="15" spans="1:10" ht="15">
      <c r="A15" s="41"/>
      <c r="B15" s="43" t="s">
        <v>364</v>
      </c>
      <c r="C15" s="49">
        <f>1-C14</f>
        <v>0</v>
      </c>
      <c r="D15" s="48">
        <f>TRUNC(C13*C15,2)</f>
        <v>0</v>
      </c>
      <c r="E15" s="48">
        <f>D15</f>
        <v>0</v>
      </c>
      <c r="F15" s="43"/>
      <c r="G15" s="43"/>
      <c r="H15" s="46"/>
      <c r="I15" s="47"/>
      <c r="J15" s="43"/>
    </row>
    <row r="16" spans="1:10" ht="15">
      <c r="A16" s="41"/>
      <c r="B16" s="43" t="s">
        <v>577</v>
      </c>
      <c r="C16" s="48">
        <f>C10</f>
        <v>25.089285714285712</v>
      </c>
      <c r="D16" s="48"/>
      <c r="E16" s="42"/>
      <c r="F16" s="43"/>
      <c r="G16" s="43"/>
      <c r="H16" s="46"/>
      <c r="I16" s="47"/>
      <c r="J16" s="43"/>
    </row>
    <row r="17" spans="1:10" ht="15">
      <c r="A17" s="41"/>
      <c r="B17" s="45"/>
      <c r="C17" s="43"/>
      <c r="D17" s="43"/>
      <c r="E17" s="43"/>
      <c r="F17" s="43"/>
      <c r="G17" s="43"/>
      <c r="H17" s="46"/>
      <c r="I17" s="47"/>
      <c r="J17" s="43"/>
    </row>
    <row r="18" spans="1:10" ht="15">
      <c r="A18" s="41"/>
      <c r="B18" s="45" t="s">
        <v>483</v>
      </c>
      <c r="C18" s="176"/>
      <c r="D18" s="43"/>
      <c r="E18" s="42"/>
      <c r="F18" s="43"/>
      <c r="G18" s="42"/>
      <c r="H18" s="42"/>
      <c r="I18" s="246"/>
      <c r="J18" s="43"/>
    </row>
    <row r="19" spans="1:10" ht="15">
      <c r="A19" s="41"/>
      <c r="B19" s="43" t="s">
        <v>605</v>
      </c>
      <c r="C19" s="42">
        <v>1</v>
      </c>
      <c r="D19" s="43"/>
      <c r="E19" s="176"/>
      <c r="F19" s="43"/>
      <c r="G19" s="176"/>
      <c r="H19" s="42"/>
      <c r="I19" s="246"/>
      <c r="J19" s="43"/>
    </row>
    <row r="20" spans="1:10" ht="15">
      <c r="A20" s="41"/>
      <c r="B20" s="43" t="s">
        <v>37</v>
      </c>
      <c r="C20" s="42">
        <v>1</v>
      </c>
      <c r="D20" s="43"/>
      <c r="E20" s="42"/>
      <c r="F20" s="43"/>
      <c r="G20" s="42"/>
      <c r="H20" s="42"/>
      <c r="I20" s="246"/>
      <c r="J20" s="43"/>
    </row>
    <row r="21" spans="1:10" ht="15">
      <c r="A21" s="41"/>
      <c r="B21" s="43" t="s">
        <v>38</v>
      </c>
      <c r="C21" s="92">
        <v>2</v>
      </c>
      <c r="D21" s="43"/>
      <c r="E21" s="42"/>
      <c r="F21" s="43"/>
      <c r="G21" s="42"/>
      <c r="H21" s="42"/>
      <c r="I21" s="246"/>
      <c r="J21" s="43"/>
    </row>
    <row r="22" spans="1:10" ht="15">
      <c r="A22" s="41"/>
      <c r="B22" s="45"/>
      <c r="C22" s="43"/>
      <c r="D22" s="43"/>
      <c r="E22" s="43"/>
      <c r="F22" s="43"/>
      <c r="G22" s="43"/>
      <c r="H22" s="46"/>
      <c r="I22" s="47"/>
      <c r="J22" s="43"/>
    </row>
    <row r="23" spans="1:10" ht="12.75" customHeight="1">
      <c r="A23" s="42"/>
      <c r="B23" s="50" t="s">
        <v>66</v>
      </c>
      <c r="C23" s="51"/>
      <c r="D23" s="51"/>
      <c r="E23" s="52"/>
      <c r="F23" s="53"/>
      <c r="G23" s="43"/>
      <c r="H23" s="46"/>
      <c r="I23" s="47"/>
      <c r="J23" s="43"/>
    </row>
    <row r="24" spans="1:10" ht="12.75" customHeight="1">
      <c r="A24" s="42"/>
      <c r="B24" s="50"/>
      <c r="C24" s="51"/>
      <c r="D24" s="51"/>
      <c r="E24" s="51"/>
      <c r="F24" s="43"/>
      <c r="G24" s="43"/>
      <c r="H24" s="46"/>
      <c r="I24" s="43"/>
      <c r="J24" s="43"/>
    </row>
    <row r="25" spans="1:10" ht="13.5" customHeight="1">
      <c r="A25" s="54"/>
      <c r="B25" s="474" t="s">
        <v>485</v>
      </c>
      <c r="C25" s="475"/>
      <c r="D25" s="55" t="s">
        <v>63</v>
      </c>
      <c r="E25" s="55" t="s">
        <v>67</v>
      </c>
      <c r="F25" s="55" t="s">
        <v>69</v>
      </c>
      <c r="G25" s="55" t="s">
        <v>49</v>
      </c>
      <c r="H25" s="56" t="s">
        <v>71</v>
      </c>
      <c r="I25" s="57" t="s">
        <v>72</v>
      </c>
      <c r="J25" s="43"/>
    </row>
    <row r="26" spans="1:10" ht="15">
      <c r="A26" s="54"/>
      <c r="B26" s="194" t="s">
        <v>363</v>
      </c>
      <c r="C26" s="43"/>
      <c r="D26" s="59">
        <f>E14</f>
        <v>3</v>
      </c>
      <c r="E26" s="60">
        <v>0.1</v>
      </c>
      <c r="F26" s="61">
        <v>55</v>
      </c>
      <c r="G26" s="59">
        <f>F26*$C$16*D26</f>
        <v>4139.7321428571431</v>
      </c>
      <c r="H26" s="59">
        <f>D26</f>
        <v>3</v>
      </c>
      <c r="I26" s="62">
        <f>ROUNDUP(H26*E26,0)</f>
        <v>1</v>
      </c>
      <c r="J26" s="43"/>
    </row>
    <row r="27" spans="1:10" ht="15">
      <c r="A27" s="54"/>
      <c r="B27" s="194" t="s">
        <v>364</v>
      </c>
      <c r="C27" s="43"/>
      <c r="D27" s="59">
        <f>E15</f>
        <v>0</v>
      </c>
      <c r="E27" s="60">
        <v>0</v>
      </c>
      <c r="F27" s="61">
        <v>0</v>
      </c>
      <c r="G27" s="59">
        <f>F27*$C$16*D27</f>
        <v>0</v>
      </c>
      <c r="H27" s="59">
        <f>D27</f>
        <v>0</v>
      </c>
      <c r="I27" s="62">
        <f>ROUNDUP(H27*E27,0)</f>
        <v>0</v>
      </c>
      <c r="J27" s="43"/>
    </row>
    <row r="28" spans="1:10" ht="15">
      <c r="A28" s="54"/>
      <c r="B28" s="58" t="s">
        <v>290</v>
      </c>
      <c r="C28" s="43"/>
      <c r="D28" s="59">
        <v>0</v>
      </c>
      <c r="E28" s="60">
        <v>0</v>
      </c>
      <c r="F28" s="61">
        <v>0</v>
      </c>
      <c r="G28" s="59">
        <f>F28*$C$16*D28</f>
        <v>0</v>
      </c>
      <c r="H28" s="59">
        <f>D28</f>
        <v>0</v>
      </c>
      <c r="I28" s="62">
        <f>ROUNDUP(H28*E28,0)</f>
        <v>0</v>
      </c>
      <c r="J28" s="43"/>
    </row>
    <row r="29" spans="1:10" ht="15">
      <c r="A29" s="54"/>
      <c r="B29" s="63" t="s">
        <v>68</v>
      </c>
      <c r="C29" s="64"/>
      <c r="D29" s="65"/>
      <c r="E29" s="66"/>
      <c r="F29" s="65"/>
      <c r="G29" s="67">
        <f>SUM(G26:G28)</f>
        <v>4139.7321428571431</v>
      </c>
      <c r="H29" s="65"/>
      <c r="I29" s="68"/>
      <c r="J29" s="43"/>
    </row>
    <row r="30" spans="1:10" ht="15">
      <c r="A30" s="54"/>
      <c r="B30" s="45"/>
      <c r="C30" s="43"/>
      <c r="D30" s="61"/>
      <c r="E30" s="69"/>
      <c r="F30" s="61"/>
      <c r="G30" s="70"/>
      <c r="H30" s="61"/>
      <c r="I30" s="61"/>
      <c r="J30" s="43"/>
    </row>
    <row r="31" spans="1:10" ht="15">
      <c r="A31" s="41"/>
      <c r="B31" s="50" t="s">
        <v>70</v>
      </c>
      <c r="C31" s="45"/>
      <c r="D31" s="43"/>
      <c r="E31" s="43"/>
      <c r="F31" s="43"/>
      <c r="G31" s="43"/>
      <c r="H31" s="44" t="s">
        <v>509</v>
      </c>
      <c r="I31" s="282">
        <v>0.1</v>
      </c>
      <c r="J31" s="45"/>
    </row>
    <row r="32" spans="1:10" ht="15">
      <c r="A32" s="41"/>
      <c r="B32" s="45"/>
      <c r="C32" s="45"/>
      <c r="D32" s="43"/>
      <c r="E32" s="43"/>
      <c r="F32" s="43"/>
      <c r="G32" s="43"/>
      <c r="H32" s="43"/>
      <c r="I32" s="43"/>
      <c r="J32" s="45"/>
    </row>
    <row r="33" spans="1:12" ht="17.25">
      <c r="A33" s="41"/>
      <c r="B33" s="476" t="s">
        <v>47</v>
      </c>
      <c r="C33" s="477"/>
      <c r="D33" s="480" t="s">
        <v>37</v>
      </c>
      <c r="E33" s="480"/>
      <c r="F33" s="480"/>
      <c r="G33" s="480" t="s">
        <v>38</v>
      </c>
      <c r="H33" s="480"/>
      <c r="I33" s="481"/>
      <c r="J33" s="45"/>
    </row>
    <row r="34" spans="1:12" ht="14.25">
      <c r="A34" s="41"/>
      <c r="B34" s="478"/>
      <c r="C34" s="479"/>
      <c r="D34" s="71" t="s">
        <v>63</v>
      </c>
      <c r="E34" s="71" t="s">
        <v>67</v>
      </c>
      <c r="F34" s="71" t="s">
        <v>48</v>
      </c>
      <c r="G34" s="71" t="s">
        <v>63</v>
      </c>
      <c r="H34" s="71" t="s">
        <v>67</v>
      </c>
      <c r="I34" s="72" t="s">
        <v>48</v>
      </c>
      <c r="J34" s="45"/>
    </row>
    <row r="35" spans="1:12" ht="15">
      <c r="A35" s="41"/>
      <c r="B35" s="194" t="s">
        <v>363</v>
      </c>
      <c r="C35" s="43"/>
      <c r="D35" s="59">
        <f>D26</f>
        <v>3</v>
      </c>
      <c r="E35" s="59">
        <f>ROUNDUP(D35*$I$31,0)</f>
        <v>1</v>
      </c>
      <c r="F35" s="59">
        <f>ROUNDUP(D35+E35,0)</f>
        <v>4</v>
      </c>
      <c r="G35" s="59">
        <f>C21</f>
        <v>2</v>
      </c>
      <c r="H35" s="59">
        <f t="shared" ref="H35:H37" si="0">ROUNDUP(G35*$I$31,0)</f>
        <v>1</v>
      </c>
      <c r="I35" s="321">
        <f>ROUNDUP(G35+H35,0)</f>
        <v>3</v>
      </c>
      <c r="J35" s="45"/>
    </row>
    <row r="36" spans="1:12" ht="15">
      <c r="A36" s="41"/>
      <c r="B36" s="194" t="s">
        <v>364</v>
      </c>
      <c r="C36" s="43"/>
      <c r="D36" s="59">
        <f>D27</f>
        <v>0</v>
      </c>
      <c r="E36" s="59">
        <f t="shared" ref="E36:E37" si="1">ROUNDUP(D36*$I$31,0)</f>
        <v>0</v>
      </c>
      <c r="F36" s="59">
        <f>ROUNDUP(D36+E36,0)</f>
        <v>0</v>
      </c>
      <c r="G36" s="59">
        <v>0</v>
      </c>
      <c r="H36" s="59">
        <f t="shared" si="0"/>
        <v>0</v>
      </c>
      <c r="I36" s="321">
        <f t="shared" ref="I36:I37" si="2">ROUNDUP(G36+H36,0)</f>
        <v>0</v>
      </c>
      <c r="J36" s="45"/>
    </row>
    <row r="37" spans="1:12" ht="15">
      <c r="A37" s="41"/>
      <c r="B37" s="58" t="s">
        <v>290</v>
      </c>
      <c r="C37" s="43"/>
      <c r="D37" s="59">
        <v>0</v>
      </c>
      <c r="E37" s="59">
        <f t="shared" si="1"/>
        <v>0</v>
      </c>
      <c r="F37" s="59">
        <f>ROUNDUP(D37+E37,0)</f>
        <v>0</v>
      </c>
      <c r="G37" s="59">
        <v>0</v>
      </c>
      <c r="H37" s="59">
        <f t="shared" si="0"/>
        <v>0</v>
      </c>
      <c r="I37" s="321">
        <f t="shared" si="2"/>
        <v>0</v>
      </c>
      <c r="J37" s="45"/>
    </row>
    <row r="38" spans="1:12" ht="15">
      <c r="A38" s="41"/>
      <c r="B38" s="73" t="s">
        <v>50</v>
      </c>
      <c r="C38" s="64"/>
      <c r="D38" s="320">
        <f>SUM(D35:D37)</f>
        <v>3</v>
      </c>
      <c r="E38" s="320">
        <f>SUM(E35:E37)</f>
        <v>1</v>
      </c>
      <c r="F38" s="320">
        <f>SUM(F35:F37)</f>
        <v>4</v>
      </c>
      <c r="G38" s="320">
        <f t="shared" ref="G38:H38" si="3">SUM(G35:G37)</f>
        <v>2</v>
      </c>
      <c r="H38" s="320">
        <f t="shared" si="3"/>
        <v>1</v>
      </c>
      <c r="I38" s="322">
        <f>SUM(I35:I37)</f>
        <v>3</v>
      </c>
      <c r="J38" s="45"/>
    </row>
    <row r="39" spans="1:12" ht="15">
      <c r="A39" s="41"/>
      <c r="B39" s="43"/>
      <c r="C39" s="43"/>
      <c r="D39" s="61"/>
      <c r="E39" s="61"/>
      <c r="F39" s="70"/>
      <c r="G39" s="61"/>
      <c r="H39" s="61"/>
      <c r="I39" s="70"/>
      <c r="J39" s="45"/>
    </row>
    <row r="40" spans="1:12" ht="14.25">
      <c r="A40" s="76" t="s">
        <v>178</v>
      </c>
      <c r="B40" s="45" t="s">
        <v>145</v>
      </c>
      <c r="C40" s="45"/>
      <c r="D40" s="45"/>
      <c r="E40" s="41"/>
      <c r="F40" s="41"/>
      <c r="G40" s="41"/>
      <c r="H40" s="45"/>
      <c r="I40" s="41"/>
      <c r="J40" s="41"/>
    </row>
    <row r="41" spans="1:12" ht="15">
      <c r="A41" s="42"/>
      <c r="B41" s="45"/>
      <c r="C41" s="43"/>
      <c r="D41" s="43"/>
      <c r="E41" s="42"/>
      <c r="F41" s="42"/>
      <c r="G41" s="42"/>
      <c r="H41" s="43"/>
      <c r="I41" s="43"/>
      <c r="J41" s="42"/>
    </row>
    <row r="42" spans="1:12" ht="15">
      <c r="A42" s="76"/>
      <c r="B42" s="45" t="s">
        <v>37</v>
      </c>
      <c r="C42" s="43"/>
      <c r="D42" s="43"/>
      <c r="E42" s="41" t="s">
        <v>41</v>
      </c>
      <c r="F42" s="41"/>
      <c r="G42" s="41" t="s">
        <v>1</v>
      </c>
      <c r="H42" s="45"/>
      <c r="I42" s="77" t="s">
        <v>2</v>
      </c>
      <c r="J42" s="41"/>
    </row>
    <row r="43" spans="1:12" ht="15">
      <c r="A43" s="42"/>
      <c r="B43" s="78" t="s">
        <v>3</v>
      </c>
      <c r="C43" s="78"/>
      <c r="D43" s="78"/>
      <c r="E43" s="79">
        <v>1</v>
      </c>
      <c r="F43" s="80" t="s">
        <v>4</v>
      </c>
      <c r="G43" s="81">
        <f>+Dados!$I$7</f>
        <v>3319.9960000000005</v>
      </c>
      <c r="H43" s="82" t="s">
        <v>8</v>
      </c>
      <c r="I43" s="46">
        <f t="shared" ref="I43:I49" si="4">E43*G43</f>
        <v>3319.9960000000005</v>
      </c>
      <c r="J43" s="43"/>
    </row>
    <row r="44" spans="1:12" ht="15">
      <c r="A44" s="42"/>
      <c r="B44" s="43" t="s">
        <v>65</v>
      </c>
      <c r="C44" s="43"/>
      <c r="D44" s="43"/>
      <c r="E44" s="83">
        <v>0</v>
      </c>
      <c r="F44" s="42" t="s">
        <v>4</v>
      </c>
      <c r="G44" s="46">
        <f>(G43+G46)/220*1.5</f>
        <v>24.846790909090913</v>
      </c>
      <c r="H44" s="84" t="s">
        <v>8</v>
      </c>
      <c r="I44" s="46">
        <f t="shared" si="4"/>
        <v>0</v>
      </c>
      <c r="J44" s="43"/>
    </row>
    <row r="45" spans="1:12" ht="15">
      <c r="A45" s="42"/>
      <c r="B45" s="43" t="s">
        <v>517</v>
      </c>
      <c r="C45" s="43"/>
      <c r="D45" s="43"/>
      <c r="E45" s="83">
        <f>((E44/26.08)*(($C$8+$C$9)/12))</f>
        <v>0</v>
      </c>
      <c r="F45" s="42" t="s">
        <v>4</v>
      </c>
      <c r="G45" s="46">
        <f>((G43+G46)/220*1.5)</f>
        <v>24.846790909090913</v>
      </c>
      <c r="H45" s="84" t="s">
        <v>8</v>
      </c>
      <c r="I45" s="46">
        <f t="shared" si="4"/>
        <v>0</v>
      </c>
      <c r="J45" s="43"/>
    </row>
    <row r="46" spans="1:12" ht="15">
      <c r="A46" s="42"/>
      <c r="B46" s="43" t="s">
        <v>74</v>
      </c>
      <c r="C46" s="43"/>
      <c r="D46" s="85">
        <v>0.2</v>
      </c>
      <c r="E46" s="83">
        <f>E43</f>
        <v>1</v>
      </c>
      <c r="F46" s="42" t="s">
        <v>4</v>
      </c>
      <c r="G46" s="46">
        <f>+Dados!$I$45*D46</f>
        <v>324.20000000000005</v>
      </c>
      <c r="H46" s="84" t="s">
        <v>8</v>
      </c>
      <c r="I46" s="46">
        <f t="shared" si="4"/>
        <v>324.20000000000005</v>
      </c>
      <c r="J46" s="43"/>
    </row>
    <row r="47" spans="1:12" ht="15">
      <c r="A47" s="42"/>
      <c r="B47" s="43" t="s">
        <v>519</v>
      </c>
      <c r="C47" s="43"/>
      <c r="D47" s="86"/>
      <c r="E47" s="83">
        <v>0</v>
      </c>
      <c r="F47" s="42" t="s">
        <v>4</v>
      </c>
      <c r="G47" s="46">
        <f>(G43+G46)/220*2</f>
        <v>33.129054545454551</v>
      </c>
      <c r="H47" s="84" t="s">
        <v>8</v>
      </c>
      <c r="I47" s="46">
        <f t="shared" si="4"/>
        <v>0</v>
      </c>
      <c r="J47" s="43"/>
      <c r="K47" s="290"/>
      <c r="L47" s="290"/>
    </row>
    <row r="48" spans="1:12" ht="15">
      <c r="A48" s="42"/>
      <c r="B48" s="43" t="s">
        <v>518</v>
      </c>
      <c r="C48" s="43"/>
      <c r="D48" s="86"/>
      <c r="E48" s="83">
        <f>(E47/26.08*(($C$8+$C$9)/12))</f>
        <v>0</v>
      </c>
      <c r="F48" s="42" t="s">
        <v>4</v>
      </c>
      <c r="G48" s="46">
        <f>((G43+G46)/220*2)</f>
        <v>33.129054545454551</v>
      </c>
      <c r="H48" s="84" t="s">
        <v>8</v>
      </c>
      <c r="I48" s="46">
        <f t="shared" si="4"/>
        <v>0</v>
      </c>
      <c r="J48" s="43"/>
    </row>
    <row r="49" spans="1:10" ht="15">
      <c r="A49" s="42"/>
      <c r="B49" s="43" t="s">
        <v>75</v>
      </c>
      <c r="C49" s="43"/>
      <c r="D49" s="43"/>
      <c r="E49" s="83">
        <f>C15</f>
        <v>0</v>
      </c>
      <c r="F49" s="42" t="s">
        <v>4</v>
      </c>
      <c r="G49" s="46">
        <f>G43*14.48%</f>
        <v>480.7354208000001</v>
      </c>
      <c r="H49" s="84" t="s">
        <v>8</v>
      </c>
      <c r="I49" s="46">
        <f t="shared" si="4"/>
        <v>0</v>
      </c>
      <c r="J49" s="43"/>
    </row>
    <row r="50" spans="1:10" ht="15">
      <c r="A50" s="42"/>
      <c r="B50" s="43" t="s">
        <v>5</v>
      </c>
      <c r="C50" s="43"/>
      <c r="D50" s="86">
        <f>Encargos!$D$37</f>
        <v>0.73019999999999996</v>
      </c>
      <c r="E50" s="83"/>
      <c r="F50" s="42"/>
      <c r="G50" s="46"/>
      <c r="H50" s="84" t="s">
        <v>8</v>
      </c>
      <c r="I50" s="46">
        <f>TRUNC(SUM(I43:I49)*D50,2)</f>
        <v>2660.99</v>
      </c>
      <c r="J50" s="43"/>
    </row>
    <row r="51" spans="1:10" ht="15">
      <c r="A51" s="42"/>
      <c r="B51" s="43" t="s">
        <v>382</v>
      </c>
      <c r="C51" s="43"/>
      <c r="D51" s="86"/>
      <c r="E51" s="83">
        <v>1</v>
      </c>
      <c r="F51" s="42" t="s">
        <v>4</v>
      </c>
      <c r="G51" s="46">
        <f>+Dados!$I$14</f>
        <v>265.60000000000002</v>
      </c>
      <c r="H51" s="84" t="s">
        <v>8</v>
      </c>
      <c r="I51" s="46">
        <f>E51*G51</f>
        <v>265.60000000000002</v>
      </c>
      <c r="J51" s="43"/>
    </row>
    <row r="52" spans="1:10" ht="15">
      <c r="A52" s="42"/>
      <c r="B52" s="43" t="s">
        <v>276</v>
      </c>
      <c r="C52" s="43"/>
      <c r="D52" s="86"/>
      <c r="E52" s="83">
        <v>1</v>
      </c>
      <c r="F52" s="42"/>
      <c r="G52" s="46">
        <f>+Dados!$I$18</f>
        <v>137.04</v>
      </c>
      <c r="H52" s="84" t="s">
        <v>8</v>
      </c>
      <c r="I52" s="46">
        <f>E52*G52</f>
        <v>137.04</v>
      </c>
      <c r="J52" s="43"/>
    </row>
    <row r="53" spans="1:10" ht="15.75" thickBot="1">
      <c r="A53" s="42"/>
      <c r="B53" s="43" t="s">
        <v>90</v>
      </c>
      <c r="C53" s="43"/>
      <c r="D53" s="87"/>
      <c r="E53" s="83"/>
      <c r="F53" s="42" t="s">
        <v>4</v>
      </c>
      <c r="G53" s="46">
        <f>SUM(I43:I53)</f>
        <v>6707.8260000000009</v>
      </c>
      <c r="H53" s="43"/>
      <c r="I53" s="44" t="s">
        <v>8</v>
      </c>
      <c r="J53" s="88">
        <f>G53</f>
        <v>6707.8260000000009</v>
      </c>
    </row>
    <row r="54" spans="1:10" ht="15">
      <c r="A54" s="89"/>
      <c r="B54" s="90"/>
      <c r="C54" s="90"/>
      <c r="D54" s="90"/>
      <c r="E54" s="90"/>
      <c r="F54" s="90"/>
      <c r="G54" s="90"/>
      <c r="H54" s="90"/>
      <c r="I54" s="90"/>
      <c r="J54" s="43"/>
    </row>
    <row r="55" spans="1:10" ht="15">
      <c r="A55" s="76"/>
      <c r="B55" s="45" t="s">
        <v>38</v>
      </c>
      <c r="C55" s="43"/>
      <c r="D55" s="43"/>
      <c r="E55" s="41" t="s">
        <v>41</v>
      </c>
      <c r="F55" s="41"/>
      <c r="G55" s="41" t="s">
        <v>1</v>
      </c>
      <c r="H55" s="45"/>
      <c r="I55" s="77" t="s">
        <v>2</v>
      </c>
      <c r="J55" s="41"/>
    </row>
    <row r="56" spans="1:10" ht="15">
      <c r="A56" s="42"/>
      <c r="B56" s="78" t="s">
        <v>3</v>
      </c>
      <c r="C56" s="78"/>
      <c r="D56" s="78"/>
      <c r="E56" s="79">
        <v>1</v>
      </c>
      <c r="F56" s="80" t="s">
        <v>4</v>
      </c>
      <c r="G56" s="81">
        <f>+Dados!$I$8</f>
        <v>1845.1080000000002</v>
      </c>
      <c r="H56" s="82" t="s">
        <v>8</v>
      </c>
      <c r="I56" s="46">
        <f t="shared" ref="I56:I62" si="5">E56*G56</f>
        <v>1845.1080000000002</v>
      </c>
      <c r="J56" s="43"/>
    </row>
    <row r="57" spans="1:10" ht="15">
      <c r="A57" s="42"/>
      <c r="B57" s="43" t="s">
        <v>65</v>
      </c>
      <c r="C57" s="43"/>
      <c r="D57" s="43"/>
      <c r="E57" s="83">
        <v>0</v>
      </c>
      <c r="F57" s="42" t="s">
        <v>4</v>
      </c>
      <c r="G57" s="46">
        <f>(G56+G59)/220*1.5</f>
        <v>14.790736363636364</v>
      </c>
      <c r="H57" s="84" t="s">
        <v>8</v>
      </c>
      <c r="I57" s="46">
        <f t="shared" si="5"/>
        <v>0</v>
      </c>
      <c r="J57" s="43"/>
    </row>
    <row r="58" spans="1:10" ht="15">
      <c r="A58" s="42"/>
      <c r="B58" s="43" t="s">
        <v>517</v>
      </c>
      <c r="C58" s="43"/>
      <c r="D58" s="43"/>
      <c r="E58" s="83">
        <f>((E57/26.08)*(($C$8+$C$9)/12))</f>
        <v>0</v>
      </c>
      <c r="F58" s="42" t="s">
        <v>4</v>
      </c>
      <c r="G58" s="46">
        <f>((G56+G59)/220*1.5)</f>
        <v>14.790736363636364</v>
      </c>
      <c r="H58" s="84" t="s">
        <v>8</v>
      </c>
      <c r="I58" s="46">
        <f t="shared" si="5"/>
        <v>0</v>
      </c>
      <c r="J58" s="43"/>
    </row>
    <row r="59" spans="1:10" ht="15">
      <c r="A59" s="42"/>
      <c r="B59" s="43" t="s">
        <v>74</v>
      </c>
      <c r="C59" s="43"/>
      <c r="D59" s="85">
        <v>0.2</v>
      </c>
      <c r="E59" s="83">
        <f>E56</f>
        <v>1</v>
      </c>
      <c r="F59" s="42" t="s">
        <v>4</v>
      </c>
      <c r="G59" s="46">
        <f>+Dados!$I$45*D59</f>
        <v>324.20000000000005</v>
      </c>
      <c r="H59" s="84" t="s">
        <v>8</v>
      </c>
      <c r="I59" s="46">
        <f t="shared" si="5"/>
        <v>324.20000000000005</v>
      </c>
      <c r="J59" s="43"/>
    </row>
    <row r="60" spans="1:10" ht="15">
      <c r="A60" s="42"/>
      <c r="B60" s="43" t="s">
        <v>377</v>
      </c>
      <c r="C60" s="43"/>
      <c r="D60" s="86"/>
      <c r="E60" s="83">
        <v>0</v>
      </c>
      <c r="F60" s="42" t="s">
        <v>4</v>
      </c>
      <c r="G60" s="46">
        <f>(G56+G59)/220*2</f>
        <v>19.720981818181819</v>
      </c>
      <c r="H60" s="84" t="s">
        <v>8</v>
      </c>
      <c r="I60" s="46">
        <f t="shared" si="5"/>
        <v>0</v>
      </c>
      <c r="J60" s="43"/>
    </row>
    <row r="61" spans="1:10" ht="15">
      <c r="A61" s="42"/>
      <c r="B61" s="43" t="s">
        <v>518</v>
      </c>
      <c r="C61" s="43"/>
      <c r="D61" s="86"/>
      <c r="E61" s="83">
        <f>(E60/26.08*(($C$8+$C$9)/12))</f>
        <v>0</v>
      </c>
      <c r="F61" s="42" t="s">
        <v>4</v>
      </c>
      <c r="G61" s="46">
        <f>((G56+G59)/220*2)</f>
        <v>19.720981818181819</v>
      </c>
      <c r="H61" s="84" t="s">
        <v>8</v>
      </c>
      <c r="I61" s="46">
        <f t="shared" si="5"/>
        <v>0</v>
      </c>
      <c r="J61" s="43"/>
    </row>
    <row r="62" spans="1:10" ht="15">
      <c r="A62" s="42"/>
      <c r="B62" s="43" t="s">
        <v>75</v>
      </c>
      <c r="C62" s="43"/>
      <c r="D62" s="43"/>
      <c r="E62" s="83">
        <f>C15</f>
        <v>0</v>
      </c>
      <c r="F62" s="42" t="s">
        <v>4</v>
      </c>
      <c r="G62" s="46">
        <f>G56*14.48%</f>
        <v>267.17163840000006</v>
      </c>
      <c r="H62" s="84" t="s">
        <v>8</v>
      </c>
      <c r="I62" s="46">
        <f t="shared" si="5"/>
        <v>0</v>
      </c>
      <c r="J62" s="43"/>
    </row>
    <row r="63" spans="1:10" ht="15">
      <c r="A63" s="42"/>
      <c r="B63" s="43" t="s">
        <v>5</v>
      </c>
      <c r="C63" s="43"/>
      <c r="D63" s="86">
        <f>Encargos!D37</f>
        <v>0.73019999999999996</v>
      </c>
      <c r="E63" s="83"/>
      <c r="F63" s="42"/>
      <c r="G63" s="46"/>
      <c r="H63" s="84" t="s">
        <v>8</v>
      </c>
      <c r="I63" s="46">
        <f>TRUNC(SUM(I56:I62)*D63,2)</f>
        <v>1584.02</v>
      </c>
      <c r="J63" s="43"/>
    </row>
    <row r="64" spans="1:10" ht="15">
      <c r="A64" s="42"/>
      <c r="B64" s="43" t="s">
        <v>382</v>
      </c>
      <c r="C64" s="43"/>
      <c r="D64" s="86"/>
      <c r="E64" s="83">
        <v>1</v>
      </c>
      <c r="F64" s="42" t="s">
        <v>4</v>
      </c>
      <c r="G64" s="46">
        <f>+Dados!$I$14</f>
        <v>265.60000000000002</v>
      </c>
      <c r="H64" s="84" t="s">
        <v>8</v>
      </c>
      <c r="I64" s="46">
        <f>E64*G64</f>
        <v>265.60000000000002</v>
      </c>
      <c r="J64" s="43"/>
    </row>
    <row r="65" spans="1:10" ht="15">
      <c r="A65" s="42"/>
      <c r="B65" s="43" t="s">
        <v>276</v>
      </c>
      <c r="C65" s="43"/>
      <c r="D65" s="86"/>
      <c r="E65" s="83">
        <v>1</v>
      </c>
      <c r="F65" s="42"/>
      <c r="G65" s="46">
        <f>+Dados!$I$17</f>
        <v>29.699166666666667</v>
      </c>
      <c r="H65" s="84" t="s">
        <v>8</v>
      </c>
      <c r="I65" s="46">
        <f>E65*G65</f>
        <v>29.699166666666667</v>
      </c>
      <c r="J65" s="43"/>
    </row>
    <row r="66" spans="1:10" ht="15.75" thickBot="1">
      <c r="A66" s="42"/>
      <c r="B66" s="43" t="s">
        <v>606</v>
      </c>
      <c r="C66" s="43"/>
      <c r="D66" s="87"/>
      <c r="E66" s="83"/>
      <c r="F66" s="42" t="s">
        <v>4</v>
      </c>
      <c r="G66" s="46">
        <f>SUM(I56:I66)</f>
        <v>4048.6271666666667</v>
      </c>
      <c r="H66" s="43"/>
      <c r="I66" s="44" t="s">
        <v>8</v>
      </c>
      <c r="J66" s="88">
        <f>G66</f>
        <v>4048.6271666666667</v>
      </c>
    </row>
    <row r="67" spans="1:10" ht="15">
      <c r="A67" s="42"/>
      <c r="B67" s="45"/>
      <c r="C67" s="43"/>
      <c r="D67" s="87"/>
      <c r="E67" s="46"/>
      <c r="F67" s="42"/>
      <c r="G67" s="46"/>
      <c r="H67" s="43"/>
      <c r="I67" s="44"/>
      <c r="J67" s="91"/>
    </row>
    <row r="68" spans="1:10" ht="15">
      <c r="A68" s="42"/>
      <c r="B68" s="45" t="s">
        <v>150</v>
      </c>
      <c r="C68" s="43"/>
      <c r="D68" s="43"/>
      <c r="E68" s="46"/>
      <c r="F68" s="42"/>
      <c r="G68" s="46"/>
      <c r="H68" s="43"/>
      <c r="I68" s="43"/>
      <c r="J68" s="43"/>
    </row>
    <row r="69" spans="1:10" ht="15">
      <c r="A69" s="42"/>
      <c r="B69" s="45"/>
      <c r="C69" s="43"/>
      <c r="D69" s="43"/>
      <c r="E69" s="41" t="s">
        <v>41</v>
      </c>
      <c r="F69" s="41"/>
      <c r="G69" s="41" t="s">
        <v>149</v>
      </c>
      <c r="H69" s="45"/>
      <c r="I69" s="41" t="s">
        <v>2</v>
      </c>
      <c r="J69" s="91"/>
    </row>
    <row r="70" spans="1:10" ht="15">
      <c r="A70" s="76"/>
      <c r="B70" s="45" t="s">
        <v>37</v>
      </c>
      <c r="C70" s="43"/>
      <c r="D70" s="43"/>
      <c r="E70" s="92">
        <f>F38</f>
        <v>4</v>
      </c>
      <c r="F70" s="43"/>
      <c r="G70" s="47">
        <f>J53</f>
        <v>6707.8260000000009</v>
      </c>
      <c r="H70" s="43"/>
      <c r="I70" s="93">
        <f>G70*E70</f>
        <v>26831.304000000004</v>
      </c>
      <c r="J70" s="41"/>
    </row>
    <row r="71" spans="1:10" ht="15">
      <c r="A71" s="76"/>
      <c r="B71" s="45" t="s">
        <v>38</v>
      </c>
      <c r="C71" s="43"/>
      <c r="D71" s="43"/>
      <c r="E71" s="92">
        <f>I38</f>
        <v>3</v>
      </c>
      <c r="F71" s="42"/>
      <c r="G71" s="46">
        <f>J66</f>
        <v>4048.6271666666667</v>
      </c>
      <c r="H71" s="43"/>
      <c r="I71" s="93">
        <f>G71*E71</f>
        <v>12145.8815</v>
      </c>
      <c r="J71" s="91"/>
    </row>
    <row r="72" spans="1:10" ht="15.75" thickBot="1">
      <c r="A72" s="42"/>
      <c r="B72" s="45"/>
      <c r="C72" s="43"/>
      <c r="D72" s="43"/>
      <c r="E72" s="46"/>
      <c r="F72" s="42"/>
      <c r="G72" s="46"/>
      <c r="H72" s="43"/>
      <c r="I72" s="44" t="s">
        <v>8</v>
      </c>
      <c r="J72" s="94">
        <f>SUM(I70:I71)</f>
        <v>38977.185500000007</v>
      </c>
    </row>
    <row r="73" spans="1:10" ht="15.75" thickTop="1">
      <c r="A73" s="42"/>
      <c r="B73" s="45"/>
      <c r="C73" s="43"/>
      <c r="D73" s="43"/>
      <c r="E73" s="46"/>
      <c r="F73" s="42"/>
      <c r="G73" s="46"/>
      <c r="H73" s="43"/>
      <c r="I73" s="44"/>
      <c r="J73" s="91"/>
    </row>
    <row r="74" spans="1:10" ht="14.25">
      <c r="A74" s="76" t="s">
        <v>179</v>
      </c>
      <c r="B74" s="45" t="s">
        <v>146</v>
      </c>
      <c r="C74" s="45"/>
      <c r="D74" s="45"/>
      <c r="E74" s="41"/>
      <c r="F74" s="41"/>
      <c r="G74" s="41"/>
      <c r="H74" s="45"/>
      <c r="I74" s="41"/>
      <c r="J74" s="41"/>
    </row>
    <row r="75" spans="1:10" ht="15">
      <c r="A75" s="42"/>
      <c r="B75" s="45"/>
      <c r="C75" s="43"/>
      <c r="D75" s="43"/>
      <c r="E75" s="42"/>
      <c r="F75" s="42"/>
      <c r="G75" s="42"/>
      <c r="H75" s="42"/>
      <c r="I75" s="42"/>
      <c r="J75" s="42"/>
    </row>
    <row r="76" spans="1:10" ht="15">
      <c r="A76" s="76"/>
      <c r="B76" s="45" t="s">
        <v>92</v>
      </c>
      <c r="C76" s="43"/>
      <c r="D76" s="43"/>
      <c r="E76" s="41" t="s">
        <v>41</v>
      </c>
      <c r="F76" s="41"/>
      <c r="G76" s="41" t="s">
        <v>42</v>
      </c>
      <c r="H76" s="45"/>
      <c r="I76" s="41" t="s">
        <v>2</v>
      </c>
      <c r="J76" s="42"/>
    </row>
    <row r="77" spans="1:10" ht="15">
      <c r="A77" s="42"/>
      <c r="B77" s="78"/>
      <c r="C77" s="78"/>
      <c r="D77" s="78" t="s">
        <v>10</v>
      </c>
      <c r="E77" s="95">
        <v>3</v>
      </c>
      <c r="F77" s="78" t="s">
        <v>76</v>
      </c>
      <c r="G77" s="81">
        <f>+Dados!$I$21</f>
        <v>99.21</v>
      </c>
      <c r="H77" s="78" t="s">
        <v>64</v>
      </c>
      <c r="I77" s="96">
        <f>E77*G77/12</f>
        <v>24.802499999999998</v>
      </c>
      <c r="J77" s="46"/>
    </row>
    <row r="78" spans="1:10" ht="15">
      <c r="A78" s="42"/>
      <c r="B78" s="43"/>
      <c r="C78" s="43"/>
      <c r="D78" s="43" t="s">
        <v>35</v>
      </c>
      <c r="E78" s="97">
        <v>3</v>
      </c>
      <c r="F78" s="43" t="s">
        <v>76</v>
      </c>
      <c r="G78" s="46">
        <f>+Dados!$I$22</f>
        <v>99.21</v>
      </c>
      <c r="H78" s="43" t="s">
        <v>64</v>
      </c>
      <c r="I78" s="98">
        <f>E78*G78/12</f>
        <v>24.802499999999998</v>
      </c>
      <c r="J78" s="46"/>
    </row>
    <row r="79" spans="1:10" ht="15">
      <c r="A79" s="42"/>
      <c r="B79" s="43"/>
      <c r="C79" s="43"/>
      <c r="D79" s="43" t="s">
        <v>12</v>
      </c>
      <c r="E79" s="97">
        <v>2</v>
      </c>
      <c r="F79" s="43" t="s">
        <v>76</v>
      </c>
      <c r="G79" s="46">
        <f>+Dados!$I$24</f>
        <v>28.61</v>
      </c>
      <c r="H79" s="43" t="s">
        <v>64</v>
      </c>
      <c r="I79" s="98">
        <f>E79*G79/12</f>
        <v>4.7683333333333335</v>
      </c>
      <c r="J79" s="46"/>
    </row>
    <row r="80" spans="1:10" ht="15">
      <c r="A80" s="42"/>
      <c r="B80" s="64"/>
      <c r="C80" s="64"/>
      <c r="D80" s="64" t="s">
        <v>52</v>
      </c>
      <c r="E80" s="99">
        <v>4</v>
      </c>
      <c r="F80" s="64" t="s">
        <v>78</v>
      </c>
      <c r="G80" s="100">
        <f>+Dados!$I$23</f>
        <v>84.88</v>
      </c>
      <c r="H80" s="64" t="s">
        <v>79</v>
      </c>
      <c r="I80" s="101">
        <f>E80*G80/12</f>
        <v>28.293333333333333</v>
      </c>
      <c r="J80" s="46"/>
    </row>
    <row r="81" spans="1:10" ht="15">
      <c r="A81" s="42"/>
      <c r="B81" s="43" t="s">
        <v>607</v>
      </c>
      <c r="C81" s="43"/>
      <c r="D81" s="87"/>
      <c r="E81" s="102">
        <v>1</v>
      </c>
      <c r="F81" s="43" t="s">
        <v>92</v>
      </c>
      <c r="G81" s="43"/>
      <c r="H81" s="42" t="s">
        <v>11</v>
      </c>
      <c r="I81" s="46">
        <f>SUM(I77:I80)</f>
        <v>82.666666666666657</v>
      </c>
      <c r="J81" s="103">
        <f>E81*I81</f>
        <v>82.666666666666657</v>
      </c>
    </row>
    <row r="82" spans="1:10" ht="15">
      <c r="A82" s="42"/>
      <c r="B82" s="43"/>
      <c r="C82" s="43"/>
      <c r="D82" s="43"/>
      <c r="E82" s="43"/>
      <c r="F82" s="43"/>
      <c r="G82" s="43"/>
      <c r="H82" s="43"/>
      <c r="I82" s="43"/>
      <c r="J82" s="43"/>
    </row>
    <row r="83" spans="1:10" ht="15">
      <c r="A83" s="76"/>
      <c r="B83" s="45" t="s">
        <v>38</v>
      </c>
      <c r="C83" s="43"/>
      <c r="D83" s="43"/>
      <c r="E83" s="41" t="s">
        <v>41</v>
      </c>
      <c r="F83" s="41"/>
      <c r="G83" s="41" t="s">
        <v>42</v>
      </c>
      <c r="H83" s="45"/>
      <c r="I83" s="41" t="s">
        <v>2</v>
      </c>
      <c r="J83" s="42"/>
    </row>
    <row r="84" spans="1:10" ht="15">
      <c r="A84" s="42"/>
      <c r="B84" s="78"/>
      <c r="C84" s="78"/>
      <c r="D84" s="78" t="s">
        <v>10</v>
      </c>
      <c r="E84" s="95">
        <v>6</v>
      </c>
      <c r="F84" s="78" t="s">
        <v>76</v>
      </c>
      <c r="G84" s="81">
        <f>+Dados!$I$21</f>
        <v>99.21</v>
      </c>
      <c r="H84" s="78" t="s">
        <v>64</v>
      </c>
      <c r="I84" s="96">
        <f>E84*G84/12</f>
        <v>49.604999999999997</v>
      </c>
      <c r="J84" s="43"/>
    </row>
    <row r="85" spans="1:10" ht="15">
      <c r="A85" s="42"/>
      <c r="B85" s="43"/>
      <c r="C85" s="43"/>
      <c r="D85" s="43" t="s">
        <v>12</v>
      </c>
      <c r="E85" s="97">
        <v>2</v>
      </c>
      <c r="F85" s="43" t="s">
        <v>76</v>
      </c>
      <c r="G85" s="46">
        <f>+Dados!$I$24</f>
        <v>28.61</v>
      </c>
      <c r="H85" s="43" t="s">
        <v>64</v>
      </c>
      <c r="I85" s="98">
        <f t="shared" ref="I85:I91" si="6">E85*G85/12</f>
        <v>4.7683333333333335</v>
      </c>
      <c r="J85" s="43"/>
    </row>
    <row r="86" spans="1:10" ht="15">
      <c r="A86" s="42"/>
      <c r="B86" s="43"/>
      <c r="C86" s="43"/>
      <c r="D86" s="43" t="s">
        <v>52</v>
      </c>
      <c r="E86" s="97">
        <v>6</v>
      </c>
      <c r="F86" s="43" t="s">
        <v>78</v>
      </c>
      <c r="G86" s="46">
        <f>+Dados!$I$23</f>
        <v>84.88</v>
      </c>
      <c r="H86" s="43" t="s">
        <v>79</v>
      </c>
      <c r="I86" s="98">
        <f t="shared" si="6"/>
        <v>42.44</v>
      </c>
      <c r="J86" s="43"/>
    </row>
    <row r="87" spans="1:10" ht="15">
      <c r="A87" s="42"/>
      <c r="B87" s="43"/>
      <c r="C87" s="43"/>
      <c r="D87" s="43" t="s">
        <v>35</v>
      </c>
      <c r="E87" s="97">
        <v>6</v>
      </c>
      <c r="F87" s="43" t="s">
        <v>76</v>
      </c>
      <c r="G87" s="46">
        <f>+Dados!$I$22</f>
        <v>99.21</v>
      </c>
      <c r="H87" s="43" t="s">
        <v>64</v>
      </c>
      <c r="I87" s="98">
        <f t="shared" si="6"/>
        <v>49.604999999999997</v>
      </c>
      <c r="J87" s="43"/>
    </row>
    <row r="88" spans="1:10" ht="15">
      <c r="A88" s="42"/>
      <c r="B88" s="43"/>
      <c r="C88" s="43"/>
      <c r="D88" s="43" t="s">
        <v>13</v>
      </c>
      <c r="E88" s="97">
        <v>2</v>
      </c>
      <c r="F88" s="43" t="s">
        <v>76</v>
      </c>
      <c r="G88" s="46">
        <f>+Dados!$I$25</f>
        <v>23.09</v>
      </c>
      <c r="H88" s="43" t="s">
        <v>64</v>
      </c>
      <c r="I88" s="98">
        <f t="shared" si="6"/>
        <v>3.8483333333333332</v>
      </c>
      <c r="J88" s="43"/>
    </row>
    <row r="89" spans="1:10" ht="15">
      <c r="A89" s="42"/>
      <c r="B89" s="43"/>
      <c r="C89" s="43"/>
      <c r="D89" s="43" t="s">
        <v>14</v>
      </c>
      <c r="E89" s="97">
        <v>2</v>
      </c>
      <c r="F89" s="43" t="s">
        <v>76</v>
      </c>
      <c r="G89" s="46">
        <f>+Dados!$I$26</f>
        <v>18.18</v>
      </c>
      <c r="H89" s="43" t="s">
        <v>64</v>
      </c>
      <c r="I89" s="98">
        <f t="shared" si="6"/>
        <v>3.03</v>
      </c>
      <c r="J89" s="43"/>
    </row>
    <row r="90" spans="1:10" ht="15">
      <c r="A90" s="42"/>
      <c r="B90" s="43"/>
      <c r="C90" s="43"/>
      <c r="D90" s="43" t="s">
        <v>362</v>
      </c>
      <c r="E90" s="97">
        <v>12</v>
      </c>
      <c r="F90" s="43" t="s">
        <v>76</v>
      </c>
      <c r="G90" s="46">
        <f>+Dados!$I$46</f>
        <v>12.387</v>
      </c>
      <c r="H90" s="43" t="s">
        <v>64</v>
      </c>
      <c r="I90" s="98">
        <f>E90*G90/12</f>
        <v>12.387</v>
      </c>
      <c r="J90" s="43"/>
    </row>
    <row r="91" spans="1:10" ht="15">
      <c r="A91" s="42"/>
      <c r="B91" s="64"/>
      <c r="C91" s="64"/>
      <c r="D91" s="64" t="s">
        <v>51</v>
      </c>
      <c r="E91" s="99">
        <v>12</v>
      </c>
      <c r="F91" s="64" t="s">
        <v>78</v>
      </c>
      <c r="G91" s="100">
        <f>+Dados!$I$27</f>
        <v>12.49</v>
      </c>
      <c r="H91" s="64" t="s">
        <v>79</v>
      </c>
      <c r="I91" s="101">
        <f t="shared" si="6"/>
        <v>12.49</v>
      </c>
      <c r="J91" s="43"/>
    </row>
    <row r="92" spans="1:10" ht="15">
      <c r="A92" s="42"/>
      <c r="B92" s="43" t="s">
        <v>486</v>
      </c>
      <c r="C92" s="43"/>
      <c r="D92" s="87"/>
      <c r="E92" s="102">
        <v>1</v>
      </c>
      <c r="F92" s="43" t="s">
        <v>38</v>
      </c>
      <c r="G92" s="43"/>
      <c r="H92" s="42" t="s">
        <v>23</v>
      </c>
      <c r="I92" s="46">
        <f>SUM(I84:I91)</f>
        <v>178.17366666666666</v>
      </c>
      <c r="J92" s="103">
        <f>E92*I92</f>
        <v>178.17366666666666</v>
      </c>
    </row>
    <row r="93" spans="1:10" ht="15">
      <c r="A93" s="42"/>
      <c r="B93" s="43"/>
      <c r="C93" s="43"/>
      <c r="D93" s="42"/>
      <c r="E93" s="104"/>
      <c r="F93" s="43"/>
      <c r="G93" s="43"/>
      <c r="H93" s="42"/>
      <c r="I93" s="46"/>
      <c r="J93" s="46"/>
    </row>
    <row r="94" spans="1:10" ht="15">
      <c r="A94" s="42"/>
      <c r="B94" s="45"/>
      <c r="C94" s="43"/>
      <c r="D94" s="43"/>
      <c r="E94" s="46"/>
      <c r="F94" s="42"/>
      <c r="G94" s="46"/>
      <c r="H94" s="43"/>
      <c r="I94" s="44"/>
      <c r="J94" s="91"/>
    </row>
    <row r="95" spans="1:10" ht="15">
      <c r="A95" s="42"/>
      <c r="B95" s="45" t="s">
        <v>151</v>
      </c>
      <c r="C95" s="43"/>
      <c r="D95" s="43"/>
      <c r="E95" s="46"/>
      <c r="F95" s="42"/>
      <c r="G95" s="46"/>
      <c r="H95" s="43"/>
      <c r="I95" s="43"/>
      <c r="J95" s="43"/>
    </row>
    <row r="96" spans="1:10" ht="15">
      <c r="A96" s="42"/>
      <c r="B96" s="45"/>
      <c r="C96" s="43"/>
      <c r="D96" s="43"/>
      <c r="E96" s="41" t="s">
        <v>41</v>
      </c>
      <c r="F96" s="41"/>
      <c r="G96" s="41" t="s">
        <v>149</v>
      </c>
      <c r="H96" s="45"/>
      <c r="I96" s="41" t="s">
        <v>2</v>
      </c>
      <c r="J96" s="91"/>
    </row>
    <row r="97" spans="1:10" ht="15">
      <c r="A97" s="76"/>
      <c r="B97" s="45" t="s">
        <v>37</v>
      </c>
      <c r="C97" s="43"/>
      <c r="D97" s="43"/>
      <c r="E97" s="92">
        <f>E70</f>
        <v>4</v>
      </c>
      <c r="F97" s="43"/>
      <c r="G97" s="47">
        <f>$J$81</f>
        <v>82.666666666666657</v>
      </c>
      <c r="H97" s="43"/>
      <c r="I97" s="93">
        <f>G97*E97</f>
        <v>330.66666666666663</v>
      </c>
      <c r="J97" s="41"/>
    </row>
    <row r="98" spans="1:10" ht="15">
      <c r="A98" s="76"/>
      <c r="B98" s="45" t="s">
        <v>38</v>
      </c>
      <c r="C98" s="43"/>
      <c r="D98" s="43"/>
      <c r="E98" s="92">
        <f>E71</f>
        <v>3</v>
      </c>
      <c r="F98" s="42"/>
      <c r="G98" s="46">
        <f>$J$92</f>
        <v>178.17366666666666</v>
      </c>
      <c r="H98" s="43"/>
      <c r="I98" s="93">
        <f>G98*E98</f>
        <v>534.52099999999996</v>
      </c>
      <c r="J98" s="91"/>
    </row>
    <row r="99" spans="1:10" ht="15.75" thickBot="1">
      <c r="A99" s="42"/>
      <c r="B99" s="45"/>
      <c r="C99" s="43"/>
      <c r="D99" s="43"/>
      <c r="E99" s="46"/>
      <c r="F99" s="42"/>
      <c r="G99" s="46"/>
      <c r="H99" s="43"/>
      <c r="I99" s="44" t="s">
        <v>8</v>
      </c>
      <c r="J99" s="94">
        <f>SUM(I97:I98)</f>
        <v>865.18766666666659</v>
      </c>
    </row>
    <row r="100" spans="1:10" ht="15.75" thickTop="1">
      <c r="A100" s="42"/>
      <c r="B100" s="43"/>
      <c r="C100" s="43"/>
      <c r="D100" s="43"/>
      <c r="E100" s="43"/>
      <c r="F100" s="43"/>
      <c r="G100" s="43"/>
      <c r="H100" s="43"/>
      <c r="I100" s="43"/>
      <c r="J100" s="43"/>
    </row>
    <row r="101" spans="1:10" ht="14.25">
      <c r="A101" s="76" t="s">
        <v>180</v>
      </c>
      <c r="B101" s="45" t="s">
        <v>152</v>
      </c>
      <c r="C101" s="45"/>
      <c r="D101" s="45"/>
      <c r="E101" s="41"/>
      <c r="F101" s="41"/>
      <c r="G101" s="41"/>
      <c r="H101" s="45"/>
      <c r="I101" s="41"/>
      <c r="J101" s="41"/>
    </row>
    <row r="102" spans="1:10" ht="15">
      <c r="A102" s="42"/>
      <c r="B102" s="43"/>
      <c r="C102" s="43"/>
      <c r="D102" s="43"/>
      <c r="E102" s="43"/>
      <c r="F102" s="43"/>
      <c r="G102" s="43"/>
      <c r="H102" s="43"/>
      <c r="I102" s="43"/>
      <c r="J102" s="43"/>
    </row>
    <row r="103" spans="1:10" ht="15">
      <c r="A103" s="76"/>
      <c r="B103" s="45" t="s">
        <v>37</v>
      </c>
      <c r="C103" s="43"/>
      <c r="D103" s="43"/>
      <c r="E103" s="41" t="s">
        <v>41</v>
      </c>
      <c r="F103" s="41"/>
      <c r="G103" s="41" t="s">
        <v>1</v>
      </c>
      <c r="H103" s="45"/>
      <c r="I103" s="77" t="s">
        <v>2</v>
      </c>
      <c r="J103" s="41"/>
    </row>
    <row r="104" spans="1:10" ht="15">
      <c r="A104" s="42"/>
      <c r="B104" s="43" t="s">
        <v>6</v>
      </c>
      <c r="C104" s="43"/>
      <c r="D104" s="43"/>
      <c r="E104" s="83">
        <v>1</v>
      </c>
      <c r="F104" s="42" t="s">
        <v>4</v>
      </c>
      <c r="G104" s="46">
        <f>+Dados!$I$13</f>
        <v>718.71</v>
      </c>
      <c r="H104" s="84" t="s">
        <v>8</v>
      </c>
      <c r="I104" s="46">
        <f>E104*G104</f>
        <v>718.71</v>
      </c>
      <c r="J104" s="43"/>
    </row>
    <row r="105" spans="1:10" ht="15">
      <c r="A105" s="42"/>
      <c r="B105" s="64" t="s">
        <v>7</v>
      </c>
      <c r="C105" s="64"/>
      <c r="D105" s="64"/>
      <c r="E105" s="105">
        <f>E104</f>
        <v>1</v>
      </c>
      <c r="F105" s="106" t="s">
        <v>4</v>
      </c>
      <c r="G105" s="100">
        <f>$C$16*Dados!$I$43*2-0.06*G43</f>
        <v>101.87166857142853</v>
      </c>
      <c r="H105" s="107" t="s">
        <v>8</v>
      </c>
      <c r="I105" s="100">
        <f>E105*G105</f>
        <v>101.87166857142853</v>
      </c>
      <c r="J105" s="43"/>
    </row>
    <row r="106" spans="1:10" ht="15.75" thickBot="1">
      <c r="A106" s="42"/>
      <c r="B106" s="43" t="s">
        <v>90</v>
      </c>
      <c r="C106" s="43"/>
      <c r="D106" s="87"/>
      <c r="E106" s="83">
        <v>1</v>
      </c>
      <c r="F106" s="42" t="s">
        <v>4</v>
      </c>
      <c r="G106" s="46">
        <f>SUM(I104:I105)</f>
        <v>820.58166857142851</v>
      </c>
      <c r="H106" s="43"/>
      <c r="I106" s="44" t="s">
        <v>8</v>
      </c>
      <c r="J106" s="88">
        <f>G106</f>
        <v>820.58166857142851</v>
      </c>
    </row>
    <row r="107" spans="1:10" ht="15">
      <c r="A107" s="89"/>
      <c r="B107" s="90"/>
      <c r="C107" s="90"/>
      <c r="D107" s="90"/>
      <c r="E107" s="90"/>
      <c r="F107" s="90"/>
      <c r="G107" s="90"/>
      <c r="H107" s="90"/>
      <c r="I107" s="90"/>
      <c r="J107" s="43"/>
    </row>
    <row r="108" spans="1:10" ht="15">
      <c r="A108" s="76"/>
      <c r="B108" s="45" t="s">
        <v>38</v>
      </c>
      <c r="C108" s="43"/>
      <c r="D108" s="43"/>
      <c r="E108" s="41" t="s">
        <v>41</v>
      </c>
      <c r="F108" s="41"/>
      <c r="G108" s="41" t="s">
        <v>1</v>
      </c>
      <c r="H108" s="45"/>
      <c r="I108" s="77" t="s">
        <v>2</v>
      </c>
      <c r="J108" s="41"/>
    </row>
    <row r="109" spans="1:10" ht="15">
      <c r="A109" s="42"/>
      <c r="B109" s="43" t="s">
        <v>6</v>
      </c>
      <c r="C109" s="43"/>
      <c r="D109" s="43"/>
      <c r="E109" s="83">
        <v>1</v>
      </c>
      <c r="F109" s="42" t="s">
        <v>4</v>
      </c>
      <c r="G109" s="46">
        <f>+Dados!$I$13</f>
        <v>718.71</v>
      </c>
      <c r="H109" s="84" t="s">
        <v>8</v>
      </c>
      <c r="I109" s="46">
        <f>E109*G109</f>
        <v>718.71</v>
      </c>
      <c r="J109" s="43"/>
    </row>
    <row r="110" spans="1:10" ht="15">
      <c r="A110" s="42"/>
      <c r="B110" s="64" t="s">
        <v>7</v>
      </c>
      <c r="C110" s="64"/>
      <c r="D110" s="64"/>
      <c r="E110" s="105">
        <f>E109</f>
        <v>1</v>
      </c>
      <c r="F110" s="106" t="s">
        <v>4</v>
      </c>
      <c r="G110" s="100">
        <f>$C$16*Dados!$I$43*2-0.06*G56</f>
        <v>190.36494857142856</v>
      </c>
      <c r="H110" s="107" t="s">
        <v>8</v>
      </c>
      <c r="I110" s="100">
        <f>E110*G110</f>
        <v>190.36494857142856</v>
      </c>
      <c r="J110" s="43"/>
    </row>
    <row r="111" spans="1:10" ht="15.75" thickBot="1">
      <c r="A111" s="42"/>
      <c r="B111" s="43" t="s">
        <v>606</v>
      </c>
      <c r="C111" s="43"/>
      <c r="D111" s="87"/>
      <c r="E111" s="83">
        <v>1</v>
      </c>
      <c r="F111" s="42" t="s">
        <v>4</v>
      </c>
      <c r="G111" s="46">
        <f>SUM(I109:I110)</f>
        <v>909.07494857142865</v>
      </c>
      <c r="H111" s="43"/>
      <c r="I111" s="44" t="s">
        <v>8</v>
      </c>
      <c r="J111" s="88">
        <f>G111</f>
        <v>909.07494857142865</v>
      </c>
    </row>
    <row r="112" spans="1:10" ht="15">
      <c r="A112" s="42"/>
      <c r="B112" s="43"/>
      <c r="C112" s="43"/>
      <c r="D112" s="43"/>
      <c r="E112" s="43"/>
      <c r="F112" s="43"/>
      <c r="G112" s="43"/>
      <c r="H112" s="43"/>
      <c r="I112" s="43"/>
      <c r="J112" s="43"/>
    </row>
    <row r="113" spans="1:10" ht="15">
      <c r="A113" s="42"/>
      <c r="B113" s="45" t="s">
        <v>153</v>
      </c>
      <c r="C113" s="43"/>
      <c r="D113" s="43"/>
      <c r="E113" s="46"/>
      <c r="F113" s="42"/>
      <c r="G113" s="46"/>
      <c r="H113" s="43"/>
      <c r="I113" s="43"/>
      <c r="J113" s="43"/>
    </row>
    <row r="114" spans="1:10" ht="15">
      <c r="A114" s="42"/>
      <c r="B114" s="45"/>
      <c r="C114" s="43"/>
      <c r="D114" s="43"/>
      <c r="E114" s="41" t="s">
        <v>41</v>
      </c>
      <c r="F114" s="41"/>
      <c r="G114" s="41" t="s">
        <v>149</v>
      </c>
      <c r="H114" s="45"/>
      <c r="I114" s="41" t="s">
        <v>2</v>
      </c>
      <c r="J114" s="91"/>
    </row>
    <row r="115" spans="1:10" ht="15">
      <c r="A115" s="76"/>
      <c r="B115" s="45" t="s">
        <v>37</v>
      </c>
      <c r="C115" s="43"/>
      <c r="D115" s="43"/>
      <c r="E115" s="195">
        <f>E97</f>
        <v>4</v>
      </c>
      <c r="F115" s="43"/>
      <c r="G115" s="47">
        <f>J106</f>
        <v>820.58166857142851</v>
      </c>
      <c r="H115" s="43"/>
      <c r="I115" s="93">
        <f>G115*E115</f>
        <v>3282.326674285714</v>
      </c>
      <c r="J115" s="41"/>
    </row>
    <row r="116" spans="1:10" ht="15">
      <c r="A116" s="76"/>
      <c r="B116" s="45" t="s">
        <v>38</v>
      </c>
      <c r="C116" s="43"/>
      <c r="D116" s="43"/>
      <c r="E116" s="195">
        <f>E98</f>
        <v>3</v>
      </c>
      <c r="F116" s="42"/>
      <c r="G116" s="46">
        <f>J111</f>
        <v>909.07494857142865</v>
      </c>
      <c r="H116" s="43"/>
      <c r="I116" s="93">
        <f>G116*E116</f>
        <v>2727.2248457142859</v>
      </c>
      <c r="J116" s="91"/>
    </row>
    <row r="117" spans="1:10" ht="15.75" thickBot="1">
      <c r="A117" s="42"/>
      <c r="B117" s="45"/>
      <c r="C117" s="43"/>
      <c r="D117" s="43"/>
      <c r="E117" s="46"/>
      <c r="F117" s="42"/>
      <c r="G117" s="46"/>
      <c r="H117" s="43"/>
      <c r="I117" s="44" t="s">
        <v>8</v>
      </c>
      <c r="J117" s="94">
        <f>SUM(I115:I116)</f>
        <v>6009.55152</v>
      </c>
    </row>
    <row r="118" spans="1:10" ht="15.75" thickTop="1">
      <c r="A118" s="42"/>
      <c r="B118" s="43"/>
      <c r="C118" s="43"/>
      <c r="D118" s="43"/>
      <c r="E118" s="43"/>
      <c r="F118" s="43"/>
      <c r="G118" s="43"/>
      <c r="H118" s="43"/>
      <c r="I118" s="43"/>
      <c r="J118" s="43"/>
    </row>
    <row r="119" spans="1:10" ht="14.25">
      <c r="A119" s="76" t="s">
        <v>181</v>
      </c>
      <c r="B119" s="45" t="s">
        <v>155</v>
      </c>
      <c r="C119" s="45"/>
      <c r="D119" s="45"/>
      <c r="E119" s="41"/>
      <c r="F119" s="41"/>
      <c r="G119" s="41"/>
      <c r="H119" s="45"/>
      <c r="I119" s="41"/>
      <c r="J119" s="41"/>
    </row>
    <row r="120" spans="1:10" ht="15">
      <c r="A120" s="42"/>
      <c r="B120" s="45"/>
      <c r="C120" s="43"/>
      <c r="D120" s="43"/>
      <c r="E120" s="42"/>
      <c r="F120" s="42"/>
      <c r="G120" s="42"/>
      <c r="H120" s="42"/>
      <c r="I120" s="42"/>
      <c r="J120" s="42"/>
    </row>
    <row r="121" spans="1:10" ht="15">
      <c r="A121" s="76"/>
      <c r="B121" s="45" t="s">
        <v>43</v>
      </c>
      <c r="C121" s="43"/>
      <c r="D121" s="43"/>
      <c r="E121" s="41" t="s">
        <v>0</v>
      </c>
      <c r="F121" s="41"/>
      <c r="G121" s="41" t="s">
        <v>9</v>
      </c>
      <c r="H121" s="45"/>
      <c r="I121" s="77" t="s">
        <v>2</v>
      </c>
      <c r="J121" s="42"/>
    </row>
    <row r="122" spans="1:10" ht="15">
      <c r="A122" s="42"/>
      <c r="B122" s="78" t="s">
        <v>154</v>
      </c>
      <c r="C122" s="78"/>
      <c r="D122" s="78"/>
      <c r="E122" s="362">
        <f>C21</f>
        <v>2</v>
      </c>
      <c r="F122" s="174" t="s">
        <v>158</v>
      </c>
      <c r="G122" s="81">
        <f>+Dados!$I$28</f>
        <v>43.81</v>
      </c>
      <c r="H122" s="78" t="s">
        <v>157</v>
      </c>
      <c r="I122" s="81">
        <f>G122*E122</f>
        <v>87.62</v>
      </c>
      <c r="J122" s="43"/>
    </row>
    <row r="123" spans="1:10" ht="15">
      <c r="A123" s="42"/>
      <c r="B123" s="43" t="s">
        <v>301</v>
      </c>
      <c r="C123" s="43"/>
      <c r="D123" s="43"/>
      <c r="E123" s="215">
        <v>1</v>
      </c>
      <c r="F123" s="110" t="s">
        <v>158</v>
      </c>
      <c r="G123" s="46">
        <f>+Dados!$I$44</f>
        <v>49.4</v>
      </c>
      <c r="H123" s="43" t="s">
        <v>157</v>
      </c>
      <c r="I123" s="46">
        <f>G123*E123</f>
        <v>49.4</v>
      </c>
      <c r="J123" s="43"/>
    </row>
    <row r="124" spans="1:10" ht="15">
      <c r="A124" s="42"/>
      <c r="B124" s="64" t="s">
        <v>40</v>
      </c>
      <c r="C124" s="64"/>
      <c r="D124" s="64"/>
      <c r="E124" s="363">
        <f>E122</f>
        <v>2</v>
      </c>
      <c r="F124" s="112" t="s">
        <v>158</v>
      </c>
      <c r="G124" s="100">
        <f>+Dados!$I$29</f>
        <v>48.32</v>
      </c>
      <c r="H124" s="64" t="s">
        <v>157</v>
      </c>
      <c r="I124" s="100">
        <f>G124*E124</f>
        <v>96.64</v>
      </c>
      <c r="J124" s="43"/>
    </row>
    <row r="125" spans="1:10" ht="15">
      <c r="A125" s="42"/>
      <c r="B125" s="43" t="s">
        <v>81</v>
      </c>
      <c r="C125" s="43"/>
      <c r="D125" s="113"/>
      <c r="E125" s="114"/>
      <c r="F125" s="43"/>
      <c r="G125" s="43"/>
      <c r="H125" s="42"/>
      <c r="I125" s="46"/>
      <c r="J125" s="103">
        <f>SUM(I122:I124)</f>
        <v>233.66000000000003</v>
      </c>
    </row>
    <row r="126" spans="1:10" ht="15">
      <c r="A126" s="42"/>
      <c r="B126" s="45"/>
      <c r="C126" s="43"/>
      <c r="D126" s="43"/>
      <c r="E126" s="43"/>
      <c r="F126" s="43"/>
      <c r="G126" s="43"/>
      <c r="H126" s="43"/>
      <c r="I126" s="43"/>
      <c r="J126" s="43"/>
    </row>
    <row r="127" spans="1:10" ht="15.75" thickBot="1">
      <c r="A127" s="42"/>
      <c r="B127" s="45" t="s">
        <v>156</v>
      </c>
      <c r="C127" s="43"/>
      <c r="D127" s="43"/>
      <c r="E127" s="115"/>
      <c r="F127" s="47"/>
      <c r="G127" s="43"/>
      <c r="H127" s="43"/>
      <c r="I127" s="44" t="s">
        <v>8</v>
      </c>
      <c r="J127" s="88">
        <f>J125</f>
        <v>233.66000000000003</v>
      </c>
    </row>
    <row r="128" spans="1:10" ht="15">
      <c r="A128" s="42"/>
      <c r="B128" s="43"/>
      <c r="C128" s="43"/>
      <c r="D128" s="43"/>
      <c r="E128" s="43"/>
      <c r="F128" s="43"/>
      <c r="G128" s="43"/>
      <c r="H128" s="43"/>
      <c r="I128" s="43"/>
      <c r="J128" s="43"/>
    </row>
    <row r="129" spans="1:12" ht="15">
      <c r="A129" s="76" t="s">
        <v>182</v>
      </c>
      <c r="B129" s="45" t="s">
        <v>147</v>
      </c>
      <c r="C129" s="43"/>
      <c r="D129" s="43"/>
      <c r="E129" s="43"/>
      <c r="F129" s="43"/>
      <c r="G129" s="43"/>
      <c r="H129" s="43"/>
      <c r="I129" s="43"/>
      <c r="J129" s="43"/>
    </row>
    <row r="130" spans="1:12" ht="13.9" customHeight="1">
      <c r="A130" s="42"/>
      <c r="B130" s="43"/>
      <c r="C130" s="43"/>
      <c r="D130" s="104"/>
      <c r="E130" s="43"/>
      <c r="F130" s="43"/>
      <c r="G130" s="43"/>
      <c r="H130" s="116"/>
      <c r="I130" s="46"/>
      <c r="J130" s="117"/>
    </row>
    <row r="131" spans="1:12" ht="13.9" customHeight="1">
      <c r="A131" s="76"/>
      <c r="B131" s="45" t="str">
        <f>B25</f>
        <v>Caminhão Carroceria Baú</v>
      </c>
      <c r="C131" s="43"/>
      <c r="D131" s="43"/>
      <c r="E131" s="43"/>
      <c r="F131" s="43"/>
      <c r="G131" s="43"/>
      <c r="H131" s="43"/>
      <c r="I131" s="43"/>
      <c r="J131" s="47"/>
    </row>
    <row r="132" spans="1:12" ht="15">
      <c r="A132" s="76"/>
      <c r="B132" s="45" t="s">
        <v>163</v>
      </c>
      <c r="C132" s="43"/>
      <c r="D132" s="41"/>
      <c r="E132" s="41" t="s">
        <v>0</v>
      </c>
      <c r="F132" s="41"/>
      <c r="G132" s="41" t="s">
        <v>9</v>
      </c>
      <c r="H132" s="41"/>
      <c r="I132" s="77" t="s">
        <v>2</v>
      </c>
      <c r="J132" s="41"/>
      <c r="L132" s="204" t="s">
        <v>283</v>
      </c>
    </row>
    <row r="133" spans="1:12" ht="15">
      <c r="A133" s="42"/>
      <c r="B133" s="119" t="s">
        <v>54</v>
      </c>
      <c r="C133" s="78"/>
      <c r="D133" s="120"/>
      <c r="E133" s="198">
        <v>6</v>
      </c>
      <c r="F133" s="80" t="s">
        <v>4</v>
      </c>
      <c r="G133" s="81">
        <f>+Dados!$I$30</f>
        <v>2850</v>
      </c>
      <c r="H133" s="78" t="s">
        <v>18</v>
      </c>
      <c r="I133" s="46">
        <f>E133*G133</f>
        <v>17100</v>
      </c>
      <c r="J133" s="43"/>
      <c r="L133" s="204">
        <f>SUM(I133:I135)</f>
        <v>18688.2</v>
      </c>
    </row>
    <row r="134" spans="1:12" ht="15">
      <c r="A134" s="42"/>
      <c r="B134" s="43" t="s">
        <v>53</v>
      </c>
      <c r="C134" s="43"/>
      <c r="D134" s="121"/>
      <c r="E134" s="59">
        <v>6</v>
      </c>
      <c r="F134" s="42" t="s">
        <v>4</v>
      </c>
      <c r="G134" s="46">
        <f>+Dados!$I$31</f>
        <v>188.98</v>
      </c>
      <c r="H134" s="43" t="s">
        <v>18</v>
      </c>
      <c r="I134" s="46">
        <f>E134*G134</f>
        <v>1133.8799999999999</v>
      </c>
      <c r="J134" s="43"/>
    </row>
    <row r="135" spans="1:12" ht="15">
      <c r="A135" s="42"/>
      <c r="B135" s="43" t="s">
        <v>55</v>
      </c>
      <c r="C135" s="43"/>
      <c r="D135" s="121"/>
      <c r="E135" s="59">
        <v>6</v>
      </c>
      <c r="F135" s="42" t="s">
        <v>4</v>
      </c>
      <c r="G135" s="46">
        <f>+Dados!$I$32</f>
        <v>75.72</v>
      </c>
      <c r="H135" s="43" t="s">
        <v>18</v>
      </c>
      <c r="I135" s="46">
        <f>E135*G135</f>
        <v>454.32</v>
      </c>
      <c r="J135" s="43"/>
    </row>
    <row r="136" spans="1:12" ht="15">
      <c r="A136" s="42"/>
      <c r="B136" s="64" t="s">
        <v>56</v>
      </c>
      <c r="C136" s="64"/>
      <c r="D136" s="122"/>
      <c r="E136" s="199">
        <v>12</v>
      </c>
      <c r="F136" s="106" t="s">
        <v>4</v>
      </c>
      <c r="G136" s="100">
        <f>+Dados!$I$33</f>
        <v>1105</v>
      </c>
      <c r="H136" s="64" t="s">
        <v>18</v>
      </c>
      <c r="I136" s="100">
        <f>E136*G136</f>
        <v>13260</v>
      </c>
      <c r="J136" s="93"/>
    </row>
    <row r="137" spans="1:12" ht="15">
      <c r="A137" s="42"/>
      <c r="B137" s="43" t="s">
        <v>82</v>
      </c>
      <c r="C137" s="43"/>
      <c r="D137" s="104">
        <f>$G$29</f>
        <v>4139.7321428571431</v>
      </c>
      <c r="E137" s="43" t="s">
        <v>19</v>
      </c>
      <c r="F137" s="97">
        <v>80000</v>
      </c>
      <c r="G137" s="43" t="s">
        <v>39</v>
      </c>
      <c r="H137" s="116">
        <f>SUM(I133:I136)</f>
        <v>31948.2</v>
      </c>
      <c r="I137" s="46" t="s">
        <v>8</v>
      </c>
      <c r="J137" s="103">
        <f>D137/F137*H137</f>
        <v>1653.2123805803574</v>
      </c>
    </row>
    <row r="138" spans="1:12" ht="15">
      <c r="A138" s="42"/>
      <c r="B138" s="43"/>
      <c r="C138" s="43"/>
      <c r="D138" s="43"/>
      <c r="E138" s="43"/>
      <c r="F138" s="43"/>
      <c r="G138" s="43"/>
      <c r="H138" s="43"/>
      <c r="I138" s="43"/>
      <c r="J138" s="43"/>
    </row>
    <row r="139" spans="1:12" ht="15">
      <c r="A139" s="76"/>
      <c r="B139" s="45" t="s">
        <v>34</v>
      </c>
      <c r="C139" s="43"/>
      <c r="D139" s="41" t="s">
        <v>15</v>
      </c>
      <c r="E139" s="41"/>
      <c r="F139" s="41" t="s">
        <v>16</v>
      </c>
      <c r="G139" s="41"/>
      <c r="H139" s="41" t="s">
        <v>9</v>
      </c>
      <c r="I139" s="41" t="s">
        <v>2</v>
      </c>
      <c r="J139" s="41"/>
    </row>
    <row r="140" spans="1:12" ht="15">
      <c r="A140" s="42"/>
      <c r="B140" s="123" t="s">
        <v>59</v>
      </c>
      <c r="C140" s="123"/>
      <c r="D140" s="142">
        <f>D137</f>
        <v>4139.7321428571431</v>
      </c>
      <c r="E140" s="123" t="s">
        <v>17</v>
      </c>
      <c r="F140" s="309">
        <v>1.5</v>
      </c>
      <c r="G140" s="125" t="s">
        <v>11</v>
      </c>
      <c r="H140" s="143">
        <f>+Dados!$I$34</f>
        <v>6.04</v>
      </c>
      <c r="I140" s="127">
        <f>D140/F140*H140</f>
        <v>16669.321428571431</v>
      </c>
      <c r="J140" s="43"/>
    </row>
    <row r="141" spans="1:12" ht="15">
      <c r="A141" s="42"/>
      <c r="B141" s="43" t="s">
        <v>88</v>
      </c>
      <c r="C141" s="43"/>
      <c r="D141" s="121"/>
      <c r="E141" s="43"/>
      <c r="F141" s="319"/>
      <c r="G141" s="43"/>
      <c r="H141" s="116"/>
      <c r="I141" s="46" t="s">
        <v>8</v>
      </c>
      <c r="J141" s="103">
        <f>I140</f>
        <v>16669.321428571431</v>
      </c>
    </row>
    <row r="142" spans="1:12" ht="15">
      <c r="A142" s="42"/>
      <c r="B142" s="43"/>
      <c r="C142" s="43"/>
      <c r="D142" s="43"/>
      <c r="E142" s="43"/>
      <c r="F142" s="43"/>
      <c r="G142" s="43"/>
      <c r="H142" s="43"/>
      <c r="I142" s="43"/>
      <c r="J142" s="43"/>
    </row>
    <row r="143" spans="1:12" ht="15">
      <c r="A143" s="76"/>
      <c r="B143" s="45" t="s">
        <v>164</v>
      </c>
      <c r="C143" s="43"/>
      <c r="D143" s="41" t="s">
        <v>0</v>
      </c>
      <c r="E143" s="41"/>
      <c r="F143" s="41" t="s">
        <v>9</v>
      </c>
      <c r="G143" s="41" t="s">
        <v>20</v>
      </c>
      <c r="H143" s="41" t="s">
        <v>21</v>
      </c>
      <c r="I143" s="41"/>
      <c r="J143" s="41" t="s">
        <v>2</v>
      </c>
    </row>
    <row r="144" spans="1:12" ht="15">
      <c r="A144" s="42"/>
      <c r="B144" s="123" t="s">
        <v>57</v>
      </c>
      <c r="C144" s="123"/>
      <c r="D144" s="144">
        <v>30</v>
      </c>
      <c r="E144" s="129" t="s">
        <v>83</v>
      </c>
      <c r="F144" s="143">
        <f>+Dados!$I$36</f>
        <v>28.26</v>
      </c>
      <c r="G144" s="130">
        <v>50000</v>
      </c>
      <c r="H144" s="142">
        <f>D137</f>
        <v>4139.7321428571431</v>
      </c>
      <c r="I144" s="131" t="s">
        <v>8</v>
      </c>
      <c r="J144" s="132">
        <f>D144*F144/G144*H144</f>
        <v>70.193298214285733</v>
      </c>
    </row>
    <row r="145" spans="1:10" ht="15">
      <c r="A145" s="42"/>
      <c r="B145" s="43" t="s">
        <v>199</v>
      </c>
      <c r="C145" s="43"/>
      <c r="D145" s="104"/>
      <c r="E145" s="43"/>
      <c r="F145" s="43"/>
      <c r="G145" s="43"/>
      <c r="H145" s="116"/>
      <c r="I145" s="46" t="s">
        <v>8</v>
      </c>
      <c r="J145" s="103">
        <f>SUM(J144:J144)</f>
        <v>70.193298214285733</v>
      </c>
    </row>
    <row r="146" spans="1:10" ht="15">
      <c r="A146" s="42"/>
      <c r="B146" s="43"/>
      <c r="C146" s="43"/>
      <c r="D146" s="43"/>
      <c r="E146" s="43"/>
      <c r="F146" s="43"/>
      <c r="G146" s="43"/>
      <c r="H146" s="43"/>
      <c r="I146" s="43"/>
      <c r="J146" s="43"/>
    </row>
    <row r="147" spans="1:10" ht="15">
      <c r="A147" s="76"/>
      <c r="B147" s="108" t="s">
        <v>165</v>
      </c>
      <c r="C147" s="64"/>
      <c r="D147" s="77" t="s">
        <v>0</v>
      </c>
      <c r="E147" s="77"/>
      <c r="F147" s="77" t="s">
        <v>9</v>
      </c>
      <c r="G147" s="77" t="s">
        <v>20</v>
      </c>
      <c r="H147" s="77" t="s">
        <v>21</v>
      </c>
      <c r="I147" s="77"/>
      <c r="J147" s="77" t="s">
        <v>2</v>
      </c>
    </row>
    <row r="148" spans="1:10" ht="15">
      <c r="A148" s="42"/>
      <c r="B148" s="43" t="s">
        <v>58</v>
      </c>
      <c r="C148" s="43"/>
      <c r="D148" s="200">
        <v>20</v>
      </c>
      <c r="E148" s="42" t="s">
        <v>83</v>
      </c>
      <c r="F148" s="145">
        <f>+Dados!$I$37</f>
        <v>76.92</v>
      </c>
      <c r="G148" s="92">
        <v>75000</v>
      </c>
      <c r="H148" s="97">
        <f>D137</f>
        <v>4139.7321428571431</v>
      </c>
      <c r="I148" s="74" t="s">
        <v>8</v>
      </c>
      <c r="J148" s="135">
        <f>D148*F148/G148*H148</f>
        <v>84.914185714285736</v>
      </c>
    </row>
    <row r="149" spans="1:10" ht="15">
      <c r="A149" s="42"/>
      <c r="B149" s="43" t="s">
        <v>60</v>
      </c>
      <c r="C149" s="43"/>
      <c r="D149" s="200">
        <v>40</v>
      </c>
      <c r="E149" s="42" t="s">
        <v>83</v>
      </c>
      <c r="F149" s="146">
        <f>+Dados!$I$37</f>
        <v>76.92</v>
      </c>
      <c r="G149" s="92">
        <v>30000</v>
      </c>
      <c r="H149" s="97">
        <f>D137</f>
        <v>4139.7321428571431</v>
      </c>
      <c r="I149" s="74" t="s">
        <v>8</v>
      </c>
      <c r="J149" s="135">
        <f>D149*F149/G149*H149</f>
        <v>424.57092857142862</v>
      </c>
    </row>
    <row r="150" spans="1:10" ht="15">
      <c r="A150" s="42"/>
      <c r="B150" s="43" t="s">
        <v>85</v>
      </c>
      <c r="C150" s="43"/>
      <c r="D150" s="201">
        <v>0.1</v>
      </c>
      <c r="E150" s="42" t="s">
        <v>62</v>
      </c>
      <c r="F150" s="146">
        <f>SUM(J148:J149)</f>
        <v>509.48511428571436</v>
      </c>
      <c r="G150" s="43"/>
      <c r="H150" s="43"/>
      <c r="I150" s="74" t="s">
        <v>8</v>
      </c>
      <c r="J150" s="135">
        <f>D150*F150</f>
        <v>50.948511428571436</v>
      </c>
    </row>
    <row r="151" spans="1:10" ht="15">
      <c r="A151" s="42"/>
      <c r="B151" s="64" t="s">
        <v>200</v>
      </c>
      <c r="C151" s="64"/>
      <c r="D151" s="202">
        <f>C16*D168</f>
        <v>100.35714285714285</v>
      </c>
      <c r="E151" s="106" t="s">
        <v>62</v>
      </c>
      <c r="F151" s="161">
        <f>+Dados!$I$72</f>
        <v>100</v>
      </c>
      <c r="G151" s="64"/>
      <c r="H151" s="64"/>
      <c r="I151" s="138" t="s">
        <v>8</v>
      </c>
      <c r="J151" s="135">
        <f>D151*F151</f>
        <v>10035.714285714284</v>
      </c>
    </row>
    <row r="152" spans="1:10" ht="15">
      <c r="A152" s="42"/>
      <c r="B152" s="43" t="s">
        <v>87</v>
      </c>
      <c r="C152" s="43"/>
      <c r="D152" s="104"/>
      <c r="E152" s="43"/>
      <c r="F152" s="43"/>
      <c r="G152" s="43"/>
      <c r="H152" s="116"/>
      <c r="I152" s="46" t="s">
        <v>8</v>
      </c>
      <c r="J152" s="139">
        <f>SUM(J148:J151)</f>
        <v>10596.14791142857</v>
      </c>
    </row>
    <row r="153" spans="1:10" ht="15">
      <c r="A153" s="42"/>
      <c r="B153" s="43"/>
      <c r="C153" s="43"/>
      <c r="D153" s="43"/>
      <c r="E153" s="43"/>
      <c r="F153" s="43"/>
      <c r="G153" s="43"/>
      <c r="H153" s="43"/>
      <c r="I153" s="43"/>
      <c r="J153" s="43"/>
    </row>
    <row r="154" spans="1:10" ht="15">
      <c r="A154" s="76"/>
      <c r="B154" s="108" t="s">
        <v>166</v>
      </c>
      <c r="C154" s="64"/>
      <c r="D154" s="77" t="s">
        <v>0</v>
      </c>
      <c r="E154" s="77"/>
      <c r="F154" s="77" t="s">
        <v>9</v>
      </c>
      <c r="G154" s="77" t="s">
        <v>20</v>
      </c>
      <c r="H154" s="77" t="s">
        <v>21</v>
      </c>
      <c r="I154" s="77"/>
      <c r="J154" s="77" t="s">
        <v>2</v>
      </c>
    </row>
    <row r="155" spans="1:10" ht="15">
      <c r="A155" s="42"/>
      <c r="B155" s="123" t="s">
        <v>22</v>
      </c>
      <c r="C155" s="123"/>
      <c r="D155" s="144">
        <v>0.7</v>
      </c>
      <c r="E155" s="129" t="s">
        <v>84</v>
      </c>
      <c r="F155" s="143">
        <f>+Dados!$I$38</f>
        <v>45.13</v>
      </c>
      <c r="G155" s="130">
        <v>30000</v>
      </c>
      <c r="H155" s="124">
        <f>D137</f>
        <v>4139.7321428571431</v>
      </c>
      <c r="I155" s="131" t="s">
        <v>8</v>
      </c>
      <c r="J155" s="132">
        <f>D155*F155/G155*H155</f>
        <v>4.3592759375000005</v>
      </c>
    </row>
    <row r="156" spans="1:10" ht="15">
      <c r="A156" s="42"/>
      <c r="B156" s="43" t="s">
        <v>201</v>
      </c>
      <c r="C156" s="43"/>
      <c r="D156" s="104"/>
      <c r="E156" s="43"/>
      <c r="F156" s="43"/>
      <c r="G156" s="43"/>
      <c r="H156" s="116"/>
      <c r="I156" s="46" t="s">
        <v>8</v>
      </c>
      <c r="J156" s="103">
        <f>SUM(J155:J155)</f>
        <v>4.3592759375000005</v>
      </c>
    </row>
    <row r="157" spans="1:10" ht="15">
      <c r="A157" s="42"/>
      <c r="B157" s="43"/>
      <c r="C157" s="43"/>
      <c r="D157" s="43"/>
      <c r="E157" s="43"/>
      <c r="F157" s="43"/>
      <c r="G157" s="43"/>
      <c r="H157" s="43"/>
      <c r="I157" s="43"/>
      <c r="J157" s="43"/>
    </row>
    <row r="158" spans="1:10" ht="15.75" thickBot="1">
      <c r="A158" s="42"/>
      <c r="B158" s="45" t="s">
        <v>608</v>
      </c>
      <c r="C158" s="43"/>
      <c r="D158" s="43"/>
      <c r="E158" s="115"/>
      <c r="F158" s="47"/>
      <c r="G158" s="43"/>
      <c r="H158" s="43"/>
      <c r="I158" s="44" t="s">
        <v>8</v>
      </c>
      <c r="J158" s="88">
        <f>(J137+J141+J145+J152+J156)</f>
        <v>28993.234294732141</v>
      </c>
    </row>
    <row r="159" spans="1:10" ht="15">
      <c r="A159" s="42"/>
      <c r="B159" s="43"/>
      <c r="C159" s="43"/>
      <c r="D159" s="43"/>
      <c r="E159" s="43"/>
      <c r="F159" s="43"/>
      <c r="G159" s="43"/>
      <c r="H159" s="43"/>
      <c r="I159" s="43"/>
      <c r="J159" s="43"/>
    </row>
    <row r="160" spans="1:10" ht="15">
      <c r="A160" s="76" t="s">
        <v>183</v>
      </c>
      <c r="B160" s="45" t="s">
        <v>148</v>
      </c>
      <c r="C160" s="43"/>
      <c r="D160" s="43"/>
      <c r="E160" s="43"/>
      <c r="F160" s="43"/>
      <c r="G160" s="43"/>
      <c r="H160" s="43"/>
      <c r="I160" s="43"/>
      <c r="J160" s="43"/>
    </row>
    <row r="161" spans="1:12" ht="12" customHeight="1">
      <c r="A161" s="42"/>
      <c r="B161" s="43"/>
      <c r="C161" s="43"/>
      <c r="D161" s="43"/>
      <c r="E161" s="43"/>
      <c r="F161" s="43"/>
      <c r="G161" s="43"/>
      <c r="H161" s="43"/>
      <c r="I161" s="43"/>
      <c r="J161" s="43"/>
    </row>
    <row r="162" spans="1:12" ht="12" customHeight="1">
      <c r="A162" s="76"/>
      <c r="B162" s="45" t="s">
        <v>609</v>
      </c>
      <c r="C162" s="43"/>
      <c r="D162" s="41"/>
      <c r="E162" s="41" t="s">
        <v>24</v>
      </c>
      <c r="F162" s="41"/>
      <c r="G162" s="41" t="s">
        <v>25</v>
      </c>
      <c r="H162" s="41" t="s">
        <v>44</v>
      </c>
      <c r="I162" s="41"/>
      <c r="J162" s="41"/>
    </row>
    <row r="163" spans="1:12" ht="15">
      <c r="A163" s="42"/>
      <c r="B163" s="78" t="s">
        <v>569</v>
      </c>
      <c r="C163" s="78"/>
      <c r="D163" s="78"/>
      <c r="E163" s="175">
        <f>+Dados!$I$50</f>
        <v>586500</v>
      </c>
      <c r="F163" s="78"/>
      <c r="G163" s="148">
        <v>0.3</v>
      </c>
      <c r="H163" s="148">
        <v>0.7</v>
      </c>
      <c r="I163" s="43"/>
      <c r="J163" s="43"/>
      <c r="L163" s="290"/>
    </row>
    <row r="164" spans="1:12" ht="15">
      <c r="A164" s="42"/>
      <c r="B164" s="64" t="s">
        <v>610</v>
      </c>
      <c r="C164" s="64"/>
      <c r="D164" s="64"/>
      <c r="E164" s="203">
        <f>+Dados!$I$57</f>
        <v>84000</v>
      </c>
      <c r="F164" s="64"/>
      <c r="G164" s="151">
        <v>0.3</v>
      </c>
      <c r="H164" s="151">
        <v>0.7</v>
      </c>
      <c r="I164" s="43"/>
      <c r="J164" s="43"/>
    </row>
    <row r="165" spans="1:12" ht="15">
      <c r="A165" s="42"/>
      <c r="B165" s="43" t="s">
        <v>27</v>
      </c>
      <c r="C165" s="97">
        <v>60</v>
      </c>
      <c r="D165" s="43" t="s">
        <v>28</v>
      </c>
      <c r="E165" s="43"/>
      <c r="F165" s="43"/>
      <c r="G165" s="43"/>
      <c r="H165" s="43"/>
      <c r="I165" s="43"/>
      <c r="J165" s="43"/>
    </row>
    <row r="166" spans="1:12" ht="15">
      <c r="A166" s="76"/>
      <c r="B166" s="45"/>
      <c r="C166" s="43"/>
      <c r="D166" s="41"/>
      <c r="E166" s="41"/>
      <c r="F166" s="41"/>
      <c r="G166" s="41"/>
      <c r="H166" s="41"/>
      <c r="I166" s="41"/>
      <c r="J166" s="41"/>
    </row>
    <row r="167" spans="1:12" ht="15">
      <c r="A167" s="42"/>
      <c r="B167" s="45" t="s">
        <v>30</v>
      </c>
      <c r="C167" s="43"/>
      <c r="D167" s="42" t="s">
        <v>0</v>
      </c>
      <c r="E167" s="43"/>
      <c r="F167" s="42" t="s">
        <v>9</v>
      </c>
      <c r="G167" s="43"/>
      <c r="H167" s="42" t="s">
        <v>29</v>
      </c>
      <c r="I167" s="43"/>
      <c r="J167" s="43"/>
    </row>
    <row r="168" spans="1:12" ht="15">
      <c r="A168" s="42"/>
      <c r="B168" s="123" t="s">
        <v>30</v>
      </c>
      <c r="C168" s="123"/>
      <c r="D168" s="144">
        <f>H26+I26</f>
        <v>4</v>
      </c>
      <c r="E168" s="123" t="s">
        <v>31</v>
      </c>
      <c r="F168" s="127">
        <f>SUM(E163:E164)-L133</f>
        <v>651811.80000000005</v>
      </c>
      <c r="G168" s="129" t="s">
        <v>32</v>
      </c>
      <c r="H168" s="160">
        <f>H163/60</f>
        <v>1.1666666666666665E-2</v>
      </c>
      <c r="I168" s="131" t="s">
        <v>8</v>
      </c>
      <c r="J168" s="127">
        <f>D168*F168*H168</f>
        <v>30417.883999999998</v>
      </c>
      <c r="L168" s="37"/>
    </row>
    <row r="169" spans="1:12" ht="12.75" customHeight="1">
      <c r="A169" s="42"/>
      <c r="B169" s="43" t="s">
        <v>89</v>
      </c>
      <c r="C169" s="43"/>
      <c r="D169" s="104"/>
      <c r="E169" s="43"/>
      <c r="F169" s="43"/>
      <c r="G169" s="43"/>
      <c r="H169" s="116"/>
      <c r="I169" s="46" t="s">
        <v>8</v>
      </c>
      <c r="J169" s="103">
        <f>SUM(J168:J168)</f>
        <v>30417.883999999998</v>
      </c>
    </row>
    <row r="170" spans="1:12" ht="12.75" customHeight="1">
      <c r="A170" s="42"/>
      <c r="B170" s="43"/>
      <c r="C170" s="43"/>
      <c r="D170" s="104"/>
      <c r="E170" s="43"/>
      <c r="F170" s="43"/>
      <c r="G170" s="43"/>
      <c r="H170" s="116"/>
      <c r="I170" s="46"/>
      <c r="J170" s="117"/>
    </row>
    <row r="171" spans="1:12" ht="15">
      <c r="A171" s="42"/>
      <c r="B171" s="108" t="s">
        <v>170</v>
      </c>
      <c r="C171" s="64"/>
      <c r="D171" s="106" t="s">
        <v>0</v>
      </c>
      <c r="E171" s="64"/>
      <c r="F171" s="106" t="s">
        <v>9</v>
      </c>
      <c r="G171" s="64"/>
      <c r="H171" s="106" t="s">
        <v>29</v>
      </c>
      <c r="I171" s="64"/>
      <c r="J171" s="64"/>
    </row>
    <row r="172" spans="1:12" ht="15">
      <c r="A172" s="42"/>
      <c r="B172" s="43" t="s">
        <v>45</v>
      </c>
      <c r="C172" s="43"/>
      <c r="D172" s="109">
        <f>D168</f>
        <v>4</v>
      </c>
      <c r="E172" s="43" t="s">
        <v>31</v>
      </c>
      <c r="F172" s="46">
        <f>SUM(E163:E164)*0.01</f>
        <v>6705</v>
      </c>
      <c r="G172" s="42" t="s">
        <v>32</v>
      </c>
      <c r="H172" s="153">
        <f>1/12</f>
        <v>8.3333333333333329E-2</v>
      </c>
      <c r="I172" s="74" t="s">
        <v>8</v>
      </c>
      <c r="J172" s="46">
        <f>D172*F172*H172</f>
        <v>2235</v>
      </c>
    </row>
    <row r="173" spans="1:12" ht="15">
      <c r="A173" s="42"/>
      <c r="B173" s="64" t="s">
        <v>46</v>
      </c>
      <c r="C173" s="64"/>
      <c r="D173" s="111">
        <f>D172</f>
        <v>4</v>
      </c>
      <c r="E173" s="64" t="s">
        <v>31</v>
      </c>
      <c r="F173" s="100">
        <f>SUM(E163:E164)*0.015</f>
        <v>10057.5</v>
      </c>
      <c r="G173" s="106" t="s">
        <v>32</v>
      </c>
      <c r="H173" s="155">
        <f>1/12</f>
        <v>8.3333333333333329E-2</v>
      </c>
      <c r="I173" s="138" t="s">
        <v>8</v>
      </c>
      <c r="J173" s="46">
        <f>D173*F173*H173</f>
        <v>3352.5</v>
      </c>
    </row>
    <row r="174" spans="1:12" ht="12.75" customHeight="1">
      <c r="A174" s="42"/>
      <c r="B174" s="43" t="s">
        <v>89</v>
      </c>
      <c r="C174" s="43"/>
      <c r="D174" s="104"/>
      <c r="E174" s="43"/>
      <c r="F174" s="43"/>
      <c r="G174" s="43"/>
      <c r="H174" s="116"/>
      <c r="I174" s="46" t="s">
        <v>8</v>
      </c>
      <c r="J174" s="139">
        <f>SUM(J172:J173)</f>
        <v>5587.5</v>
      </c>
    </row>
    <row r="175" spans="1:12" ht="15">
      <c r="A175" s="42"/>
      <c r="B175" s="43"/>
      <c r="C175" s="43"/>
      <c r="D175" s="43"/>
      <c r="E175" s="43"/>
      <c r="F175" s="43"/>
      <c r="G175" s="43"/>
      <c r="H175" s="43"/>
      <c r="I175" s="43"/>
      <c r="J175" s="43"/>
    </row>
    <row r="176" spans="1:12" ht="15">
      <c r="A176" s="42"/>
      <c r="B176" s="108" t="s">
        <v>269</v>
      </c>
      <c r="C176" s="64"/>
      <c r="D176" s="106" t="s">
        <v>0</v>
      </c>
      <c r="E176" s="64"/>
      <c r="F176" s="106" t="s">
        <v>9</v>
      </c>
      <c r="G176" s="64"/>
      <c r="H176" s="106" t="s">
        <v>29</v>
      </c>
      <c r="I176" s="64"/>
      <c r="J176" s="64"/>
    </row>
    <row r="177" spans="1:13" ht="15">
      <c r="A177" s="42"/>
      <c r="B177" s="43" t="s">
        <v>168</v>
      </c>
      <c r="C177" s="43"/>
      <c r="D177" s="109">
        <f>D173</f>
        <v>4</v>
      </c>
      <c r="E177" s="43" t="s">
        <v>31</v>
      </c>
      <c r="F177" s="46">
        <f>SUM(E163:E164)*(1-G163)</f>
        <v>469349.99999999994</v>
      </c>
      <c r="G177" s="42" t="s">
        <v>32</v>
      </c>
      <c r="H177" s="153">
        <f>1/60</f>
        <v>1.6666666666666666E-2</v>
      </c>
      <c r="I177" s="74" t="s">
        <v>8</v>
      </c>
      <c r="J177" s="46">
        <f>D177*F177*H177</f>
        <v>31289.999999999996</v>
      </c>
      <c r="L177" s="222"/>
    </row>
    <row r="178" spans="1:13" ht="15">
      <c r="A178" s="42"/>
      <c r="B178" s="64" t="s">
        <v>270</v>
      </c>
      <c r="C178" s="64"/>
      <c r="D178" s="111">
        <f>D177</f>
        <v>4</v>
      </c>
      <c r="E178" s="64" t="s">
        <v>31</v>
      </c>
      <c r="F178" s="100">
        <f>E163+E164</f>
        <v>670500</v>
      </c>
      <c r="G178" s="106" t="s">
        <v>32</v>
      </c>
      <c r="H178" s="315">
        <f>E181</f>
        <v>6034.5</v>
      </c>
      <c r="I178" s="138" t="s">
        <v>8</v>
      </c>
      <c r="J178" s="46">
        <f>D178*H178</f>
        <v>24138</v>
      </c>
    </row>
    <row r="179" spans="1:13" ht="15">
      <c r="A179" s="42"/>
      <c r="B179" s="43" t="s">
        <v>89</v>
      </c>
      <c r="C179" s="43"/>
      <c r="D179" s="104"/>
      <c r="E179" s="43"/>
      <c r="F179" s="43"/>
      <c r="G179" s="43"/>
      <c r="H179" s="116"/>
      <c r="I179" s="46" t="s">
        <v>8</v>
      </c>
      <c r="J179" s="139">
        <f>SUM(J177:J178)</f>
        <v>55428</v>
      </c>
    </row>
    <row r="180" spans="1:13" ht="15">
      <c r="A180" s="42"/>
      <c r="B180" s="43"/>
      <c r="C180" s="43"/>
      <c r="D180" s="104"/>
      <c r="E180" s="43"/>
      <c r="F180" s="43"/>
      <c r="G180" s="43"/>
      <c r="H180" s="116"/>
      <c r="I180" s="46"/>
      <c r="J180" s="117"/>
    </row>
    <row r="181" spans="1:13" ht="15">
      <c r="A181" s="42"/>
      <c r="B181" s="43"/>
      <c r="C181" s="43"/>
      <c r="D181" s="205" t="s">
        <v>547</v>
      </c>
      <c r="E181" s="317">
        <f>TRUNC((E182*G185)/12,2)</f>
        <v>6034.5</v>
      </c>
      <c r="F181" s="43"/>
      <c r="G181" s="43"/>
      <c r="H181" s="116"/>
      <c r="I181" s="46"/>
      <c r="J181" s="117"/>
    </row>
    <row r="182" spans="1:13" ht="15">
      <c r="A182" s="42"/>
      <c r="B182" s="43"/>
      <c r="C182" s="43"/>
      <c r="D182" s="205" t="s">
        <v>548</v>
      </c>
      <c r="E182" s="316">
        <f>(F178-F178*G163)*(G184+1)/(2*G184)+(F178*G163)</f>
        <v>482760</v>
      </c>
      <c r="F182" s="43"/>
      <c r="G182" s="43"/>
      <c r="H182" s="116"/>
      <c r="I182" s="46"/>
      <c r="J182" s="117"/>
    </row>
    <row r="183" spans="1:13" ht="15">
      <c r="A183" s="42"/>
      <c r="B183" s="43"/>
      <c r="C183" s="43"/>
      <c r="D183" s="206"/>
      <c r="E183" s="206" t="s">
        <v>285</v>
      </c>
      <c r="F183" s="206"/>
      <c r="G183" s="208">
        <f>G163</f>
        <v>0.3</v>
      </c>
      <c r="H183" s="116"/>
      <c r="I183" s="46"/>
      <c r="J183" s="117"/>
    </row>
    <row r="184" spans="1:13" ht="15">
      <c r="A184" s="42"/>
      <c r="B184" s="43"/>
      <c r="C184" s="43"/>
      <c r="D184" s="206"/>
      <c r="E184" s="206" t="s">
        <v>286</v>
      </c>
      <c r="F184" s="206"/>
      <c r="G184" s="209">
        <f>C165/12</f>
        <v>5</v>
      </c>
      <c r="H184" s="116"/>
      <c r="I184" s="46"/>
      <c r="J184" s="117"/>
      <c r="L184" s="312" t="s">
        <v>548</v>
      </c>
    </row>
    <row r="185" spans="1:13" ht="15">
      <c r="A185" s="42"/>
      <c r="B185" s="43"/>
      <c r="C185" s="43"/>
      <c r="D185" s="206"/>
      <c r="E185" s="206" t="s">
        <v>287</v>
      </c>
      <c r="F185" s="206"/>
      <c r="G185" s="208">
        <f>+Dados!$I$77</f>
        <v>0.15</v>
      </c>
      <c r="H185" s="116"/>
      <c r="I185" s="46"/>
      <c r="J185" s="117"/>
    </row>
    <row r="186" spans="1:13" ht="15">
      <c r="A186" s="42"/>
      <c r="B186" s="43"/>
      <c r="C186" s="43"/>
      <c r="D186" s="206"/>
      <c r="E186" s="206" t="s">
        <v>288</v>
      </c>
      <c r="F186" s="206"/>
      <c r="G186" s="210">
        <f>((2+(G184-1)*(G183+1))/(24*G184))*G185</f>
        <v>9.0000000000000011E-3</v>
      </c>
      <c r="H186" s="116"/>
      <c r="I186" s="46"/>
      <c r="J186" s="117"/>
      <c r="L186" s="313" t="s">
        <v>549</v>
      </c>
      <c r="M186" s="314">
        <f>(F177*(G184+1))/(2*G184)+L163</f>
        <v>281609.99999999994</v>
      </c>
    </row>
    <row r="187" spans="1:13" ht="15">
      <c r="A187" s="42"/>
      <c r="B187" s="43"/>
      <c r="C187" s="43"/>
      <c r="D187" s="104"/>
      <c r="E187" s="43"/>
      <c r="F187" s="43"/>
      <c r="G187" s="43"/>
      <c r="H187" s="116"/>
      <c r="I187" s="46"/>
      <c r="J187" s="117"/>
      <c r="L187" s="313" t="s">
        <v>550</v>
      </c>
      <c r="M187" s="314">
        <f>(M186*G185)/12</f>
        <v>3520.1249999999995</v>
      </c>
    </row>
    <row r="188" spans="1:13" ht="15">
      <c r="A188" s="42"/>
      <c r="B188" s="108" t="s">
        <v>204</v>
      </c>
      <c r="C188" s="64"/>
      <c r="D188" s="106" t="s">
        <v>0</v>
      </c>
      <c r="E188" s="64"/>
      <c r="F188" s="106" t="s">
        <v>9</v>
      </c>
      <c r="G188" s="64"/>
      <c r="H188" s="106"/>
      <c r="I188" s="64"/>
      <c r="J188" s="64"/>
      <c r="L188" s="313" t="s">
        <v>542</v>
      </c>
      <c r="M188" s="314">
        <f>M187*D178</f>
        <v>14080.499999999998</v>
      </c>
    </row>
    <row r="189" spans="1:13" ht="15">
      <c r="A189" s="42"/>
      <c r="B189" s="123" t="s">
        <v>205</v>
      </c>
      <c r="C189" s="123"/>
      <c r="D189" s="144">
        <f>D168</f>
        <v>4</v>
      </c>
      <c r="E189" s="123" t="s">
        <v>31</v>
      </c>
      <c r="F189" s="127">
        <f>+Dados!$I$70</f>
        <v>259</v>
      </c>
      <c r="G189" s="129"/>
      <c r="H189" s="160">
        <v>1</v>
      </c>
      <c r="I189" s="131" t="s">
        <v>8</v>
      </c>
      <c r="J189" s="46">
        <f>D189*F189*H189</f>
        <v>1036</v>
      </c>
    </row>
    <row r="190" spans="1:13" ht="12.75" customHeight="1">
      <c r="A190" s="42"/>
      <c r="B190" s="43" t="s">
        <v>89</v>
      </c>
      <c r="C190" s="43"/>
      <c r="D190" s="104"/>
      <c r="E190" s="43"/>
      <c r="F190" s="43"/>
      <c r="G190" s="43"/>
      <c r="H190" s="116"/>
      <c r="I190" s="98" t="s">
        <v>8</v>
      </c>
      <c r="J190" s="139">
        <f>SUM(J189:J189)</f>
        <v>1036</v>
      </c>
    </row>
    <row r="191" spans="1:13" ht="15">
      <c r="A191" s="42"/>
      <c r="B191" s="43"/>
      <c r="C191" s="43"/>
      <c r="D191" s="43"/>
      <c r="E191" s="43"/>
      <c r="F191" s="43"/>
      <c r="G191" s="43"/>
      <c r="H191" s="43"/>
      <c r="I191" s="43"/>
      <c r="J191" s="43"/>
    </row>
    <row r="192" spans="1:13" ht="15">
      <c r="A192" s="42"/>
      <c r="B192" s="108" t="s">
        <v>523</v>
      </c>
      <c r="C192" s="64"/>
      <c r="D192" s="106" t="s">
        <v>0</v>
      </c>
      <c r="E192" s="64"/>
      <c r="F192" s="106" t="s">
        <v>9</v>
      </c>
      <c r="G192" s="64"/>
      <c r="H192" s="106"/>
      <c r="I192" s="64"/>
      <c r="J192" s="64"/>
    </row>
    <row r="193" spans="1:10" ht="15">
      <c r="A193" s="42"/>
      <c r="B193" s="123" t="s">
        <v>524</v>
      </c>
      <c r="C193" s="123"/>
      <c r="D193" s="144">
        <f>D172</f>
        <v>4</v>
      </c>
      <c r="E193" s="123" t="s">
        <v>31</v>
      </c>
      <c r="F193" s="127">
        <f>+Dados!$I$71</f>
        <v>925.54</v>
      </c>
      <c r="G193" s="129"/>
      <c r="H193" s="160">
        <v>1</v>
      </c>
      <c r="I193" s="131" t="s">
        <v>8</v>
      </c>
      <c r="J193" s="46">
        <f>D193*F193*H193</f>
        <v>3702.16</v>
      </c>
    </row>
    <row r="194" spans="1:10" ht="15">
      <c r="A194" s="42"/>
      <c r="B194" s="43" t="s">
        <v>89</v>
      </c>
      <c r="C194" s="43"/>
      <c r="D194" s="104"/>
      <c r="E194" s="43"/>
      <c r="F194" s="43"/>
      <c r="G194" s="43"/>
      <c r="H194" s="116"/>
      <c r="I194" s="98" t="s">
        <v>8</v>
      </c>
      <c r="J194" s="139">
        <f>SUM(J193:J193)</f>
        <v>3702.16</v>
      </c>
    </row>
    <row r="195" spans="1:10" ht="15">
      <c r="A195" s="42"/>
      <c r="B195" s="43"/>
      <c r="C195" s="43"/>
      <c r="D195" s="43"/>
      <c r="E195" s="43"/>
      <c r="F195" s="43"/>
      <c r="G195" s="43"/>
      <c r="H195" s="43"/>
      <c r="I195" s="43"/>
      <c r="J195" s="43"/>
    </row>
    <row r="196" spans="1:10" ht="15">
      <c r="A196" s="76"/>
      <c r="B196" s="45"/>
      <c r="C196" s="43"/>
      <c r="D196" s="43"/>
      <c r="E196" s="43"/>
      <c r="F196" s="43"/>
      <c r="G196" s="43"/>
      <c r="H196" s="43"/>
      <c r="I196" s="43"/>
      <c r="J196" s="43"/>
    </row>
    <row r="197" spans="1:10" ht="15.75" thickBot="1">
      <c r="A197" s="42"/>
      <c r="B197" s="45" t="s">
        <v>657</v>
      </c>
      <c r="C197" s="43"/>
      <c r="D197" s="43"/>
      <c r="E197" s="115"/>
      <c r="F197" s="47"/>
      <c r="G197" s="43"/>
      <c r="H197" s="43"/>
      <c r="I197" s="44" t="s">
        <v>8</v>
      </c>
      <c r="J197" s="88">
        <f>(+J169+J174+J179+J190+J194)</f>
        <v>96171.543999999994</v>
      </c>
    </row>
    <row r="198" spans="1:10" ht="15">
      <c r="A198" s="42"/>
      <c r="B198" s="45"/>
      <c r="C198" s="43"/>
      <c r="D198" s="43"/>
      <c r="E198" s="115"/>
      <c r="F198" s="47"/>
      <c r="G198" s="43"/>
      <c r="H198" s="43"/>
      <c r="I198" s="44"/>
      <c r="J198" s="91"/>
    </row>
    <row r="199" spans="1:10" ht="15">
      <c r="A199" s="76" t="s">
        <v>184</v>
      </c>
      <c r="B199" s="45" t="s">
        <v>209</v>
      </c>
      <c r="C199" s="43"/>
      <c r="D199" s="43"/>
      <c r="E199" s="115"/>
      <c r="F199" s="47"/>
      <c r="G199" s="43"/>
      <c r="H199" s="43"/>
      <c r="I199" s="44"/>
      <c r="J199" s="91"/>
    </row>
    <row r="200" spans="1:10" ht="15">
      <c r="A200" s="76"/>
      <c r="B200" s="45"/>
      <c r="C200" s="43"/>
      <c r="D200" s="43"/>
      <c r="E200" s="115"/>
      <c r="F200" s="47"/>
      <c r="G200" s="43"/>
      <c r="H200" s="43"/>
      <c r="I200" s="44"/>
      <c r="J200" s="91"/>
    </row>
    <row r="201" spans="1:10" ht="15">
      <c r="A201" s="42"/>
      <c r="B201" s="108"/>
      <c r="C201" s="64"/>
      <c r="D201" s="106" t="s">
        <v>0</v>
      </c>
      <c r="E201" s="64"/>
      <c r="F201" s="106" t="s">
        <v>9</v>
      </c>
      <c r="G201" s="64"/>
      <c r="H201" s="106"/>
      <c r="I201" s="64"/>
      <c r="J201" s="64"/>
    </row>
    <row r="202" spans="1:10" ht="15">
      <c r="A202" s="42"/>
      <c r="B202" s="123"/>
      <c r="C202" s="123"/>
      <c r="D202" s="144"/>
      <c r="E202" s="123"/>
      <c r="F202" s="143"/>
      <c r="G202" s="129"/>
      <c r="H202" s="160">
        <v>1</v>
      </c>
      <c r="I202" s="131" t="s">
        <v>8</v>
      </c>
      <c r="J202" s="46">
        <f>D202*F202*H202</f>
        <v>0</v>
      </c>
    </row>
    <row r="203" spans="1:10" ht="15">
      <c r="A203" s="42"/>
      <c r="B203" s="43" t="s">
        <v>262</v>
      </c>
      <c r="C203" s="43"/>
      <c r="D203" s="104"/>
      <c r="E203" s="43"/>
      <c r="F203" s="43"/>
      <c r="G203" s="43"/>
      <c r="H203" s="116"/>
      <c r="I203" s="98" t="s">
        <v>8</v>
      </c>
      <c r="J203" s="139">
        <f>SUM(J202:J202)</f>
        <v>0</v>
      </c>
    </row>
    <row r="204" spans="1:10" ht="15">
      <c r="A204" s="42"/>
      <c r="B204" s="43"/>
      <c r="C204" s="43"/>
      <c r="D204" s="206"/>
      <c r="E204" s="206"/>
      <c r="F204" s="206"/>
      <c r="G204" s="210"/>
      <c r="H204" s="116"/>
      <c r="I204" s="98"/>
      <c r="J204" s="117"/>
    </row>
    <row r="205" spans="1:10" ht="15.75" thickBot="1">
      <c r="A205" s="42"/>
      <c r="B205" s="45" t="s">
        <v>210</v>
      </c>
      <c r="C205" s="43"/>
      <c r="D205" s="43"/>
      <c r="E205" s="115"/>
      <c r="F205" s="47"/>
      <c r="G205" s="43"/>
      <c r="H205" s="43"/>
      <c r="I205" s="44" t="s">
        <v>8</v>
      </c>
      <c r="J205" s="88">
        <f>J203</f>
        <v>0</v>
      </c>
    </row>
    <row r="206" spans="1:10" ht="15">
      <c r="A206" s="42"/>
      <c r="B206" s="45"/>
      <c r="C206" s="43"/>
      <c r="D206" s="43"/>
      <c r="E206" s="115"/>
      <c r="F206" s="47"/>
      <c r="G206" s="43"/>
      <c r="H206" s="43"/>
      <c r="I206" s="44"/>
      <c r="J206" s="91"/>
    </row>
    <row r="207" spans="1:10" ht="15">
      <c r="A207" s="76" t="s">
        <v>185</v>
      </c>
      <c r="B207" s="45" t="s">
        <v>186</v>
      </c>
      <c r="C207" s="43"/>
      <c r="D207" s="43"/>
      <c r="E207" s="115"/>
      <c r="F207" s="47"/>
      <c r="G207" s="43"/>
      <c r="H207" s="43"/>
      <c r="I207" s="44"/>
      <c r="J207" s="91"/>
    </row>
    <row r="208" spans="1:10" ht="15">
      <c r="A208" s="42"/>
      <c r="B208" s="45"/>
      <c r="C208" s="43"/>
      <c r="D208" s="43"/>
      <c r="E208" s="115"/>
      <c r="F208" s="47"/>
      <c r="G208" s="43"/>
      <c r="H208" s="43"/>
      <c r="I208" s="44"/>
      <c r="J208" s="91"/>
    </row>
    <row r="209" spans="1:10" ht="15">
      <c r="A209" s="42"/>
      <c r="B209" s="108" t="s">
        <v>187</v>
      </c>
      <c r="C209" s="64"/>
      <c r="D209" s="77"/>
      <c r="E209" s="77"/>
      <c r="F209" s="77"/>
      <c r="G209" s="77"/>
      <c r="H209" s="77"/>
      <c r="I209" s="77"/>
      <c r="J209" s="77" t="s">
        <v>2</v>
      </c>
    </row>
    <row r="210" spans="1:10" ht="15">
      <c r="A210" s="42"/>
      <c r="B210" s="78" t="s">
        <v>188</v>
      </c>
      <c r="C210" s="78"/>
      <c r="D210" s="162"/>
      <c r="E210" s="162"/>
      <c r="F210" s="162"/>
      <c r="G210" s="162"/>
      <c r="H210" s="162"/>
      <c r="I210" s="162"/>
      <c r="J210" s="163">
        <f>J72</f>
        <v>38977.185500000007</v>
      </c>
    </row>
    <row r="211" spans="1:10" ht="15">
      <c r="A211" s="42"/>
      <c r="B211" s="43" t="s">
        <v>189</v>
      </c>
      <c r="C211" s="43"/>
      <c r="D211" s="41"/>
      <c r="E211" s="41"/>
      <c r="F211" s="41"/>
      <c r="G211" s="41"/>
      <c r="H211" s="41"/>
      <c r="I211" s="41"/>
      <c r="J211" s="164">
        <f>J99</f>
        <v>865.18766666666659</v>
      </c>
    </row>
    <row r="212" spans="1:10" ht="15">
      <c r="A212" s="42"/>
      <c r="B212" s="43" t="s">
        <v>190</v>
      </c>
      <c r="C212" s="43"/>
      <c r="D212" s="41"/>
      <c r="E212" s="41"/>
      <c r="F212" s="41"/>
      <c r="G212" s="41"/>
      <c r="H212" s="41"/>
      <c r="I212" s="41"/>
      <c r="J212" s="164">
        <f>J117</f>
        <v>6009.55152</v>
      </c>
    </row>
    <row r="213" spans="1:10" ht="15">
      <c r="A213" s="42"/>
      <c r="B213" s="43" t="s">
        <v>191</v>
      </c>
      <c r="C213" s="43"/>
      <c r="D213" s="41"/>
      <c r="E213" s="41"/>
      <c r="F213" s="41"/>
      <c r="G213" s="41"/>
      <c r="H213" s="41"/>
      <c r="I213" s="41"/>
      <c r="J213" s="164">
        <f>J127</f>
        <v>233.66000000000003</v>
      </c>
    </row>
    <row r="214" spans="1:10" ht="15">
      <c r="A214" s="42"/>
      <c r="B214" s="43" t="s">
        <v>192</v>
      </c>
      <c r="C214" s="43"/>
      <c r="D214" s="41"/>
      <c r="E214" s="41"/>
      <c r="F214" s="41"/>
      <c r="G214" s="41"/>
      <c r="H214" s="41"/>
      <c r="I214" s="41"/>
      <c r="J214" s="164">
        <f>J158</f>
        <v>28993.234294732141</v>
      </c>
    </row>
    <row r="215" spans="1:10" ht="15">
      <c r="A215" s="42"/>
      <c r="B215" s="43" t="s">
        <v>193</v>
      </c>
      <c r="C215" s="43"/>
      <c r="D215" s="41"/>
      <c r="E215" s="41"/>
      <c r="F215" s="41"/>
      <c r="G215" s="41"/>
      <c r="H215" s="41"/>
      <c r="I215" s="41"/>
      <c r="J215" s="164">
        <f>J197</f>
        <v>96171.543999999994</v>
      </c>
    </row>
    <row r="216" spans="1:10" ht="15">
      <c r="A216" s="42"/>
      <c r="B216" s="43" t="s">
        <v>211</v>
      </c>
      <c r="C216" s="43"/>
      <c r="D216" s="41"/>
      <c r="E216" s="41"/>
      <c r="F216" s="41"/>
      <c r="G216" s="41"/>
      <c r="H216" s="41"/>
      <c r="I216" s="41"/>
      <c r="J216" s="164">
        <f>J205</f>
        <v>0</v>
      </c>
    </row>
    <row r="217" spans="1:10" ht="15">
      <c r="A217" s="42"/>
      <c r="B217" s="43"/>
      <c r="C217" s="43"/>
      <c r="D217" s="104"/>
      <c r="E217" s="43"/>
      <c r="F217" s="43"/>
      <c r="G217" s="43"/>
      <c r="H217" s="116"/>
      <c r="I217" s="46"/>
      <c r="J217" s="165"/>
    </row>
    <row r="218" spans="1:10" ht="15.75" thickBot="1">
      <c r="A218" s="42"/>
      <c r="B218" s="45" t="s">
        <v>194</v>
      </c>
      <c r="C218" s="43"/>
      <c r="D218" s="43"/>
      <c r="E218" s="115"/>
      <c r="F218" s="47"/>
      <c r="G218" s="43"/>
      <c r="H218" s="43"/>
      <c r="I218" s="44" t="s">
        <v>8</v>
      </c>
      <c r="J218" s="88">
        <f>SUM(J210:J216)</f>
        <v>171250.36298139882</v>
      </c>
    </row>
    <row r="219" spans="1:10" ht="15">
      <c r="A219" s="42"/>
      <c r="B219" s="45"/>
      <c r="C219" s="43"/>
      <c r="D219" s="43"/>
      <c r="E219" s="115"/>
      <c r="F219" s="47"/>
      <c r="G219" s="43"/>
      <c r="H219" s="43"/>
      <c r="I219" s="44"/>
      <c r="J219" s="91"/>
    </row>
    <row r="220" spans="1:10" ht="15">
      <c r="A220" s="76" t="s">
        <v>195</v>
      </c>
      <c r="B220" s="45" t="s">
        <v>255</v>
      </c>
      <c r="C220" s="43"/>
      <c r="D220" s="43"/>
      <c r="E220" s="115"/>
      <c r="F220" s="47"/>
      <c r="G220" s="43"/>
      <c r="H220" s="43"/>
      <c r="I220" s="74"/>
      <c r="J220" s="47"/>
    </row>
    <row r="221" spans="1:10" ht="15">
      <c r="A221" s="76"/>
      <c r="B221" s="45"/>
      <c r="C221" s="43"/>
      <c r="D221" s="43"/>
      <c r="E221" s="115"/>
      <c r="F221" s="47"/>
      <c r="G221" s="43"/>
      <c r="H221" s="43"/>
      <c r="I221" s="74"/>
      <c r="J221" s="47"/>
    </row>
    <row r="222" spans="1:10" ht="15">
      <c r="A222" s="76"/>
      <c r="B222" s="108" t="s">
        <v>256</v>
      </c>
      <c r="C222" s="64"/>
      <c r="D222" s="77"/>
      <c r="E222" s="77"/>
      <c r="F222" s="77"/>
      <c r="G222" s="77"/>
      <c r="H222" s="77"/>
      <c r="I222" s="77"/>
      <c r="J222" s="77" t="s">
        <v>2</v>
      </c>
    </row>
    <row r="223" spans="1:10" ht="15">
      <c r="A223" s="76"/>
      <c r="B223" s="78" t="s">
        <v>196</v>
      </c>
      <c r="C223" s="78"/>
      <c r="D223" s="162"/>
      <c r="E223" s="162"/>
      <c r="F223" s="166"/>
      <c r="G223" s="162"/>
      <c r="H223" s="167"/>
      <c r="I223" s="162"/>
      <c r="J223" s="163">
        <f>J218</f>
        <v>171250.36298139882</v>
      </c>
    </row>
    <row r="224" spans="1:10" ht="15">
      <c r="A224" s="76"/>
      <c r="B224" s="43" t="s">
        <v>197</v>
      </c>
      <c r="C224" s="43"/>
      <c r="D224" s="41"/>
      <c r="E224" s="41"/>
      <c r="F224" s="168"/>
      <c r="G224" s="41"/>
      <c r="H224" s="169"/>
      <c r="I224" s="41"/>
      <c r="J224" s="164">
        <f>J223</f>
        <v>171250.36298139882</v>
      </c>
    </row>
    <row r="225" spans="1:10" ht="15">
      <c r="A225" s="76"/>
      <c r="B225" s="64" t="s">
        <v>198</v>
      </c>
      <c r="C225" s="64"/>
      <c r="D225" s="77"/>
      <c r="E225" s="77"/>
      <c r="F225" s="170"/>
      <c r="G225" s="77"/>
      <c r="H225" s="171"/>
      <c r="I225" s="77"/>
      <c r="J225" s="172">
        <f>C13</f>
        <v>3</v>
      </c>
    </row>
    <row r="226" spans="1:10" ht="15">
      <c r="A226" s="76"/>
      <c r="B226" s="43"/>
      <c r="C226" s="43"/>
      <c r="D226" s="41"/>
      <c r="E226" s="41"/>
      <c r="F226" s="168"/>
      <c r="G226" s="41"/>
      <c r="H226" s="169"/>
      <c r="I226" s="41"/>
      <c r="J226" s="218"/>
    </row>
    <row r="227" spans="1:10" ht="15">
      <c r="A227" s="76"/>
      <c r="B227" s="45" t="s">
        <v>257</v>
      </c>
      <c r="C227" s="43"/>
      <c r="D227" s="43"/>
      <c r="E227" s="115"/>
      <c r="F227" s="47"/>
      <c r="G227" s="43"/>
      <c r="H227" s="43"/>
      <c r="I227" s="41" t="s">
        <v>613</v>
      </c>
      <c r="J227" s="173">
        <f>TRUNC(J224/J225,2)</f>
        <v>57083.45</v>
      </c>
    </row>
    <row r="228" spans="1:10" ht="15">
      <c r="A228" s="76"/>
      <c r="B228" s="45"/>
      <c r="C228" s="43"/>
      <c r="D228" s="43"/>
      <c r="E228" s="115"/>
      <c r="F228" s="47"/>
      <c r="G228" s="43"/>
      <c r="H228" s="43"/>
      <c r="I228" s="41"/>
      <c r="J228" s="91"/>
    </row>
    <row r="229" spans="1:10" ht="15">
      <c r="A229" s="76"/>
      <c r="B229" s="45"/>
      <c r="C229" s="43"/>
      <c r="D229" s="43"/>
      <c r="E229" s="115"/>
      <c r="F229" s="47"/>
      <c r="G229" s="43"/>
      <c r="H229" s="44" t="s">
        <v>403</v>
      </c>
      <c r="I229" s="254">
        <f>+BDI!$D$18</f>
        <v>0.33169999999999999</v>
      </c>
      <c r="J229" s="173">
        <f>TRUNC(J227*I229,2)</f>
        <v>18934.580000000002</v>
      </c>
    </row>
    <row r="230" spans="1:10" ht="15">
      <c r="A230" s="76"/>
      <c r="B230" s="45"/>
      <c r="C230" s="43"/>
      <c r="D230" s="43"/>
      <c r="E230" s="115"/>
      <c r="F230" s="47"/>
      <c r="G230" s="43"/>
      <c r="H230" s="44"/>
      <c r="I230" s="254"/>
      <c r="J230" s="91"/>
    </row>
    <row r="231" spans="1:10" ht="15">
      <c r="A231" s="76"/>
      <c r="B231" s="45" t="s">
        <v>404</v>
      </c>
      <c r="C231" s="43"/>
      <c r="D231" s="43"/>
      <c r="E231" s="115"/>
      <c r="F231" s="47"/>
      <c r="G231" s="43"/>
      <c r="H231" s="43"/>
      <c r="I231" s="41" t="s">
        <v>613</v>
      </c>
      <c r="J231" s="173">
        <f>J227+J229</f>
        <v>76018.03</v>
      </c>
    </row>
    <row r="232" spans="1:10" ht="15">
      <c r="A232" s="42"/>
      <c r="B232" s="43"/>
      <c r="C232" s="43"/>
      <c r="D232" s="43"/>
      <c r="E232" s="43"/>
      <c r="F232" s="43"/>
      <c r="G232" s="43"/>
      <c r="H232" s="43"/>
      <c r="I232" s="43"/>
      <c r="J232" s="43"/>
    </row>
    <row r="233" spans="1:10" ht="3" customHeight="1">
      <c r="A233" s="42"/>
      <c r="B233" s="43"/>
      <c r="C233" s="43"/>
      <c r="D233" s="97"/>
      <c r="E233" s="43"/>
      <c r="F233" s="134"/>
      <c r="G233" s="110"/>
      <c r="H233" s="177"/>
      <c r="I233" s="44"/>
      <c r="J233" s="117"/>
    </row>
    <row r="236" spans="1:10" ht="15">
      <c r="D236" s="436"/>
      <c r="E236" s="436"/>
      <c r="F236" s="436"/>
      <c r="G236" s="437"/>
    </row>
    <row r="237" spans="1:10" ht="15">
      <c r="D237" s="469" t="s">
        <v>718</v>
      </c>
      <c r="E237" s="469"/>
      <c r="F237" s="469"/>
      <c r="G237" s="469"/>
    </row>
  </sheetData>
  <mergeCells count="8">
    <mergeCell ref="C1:I1"/>
    <mergeCell ref="D237:G237"/>
    <mergeCell ref="A2:J2"/>
    <mergeCell ref="A4:J4"/>
    <mergeCell ref="B25:C25"/>
    <mergeCell ref="B33:C34"/>
    <mergeCell ref="D33:F33"/>
    <mergeCell ref="G33:I33"/>
  </mergeCells>
  <printOptions horizontalCentered="1"/>
  <pageMargins left="0.25" right="0.25" top="0.75" bottom="0.75" header="0.3" footer="0.3"/>
  <pageSetup paperSize="9" scale="50" fitToHeight="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27F4-C1D8-4159-8339-931F8360A3ED}">
  <sheetPr>
    <tabColor theme="8" tint="-0.249977111117893"/>
  </sheetPr>
  <dimension ref="A1:O248"/>
  <sheetViews>
    <sheetView showGridLines="0" zoomScale="80" zoomScaleNormal="80" zoomScaleSheetLayoutView="80" workbookViewId="0">
      <selection activeCell="C1" sqref="C1:I1"/>
    </sheetView>
  </sheetViews>
  <sheetFormatPr defaultColWidth="11.42578125" defaultRowHeight="12.75"/>
  <cols>
    <col min="1" max="1" width="6" style="22" customWidth="1"/>
    <col min="2" max="2" width="14.42578125" style="18" customWidth="1"/>
    <col min="3" max="3" width="20.28515625" style="18" customWidth="1"/>
    <col min="4" max="4" width="26.7109375" style="18" customWidth="1"/>
    <col min="5" max="5" width="12.7109375" style="18" customWidth="1"/>
    <col min="6" max="6" width="16.42578125" style="18" customWidth="1"/>
    <col min="7" max="7" width="13.5703125" style="18" customWidth="1"/>
    <col min="8" max="8" width="17.7109375" style="18" customWidth="1"/>
    <col min="9" max="9" width="14.710937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111.75" customHeight="1">
      <c r="A1" s="18"/>
      <c r="C1" s="471"/>
      <c r="D1" s="471"/>
      <c r="E1" s="471"/>
      <c r="F1" s="471"/>
      <c r="G1" s="471"/>
      <c r="H1" s="471"/>
      <c r="I1" s="471"/>
      <c r="J1" s="21"/>
    </row>
    <row r="2" spans="1:10" ht="20.100000000000001" customHeight="1">
      <c r="A2" s="472" t="s">
        <v>586</v>
      </c>
      <c r="B2" s="472"/>
      <c r="C2" s="472"/>
      <c r="D2" s="472"/>
      <c r="E2" s="472"/>
      <c r="F2" s="472"/>
      <c r="G2" s="472"/>
      <c r="H2" s="472"/>
      <c r="I2" s="472"/>
      <c r="J2" s="472"/>
    </row>
    <row r="3" spans="1:10" ht="15">
      <c r="A3" s="42"/>
      <c r="B3" s="43"/>
      <c r="C3" s="43"/>
      <c r="D3" s="43"/>
      <c r="E3" s="43"/>
      <c r="F3" s="43"/>
      <c r="G3" s="43"/>
      <c r="H3" s="43"/>
      <c r="I3" s="43"/>
      <c r="J3" s="44"/>
    </row>
    <row r="4" spans="1:10" ht="15.75">
      <c r="A4" s="473" t="s">
        <v>675</v>
      </c>
      <c r="B4" s="473"/>
      <c r="C4" s="473"/>
      <c r="D4" s="473"/>
      <c r="E4" s="473"/>
      <c r="F4" s="473"/>
      <c r="G4" s="473"/>
      <c r="H4" s="473"/>
      <c r="I4" s="473"/>
      <c r="J4" s="473"/>
    </row>
    <row r="5" spans="1:10" ht="15">
      <c r="A5" s="41"/>
      <c r="B5" s="43"/>
      <c r="C5" s="43"/>
      <c r="D5" s="45"/>
      <c r="E5" s="45"/>
      <c r="F5" s="45"/>
      <c r="G5" s="45"/>
      <c r="H5" s="45"/>
      <c r="I5" s="45"/>
      <c r="J5" s="45"/>
    </row>
    <row r="6" spans="1:10" ht="13.9" customHeight="1">
      <c r="A6" s="42"/>
      <c r="B6" s="45" t="s">
        <v>73</v>
      </c>
      <c r="C6" s="45"/>
      <c r="D6" s="45"/>
      <c r="E6" s="45"/>
      <c r="F6" s="45"/>
      <c r="G6" s="45"/>
      <c r="H6" s="45" t="s">
        <v>614</v>
      </c>
      <c r="I6" s="45"/>
      <c r="J6" s="43"/>
    </row>
    <row r="7" spans="1:10" ht="13.9" customHeight="1">
      <c r="A7" s="42"/>
      <c r="B7" s="43" t="s">
        <v>475</v>
      </c>
      <c r="C7" s="48">
        <v>365.25</v>
      </c>
      <c r="D7" s="43" t="s">
        <v>476</v>
      </c>
      <c r="E7" s="45"/>
      <c r="F7" s="45"/>
      <c r="G7" s="43"/>
      <c r="H7" s="43" t="s">
        <v>615</v>
      </c>
      <c r="I7" s="195">
        <v>54</v>
      </c>
      <c r="J7" s="43" t="s">
        <v>379</v>
      </c>
    </row>
    <row r="8" spans="1:10" ht="13.9" customHeight="1">
      <c r="A8" s="42"/>
      <c r="B8" s="43" t="s">
        <v>477</v>
      </c>
      <c r="C8" s="48">
        <f>C7/7</f>
        <v>52.178571428571431</v>
      </c>
      <c r="D8" s="43" t="s">
        <v>478</v>
      </c>
      <c r="E8" s="45"/>
      <c r="F8" s="45"/>
      <c r="G8" s="43"/>
      <c r="H8" s="43" t="s">
        <v>616</v>
      </c>
      <c r="I8" s="195">
        <v>39</v>
      </c>
      <c r="J8" s="43" t="s">
        <v>379</v>
      </c>
    </row>
    <row r="9" spans="1:10" ht="13.9" customHeight="1">
      <c r="A9" s="42"/>
      <c r="B9" s="43" t="s">
        <v>479</v>
      </c>
      <c r="C9" s="48">
        <v>12</v>
      </c>
      <c r="D9" s="43" t="s">
        <v>476</v>
      </c>
      <c r="E9" s="45"/>
      <c r="F9" s="45"/>
      <c r="G9" s="43"/>
      <c r="H9" s="43" t="s">
        <v>617</v>
      </c>
      <c r="I9" s="195">
        <v>104</v>
      </c>
      <c r="J9" s="43" t="s">
        <v>379</v>
      </c>
    </row>
    <row r="10" spans="1:10" ht="13.9" customHeight="1">
      <c r="A10" s="42"/>
      <c r="B10" s="43" t="s">
        <v>480</v>
      </c>
      <c r="C10" s="48">
        <f>(C7-C8-C9)/12</f>
        <v>25.089285714285712</v>
      </c>
      <c r="D10" s="43" t="s">
        <v>476</v>
      </c>
      <c r="E10" s="45"/>
      <c r="F10" s="45"/>
      <c r="G10" s="43"/>
      <c r="H10" s="43" t="s">
        <v>614</v>
      </c>
      <c r="I10" s="195">
        <f>SUM(I7:I9)/3</f>
        <v>65.666666666666671</v>
      </c>
      <c r="J10" s="43" t="s">
        <v>379</v>
      </c>
    </row>
    <row r="11" spans="1:10" ht="13.9" customHeight="1">
      <c r="A11" s="42"/>
      <c r="B11" s="43" t="s">
        <v>481</v>
      </c>
      <c r="C11" s="48">
        <f>(C7-C8)/12</f>
        <v>26.089285714285712</v>
      </c>
      <c r="D11" s="43" t="s">
        <v>476</v>
      </c>
      <c r="E11" s="45"/>
      <c r="F11" s="45"/>
      <c r="G11" s="43"/>
      <c r="H11" s="43"/>
      <c r="I11" s="195"/>
      <c r="J11" s="43"/>
    </row>
    <row r="12" spans="1:10" ht="15">
      <c r="A12" s="41"/>
      <c r="B12" s="45"/>
      <c r="C12" s="43"/>
      <c r="D12" s="43"/>
      <c r="E12" s="43"/>
      <c r="F12" s="43"/>
      <c r="G12" s="43"/>
      <c r="H12" s="43"/>
      <c r="I12" s="195"/>
      <c r="J12" s="43"/>
    </row>
    <row r="13" spans="1:10" ht="15">
      <c r="A13" s="41"/>
      <c r="B13" s="43" t="s">
        <v>222</v>
      </c>
      <c r="C13" s="48">
        <f>+Planilha!$F$9</f>
        <v>5200</v>
      </c>
      <c r="D13" s="42" t="s">
        <v>259</v>
      </c>
      <c r="E13" s="42" t="s">
        <v>260</v>
      </c>
      <c r="F13" s="43"/>
      <c r="G13" s="43"/>
      <c r="H13" s="46"/>
      <c r="I13" s="42"/>
      <c r="J13" s="43"/>
    </row>
    <row r="14" spans="1:10" ht="15">
      <c r="A14" s="41"/>
      <c r="B14" s="43" t="s">
        <v>363</v>
      </c>
      <c r="C14" s="49">
        <v>0.5</v>
      </c>
      <c r="D14" s="48">
        <f>TRUNC(C13*C14,2)</f>
        <v>2600</v>
      </c>
      <c r="E14" s="42">
        <f>ROUNDUP(D14/$C$16,2)</f>
        <v>99.660000000000011</v>
      </c>
      <c r="F14" s="43"/>
      <c r="G14" s="43"/>
      <c r="H14" s="46"/>
      <c r="I14" s="48"/>
      <c r="J14" s="43"/>
    </row>
    <row r="15" spans="1:10" ht="15">
      <c r="A15" s="41"/>
      <c r="B15" s="43" t="s">
        <v>364</v>
      </c>
      <c r="C15" s="49">
        <f>1-C14</f>
        <v>0.5</v>
      </c>
      <c r="D15" s="48">
        <f>TRUNC(C13*C15,2)</f>
        <v>2600</v>
      </c>
      <c r="E15" s="42">
        <f>ROUNDUP(D15/$C$16,2)</f>
        <v>99.660000000000011</v>
      </c>
      <c r="F15" s="43"/>
      <c r="G15" s="43"/>
      <c r="H15" s="46"/>
      <c r="I15" s="47"/>
      <c r="J15" s="43"/>
    </row>
    <row r="16" spans="1:10" ht="15">
      <c r="A16" s="41"/>
      <c r="B16" s="43" t="s">
        <v>577</v>
      </c>
      <c r="C16" s="48">
        <f>C11</f>
        <v>26.089285714285712</v>
      </c>
      <c r="D16" s="48"/>
      <c r="E16" s="42"/>
      <c r="F16" s="43"/>
      <c r="G16" s="43"/>
      <c r="H16" s="46"/>
      <c r="I16" s="47"/>
      <c r="J16" s="43"/>
    </row>
    <row r="17" spans="1:15" ht="15">
      <c r="A17" s="41"/>
      <c r="B17" s="43"/>
      <c r="C17" s="48"/>
      <c r="D17" s="48"/>
      <c r="E17" s="42"/>
      <c r="F17" s="43"/>
      <c r="G17" s="43"/>
      <c r="H17" s="46"/>
      <c r="I17" s="47"/>
      <c r="J17" s="43"/>
    </row>
    <row r="18" spans="1:15" ht="15">
      <c r="A18" s="41"/>
      <c r="B18" s="43" t="s">
        <v>222</v>
      </c>
      <c r="C18" s="48"/>
      <c r="D18" s="48"/>
      <c r="E18" s="42" t="s">
        <v>563</v>
      </c>
      <c r="F18" s="42"/>
      <c r="G18" s="43"/>
      <c r="H18" s="46"/>
      <c r="I18" s="47"/>
      <c r="J18" s="43"/>
    </row>
    <row r="19" spans="1:15" ht="15">
      <c r="A19" s="41"/>
      <c r="B19" s="43" t="s">
        <v>363</v>
      </c>
      <c r="C19" s="48"/>
      <c r="D19" s="48"/>
      <c r="E19" s="42">
        <f>E14-F19</f>
        <v>99.660000000000011</v>
      </c>
      <c r="F19" s="42"/>
      <c r="G19" s="43"/>
      <c r="H19" s="46"/>
      <c r="L19" s="47"/>
      <c r="M19" s="93"/>
      <c r="N19" s="290"/>
      <c r="O19" s="290"/>
    </row>
    <row r="20" spans="1:15" ht="15">
      <c r="A20" s="41"/>
      <c r="B20" s="43" t="s">
        <v>364</v>
      </c>
      <c r="C20" s="48"/>
      <c r="D20" s="48"/>
      <c r="E20" s="42">
        <f>E15-F20</f>
        <v>99.660000000000011</v>
      </c>
      <c r="F20" s="42"/>
      <c r="G20" s="43"/>
      <c r="H20" s="46"/>
      <c r="L20" s="47"/>
      <c r="M20" s="93"/>
      <c r="N20" s="290"/>
      <c r="O20" s="290"/>
    </row>
    <row r="21" spans="1:15" ht="15">
      <c r="A21" s="41"/>
      <c r="B21" s="43" t="s">
        <v>618</v>
      </c>
      <c r="C21" s="48"/>
      <c r="D21" s="48"/>
      <c r="E21" s="109">
        <f>+'1. RSD'!C25</f>
        <v>2</v>
      </c>
      <c r="F21" s="42"/>
      <c r="G21" s="43"/>
      <c r="H21" s="46"/>
      <c r="L21" s="47"/>
      <c r="M21" s="93"/>
      <c r="N21" s="290"/>
      <c r="O21" s="290"/>
    </row>
    <row r="22" spans="1:15" ht="15">
      <c r="A22" s="41"/>
      <c r="B22" s="45"/>
      <c r="C22" s="43"/>
      <c r="D22" s="43"/>
      <c r="E22" s="43"/>
      <c r="F22" s="43"/>
      <c r="G22" s="43"/>
      <c r="H22" s="46"/>
      <c r="I22" s="47"/>
      <c r="J22" s="43"/>
    </row>
    <row r="23" spans="1:15" ht="12.75" customHeight="1">
      <c r="A23" s="42"/>
      <c r="B23" s="50" t="s">
        <v>66</v>
      </c>
      <c r="C23" s="51"/>
      <c r="D23" s="51"/>
      <c r="E23" s="52"/>
      <c r="F23" s="53"/>
      <c r="G23" s="43"/>
      <c r="H23" s="46"/>
      <c r="I23" s="47"/>
      <c r="J23" s="43"/>
    </row>
    <row r="24" spans="1:15" ht="12.75" customHeight="1">
      <c r="A24" s="42"/>
      <c r="B24" s="50"/>
      <c r="C24" s="51"/>
      <c r="D24" s="51"/>
      <c r="E24" s="51"/>
      <c r="F24" s="43"/>
      <c r="G24" s="43"/>
      <c r="H24" s="46"/>
      <c r="I24" s="43"/>
      <c r="J24" s="43"/>
    </row>
    <row r="25" spans="1:15" ht="13.5" customHeight="1">
      <c r="A25" s="54"/>
      <c r="B25" s="474" t="s">
        <v>602</v>
      </c>
      <c r="C25" s="475"/>
      <c r="D25" s="55" t="s">
        <v>63</v>
      </c>
      <c r="E25" s="55" t="s">
        <v>67</v>
      </c>
      <c r="F25" s="55" t="s">
        <v>69</v>
      </c>
      <c r="G25" s="55" t="s">
        <v>49</v>
      </c>
      <c r="H25" s="56" t="s">
        <v>71</v>
      </c>
      <c r="I25" s="57" t="s">
        <v>72</v>
      </c>
      <c r="J25" s="43"/>
    </row>
    <row r="26" spans="1:15" ht="15">
      <c r="A26" s="54"/>
      <c r="B26" s="194" t="s">
        <v>363</v>
      </c>
      <c r="C26" s="43"/>
      <c r="D26" s="59">
        <f>+'1. RSD'!D36+'2. RSDMEC'!D35</f>
        <v>9</v>
      </c>
      <c r="E26" s="60">
        <v>0</v>
      </c>
      <c r="F26" s="61">
        <f>I8*2*$E$21</f>
        <v>156</v>
      </c>
      <c r="G26" s="59">
        <f>F26*$C$16*D26</f>
        <v>36629.357142857138</v>
      </c>
      <c r="H26" s="59">
        <f>D26</f>
        <v>9</v>
      </c>
      <c r="I26" s="62">
        <f>ROUNDUP(H26*E26,0)</f>
        <v>0</v>
      </c>
      <c r="J26" s="43"/>
    </row>
    <row r="27" spans="1:15" ht="15">
      <c r="A27" s="54"/>
      <c r="B27" s="194" t="s">
        <v>364</v>
      </c>
      <c r="C27" s="43"/>
      <c r="D27" s="59">
        <f>+'1. RSD'!D37+'2. RSDMEC'!D36</f>
        <v>8</v>
      </c>
      <c r="E27" s="60">
        <v>0</v>
      </c>
      <c r="F27" s="61">
        <f>F26</f>
        <v>156</v>
      </c>
      <c r="G27" s="59">
        <f>F27*$C$16*D27</f>
        <v>32559.428571428569</v>
      </c>
      <c r="H27" s="59">
        <f>D27</f>
        <v>8</v>
      </c>
      <c r="I27" s="62">
        <f>ROUNDUP(H27*E27,0)</f>
        <v>0</v>
      </c>
      <c r="J27" s="43"/>
    </row>
    <row r="28" spans="1:15" ht="15">
      <c r="A28" s="54"/>
      <c r="B28" s="58" t="s">
        <v>290</v>
      </c>
      <c r="C28" s="43"/>
      <c r="D28" s="59">
        <f>+'1. RSD'!D38+'2. RSDMEC'!D37</f>
        <v>2</v>
      </c>
      <c r="E28" s="60">
        <v>0</v>
      </c>
      <c r="F28" s="61">
        <f>F27</f>
        <v>156</v>
      </c>
      <c r="G28" s="59">
        <f>F28*4.25*D28</f>
        <v>1326</v>
      </c>
      <c r="H28" s="59">
        <f>D28</f>
        <v>2</v>
      </c>
      <c r="I28" s="62">
        <f>ROUNDUP(H28*E28,0)</f>
        <v>0</v>
      </c>
      <c r="J28" s="43"/>
    </row>
    <row r="29" spans="1:15" ht="15">
      <c r="A29" s="54"/>
      <c r="B29" s="63" t="s">
        <v>68</v>
      </c>
      <c r="C29" s="64"/>
      <c r="D29" s="65"/>
      <c r="E29" s="66"/>
      <c r="F29" s="65"/>
      <c r="G29" s="67">
        <f>SUM(G26:G28)</f>
        <v>70514.78571428571</v>
      </c>
      <c r="H29" s="65"/>
      <c r="I29" s="68"/>
      <c r="J29" s="43"/>
    </row>
    <row r="30" spans="1:15" ht="15">
      <c r="A30" s="54"/>
      <c r="B30" s="45"/>
      <c r="C30" s="43"/>
      <c r="D30" s="59">
        <f>SUM(D26:D28)</f>
        <v>19</v>
      </c>
      <c r="E30" s="69"/>
      <c r="F30" s="61"/>
      <c r="G30" s="70"/>
      <c r="H30" s="61"/>
      <c r="I30" s="61"/>
      <c r="J30" s="43"/>
    </row>
    <row r="31" spans="1:15" ht="15">
      <c r="A31" s="41"/>
      <c r="B31" s="50" t="s">
        <v>70</v>
      </c>
      <c r="C31" s="45"/>
      <c r="D31" s="43"/>
      <c r="E31" s="43"/>
      <c r="F31" s="43"/>
      <c r="G31" s="43"/>
      <c r="H31" s="44" t="s">
        <v>509</v>
      </c>
      <c r="I31" s="282">
        <v>0.1</v>
      </c>
      <c r="J31" s="45"/>
    </row>
    <row r="32" spans="1:15" ht="15">
      <c r="A32" s="41"/>
      <c r="B32" s="45"/>
      <c r="C32" s="45"/>
      <c r="D32" s="43"/>
      <c r="E32" s="43"/>
      <c r="F32" s="43"/>
      <c r="G32" s="43"/>
      <c r="H32" s="43"/>
      <c r="I32" s="43"/>
      <c r="J32" s="45"/>
    </row>
    <row r="33" spans="1:12" ht="17.25">
      <c r="A33" s="41"/>
      <c r="B33" s="476" t="s">
        <v>47</v>
      </c>
      <c r="C33" s="477"/>
      <c r="D33" s="480" t="s">
        <v>37</v>
      </c>
      <c r="E33" s="480"/>
      <c r="F33" s="480"/>
      <c r="G33" s="480" t="s">
        <v>38</v>
      </c>
      <c r="H33" s="480"/>
      <c r="I33" s="481"/>
      <c r="J33" s="45"/>
    </row>
    <row r="34" spans="1:12" ht="14.25">
      <c r="A34" s="41"/>
      <c r="B34" s="478"/>
      <c r="C34" s="479"/>
      <c r="D34" s="71" t="s">
        <v>63</v>
      </c>
      <c r="E34" s="71" t="s">
        <v>67</v>
      </c>
      <c r="F34" s="71" t="s">
        <v>48</v>
      </c>
      <c r="G34" s="71" t="s">
        <v>63</v>
      </c>
      <c r="H34" s="71" t="s">
        <v>67</v>
      </c>
      <c r="I34" s="72" t="s">
        <v>48</v>
      </c>
      <c r="J34" s="45"/>
    </row>
    <row r="35" spans="1:12" ht="15">
      <c r="A35" s="41"/>
      <c r="B35" s="194" t="s">
        <v>363</v>
      </c>
      <c r="C35" s="43"/>
      <c r="D35" s="59">
        <v>0</v>
      </c>
      <c r="E35" s="59">
        <f>ROUNDUP(D35*$I$31,0)</f>
        <v>0</v>
      </c>
      <c r="F35" s="59">
        <f>ROUNDUP(D35+E35,0)</f>
        <v>0</v>
      </c>
      <c r="G35" s="59">
        <v>0</v>
      </c>
      <c r="H35" s="59">
        <f>ROUNDUP(G35*$I$31,0)</f>
        <v>0</v>
      </c>
      <c r="I35" s="321">
        <f>ROUNDUP(G35+H35,0)</f>
        <v>0</v>
      </c>
      <c r="J35" s="45"/>
    </row>
    <row r="36" spans="1:12" ht="15">
      <c r="A36" s="41"/>
      <c r="B36" s="194" t="s">
        <v>364</v>
      </c>
      <c r="C36" s="43"/>
      <c r="D36" s="59">
        <v>0</v>
      </c>
      <c r="E36" s="59">
        <f>ROUNDUP(D36*$I$31,0)</f>
        <v>0</v>
      </c>
      <c r="F36" s="59">
        <f>ROUNDUP(D36+E36,0)</f>
        <v>0</v>
      </c>
      <c r="G36" s="59">
        <v>0</v>
      </c>
      <c r="H36" s="59">
        <f>ROUNDUP(G36*$I$31,0)</f>
        <v>0</v>
      </c>
      <c r="I36" s="321">
        <f t="shared" ref="I36:I37" si="0">ROUNDUP(G36+H36,0)</f>
        <v>0</v>
      </c>
      <c r="J36" s="45"/>
    </row>
    <row r="37" spans="1:12" ht="15">
      <c r="A37" s="41"/>
      <c r="B37" s="58" t="s">
        <v>290</v>
      </c>
      <c r="C37" s="43"/>
      <c r="D37" s="59">
        <v>0</v>
      </c>
      <c r="E37" s="59">
        <f t="shared" ref="E37" si="1">ROUNDUP(D37*$I$31,1)</f>
        <v>0</v>
      </c>
      <c r="F37" s="59">
        <f>ROUNDUP(D37+E37,0)</f>
        <v>0</v>
      </c>
      <c r="G37" s="59">
        <v>0</v>
      </c>
      <c r="H37" s="59">
        <f>ROUNDUP(G37*$I$31,0)</f>
        <v>0</v>
      </c>
      <c r="I37" s="321">
        <f t="shared" si="0"/>
        <v>0</v>
      </c>
      <c r="J37" s="45"/>
    </row>
    <row r="38" spans="1:12" ht="15">
      <c r="A38" s="41"/>
      <c r="B38" s="73" t="s">
        <v>50</v>
      </c>
      <c r="C38" s="64"/>
      <c r="D38" s="320">
        <f t="shared" ref="D38:E38" si="2">SUM(D35:D37)</f>
        <v>0</v>
      </c>
      <c r="E38" s="320">
        <f t="shared" si="2"/>
        <v>0</v>
      </c>
      <c r="F38" s="320">
        <f>SUM(F35:F37)</f>
        <v>0</v>
      </c>
      <c r="G38" s="320">
        <f t="shared" ref="G38:H38" si="3">SUM(G35:G37)</f>
        <v>0</v>
      </c>
      <c r="H38" s="320">
        <f t="shared" si="3"/>
        <v>0</v>
      </c>
      <c r="I38" s="322">
        <f>SUM(I35:I37)</f>
        <v>0</v>
      </c>
      <c r="J38" s="45"/>
    </row>
    <row r="39" spans="1:12" ht="15">
      <c r="A39" s="41"/>
      <c r="B39" s="43"/>
      <c r="C39" s="43"/>
      <c r="D39" s="61"/>
      <c r="E39" s="61"/>
      <c r="F39" s="70"/>
      <c r="G39" s="61"/>
      <c r="H39" s="61"/>
      <c r="I39" s="70"/>
      <c r="J39" s="45"/>
    </row>
    <row r="40" spans="1:12" ht="14.25">
      <c r="A40" s="76" t="s">
        <v>178</v>
      </c>
      <c r="B40" s="45" t="s">
        <v>145</v>
      </c>
      <c r="C40" s="45"/>
      <c r="D40" s="45"/>
      <c r="E40" s="41"/>
      <c r="F40" s="41"/>
      <c r="G40" s="41"/>
      <c r="H40" s="45"/>
      <c r="I40" s="41"/>
      <c r="J40" s="41"/>
    </row>
    <row r="41" spans="1:12" ht="15">
      <c r="A41" s="42"/>
      <c r="B41" s="45"/>
      <c r="C41" s="43"/>
      <c r="D41" s="43"/>
      <c r="E41" s="42"/>
      <c r="F41" s="42"/>
      <c r="G41" s="42"/>
      <c r="H41" s="43"/>
      <c r="I41" s="43"/>
      <c r="J41" s="42"/>
    </row>
    <row r="42" spans="1:12" ht="15">
      <c r="A42" s="76"/>
      <c r="B42" s="45" t="s">
        <v>37</v>
      </c>
      <c r="C42" s="43"/>
      <c r="D42" s="43"/>
      <c r="E42" s="41" t="s">
        <v>41</v>
      </c>
      <c r="F42" s="41"/>
      <c r="G42" s="41" t="s">
        <v>1</v>
      </c>
      <c r="H42" s="45"/>
      <c r="I42" s="77" t="s">
        <v>2</v>
      </c>
      <c r="J42" s="41"/>
    </row>
    <row r="43" spans="1:12" ht="15">
      <c r="A43" s="42"/>
      <c r="B43" s="78" t="s">
        <v>3</v>
      </c>
      <c r="C43" s="78"/>
      <c r="D43" s="78"/>
      <c r="E43" s="79">
        <v>1</v>
      </c>
      <c r="F43" s="80" t="s">
        <v>4</v>
      </c>
      <c r="G43" s="81">
        <v>0</v>
      </c>
      <c r="H43" s="82" t="s">
        <v>8</v>
      </c>
      <c r="I43" s="46">
        <f t="shared" ref="I43:I49" si="4">E43*G43</f>
        <v>0</v>
      </c>
      <c r="J43" s="43"/>
    </row>
    <row r="44" spans="1:12" ht="15">
      <c r="A44" s="42"/>
      <c r="B44" s="43" t="s">
        <v>65</v>
      </c>
      <c r="C44" s="43"/>
      <c r="D44" s="43"/>
      <c r="E44" s="83">
        <v>0</v>
      </c>
      <c r="F44" s="42" t="s">
        <v>4</v>
      </c>
      <c r="G44" s="46">
        <v>24.43</v>
      </c>
      <c r="H44" s="84" t="s">
        <v>8</v>
      </c>
      <c r="I44" s="46">
        <f t="shared" si="4"/>
        <v>0</v>
      </c>
      <c r="J44" s="43"/>
    </row>
    <row r="45" spans="1:12" ht="15">
      <c r="A45" s="42"/>
      <c r="B45" s="43" t="s">
        <v>517</v>
      </c>
      <c r="C45" s="43"/>
      <c r="D45" s="43"/>
      <c r="E45" s="83">
        <f>((E44/26.08)*(($C$8+$C$9)/12))</f>
        <v>0</v>
      </c>
      <c r="F45" s="42" t="s">
        <v>4</v>
      </c>
      <c r="G45" s="46">
        <f>((G43+G46)/220*1.5)</f>
        <v>2.2104545454545459</v>
      </c>
      <c r="H45" s="84" t="s">
        <v>8</v>
      </c>
      <c r="I45" s="46">
        <f t="shared" si="4"/>
        <v>0</v>
      </c>
      <c r="J45" s="43"/>
    </row>
    <row r="46" spans="1:12" ht="15">
      <c r="A46" s="42"/>
      <c r="B46" s="43" t="s">
        <v>74</v>
      </c>
      <c r="C46" s="43"/>
      <c r="D46" s="85">
        <v>0.2</v>
      </c>
      <c r="E46" s="83">
        <v>0</v>
      </c>
      <c r="F46" s="42" t="s">
        <v>4</v>
      </c>
      <c r="G46" s="46">
        <f>+Dados!$I$45*D46</f>
        <v>324.20000000000005</v>
      </c>
      <c r="H46" s="84" t="s">
        <v>8</v>
      </c>
      <c r="I46" s="46">
        <f t="shared" si="4"/>
        <v>0</v>
      </c>
      <c r="J46" s="43"/>
    </row>
    <row r="47" spans="1:12" ht="15">
      <c r="A47" s="42"/>
      <c r="B47" s="43" t="s">
        <v>519</v>
      </c>
      <c r="C47" s="43"/>
      <c r="D47" s="86"/>
      <c r="E47" s="83">
        <v>0</v>
      </c>
      <c r="F47" s="42" t="s">
        <v>4</v>
      </c>
      <c r="G47" s="46">
        <f>(G43+G46)/220*2</f>
        <v>2.9472727272727277</v>
      </c>
      <c r="H47" s="84" t="s">
        <v>8</v>
      </c>
      <c r="I47" s="46">
        <f t="shared" si="4"/>
        <v>0</v>
      </c>
      <c r="J47" s="43"/>
      <c r="K47" s="290"/>
      <c r="L47" s="290"/>
    </row>
    <row r="48" spans="1:12" ht="15">
      <c r="A48" s="42"/>
      <c r="B48" s="43" t="s">
        <v>518</v>
      </c>
      <c r="C48" s="43"/>
      <c r="D48" s="86"/>
      <c r="E48" s="83">
        <f>(E47/26.08*(($C$8+$C$9)/12))</f>
        <v>0</v>
      </c>
      <c r="F48" s="42" t="s">
        <v>4</v>
      </c>
      <c r="G48" s="46">
        <f>((G43+G46)/220*2)</f>
        <v>2.9472727272727277</v>
      </c>
      <c r="H48" s="84" t="s">
        <v>8</v>
      </c>
      <c r="I48" s="46">
        <f t="shared" si="4"/>
        <v>0</v>
      </c>
      <c r="J48" s="43"/>
    </row>
    <row r="49" spans="1:10" ht="15">
      <c r="A49" s="42"/>
      <c r="B49" s="43" t="s">
        <v>75</v>
      </c>
      <c r="C49" s="43"/>
      <c r="D49" s="43"/>
      <c r="E49" s="83">
        <v>0</v>
      </c>
      <c r="F49" s="42" t="s">
        <v>4</v>
      </c>
      <c r="G49" s="46">
        <f>G43*14.48%</f>
        <v>0</v>
      </c>
      <c r="H49" s="84" t="s">
        <v>8</v>
      </c>
      <c r="I49" s="46">
        <f t="shared" si="4"/>
        <v>0</v>
      </c>
      <c r="J49" s="43"/>
    </row>
    <row r="50" spans="1:10" ht="15">
      <c r="A50" s="42"/>
      <c r="B50" s="43" t="s">
        <v>5</v>
      </c>
      <c r="C50" s="43"/>
      <c r="D50" s="86">
        <f>Encargos!$D$37</f>
        <v>0.73019999999999996</v>
      </c>
      <c r="E50" s="83"/>
      <c r="F50" s="42"/>
      <c r="G50" s="46"/>
      <c r="H50" s="84" t="s">
        <v>8</v>
      </c>
      <c r="I50" s="46">
        <f>TRUNC(SUM(I43:I49)*D50,2)</f>
        <v>0</v>
      </c>
      <c r="J50" s="43"/>
    </row>
    <row r="51" spans="1:10" ht="15">
      <c r="A51" s="42"/>
      <c r="B51" s="43" t="s">
        <v>382</v>
      </c>
      <c r="C51" s="43"/>
      <c r="D51" s="86"/>
      <c r="E51" s="83">
        <v>0</v>
      </c>
      <c r="F51" s="42" t="s">
        <v>4</v>
      </c>
      <c r="G51" s="46">
        <f>+Dados!$I$14</f>
        <v>265.60000000000002</v>
      </c>
      <c r="H51" s="84" t="s">
        <v>8</v>
      </c>
      <c r="I51" s="46">
        <f>E51*G51</f>
        <v>0</v>
      </c>
      <c r="J51" s="43"/>
    </row>
    <row r="52" spans="1:10" ht="15">
      <c r="A52" s="42"/>
      <c r="B52" s="43" t="s">
        <v>276</v>
      </c>
      <c r="C52" s="43"/>
      <c r="D52" s="86"/>
      <c r="E52" s="83">
        <v>1</v>
      </c>
      <c r="F52" s="42"/>
      <c r="G52" s="46">
        <f>+Dados!$I$18</f>
        <v>137.04</v>
      </c>
      <c r="H52" s="84" t="s">
        <v>8</v>
      </c>
      <c r="I52" s="46">
        <f>E52*G52</f>
        <v>137.04</v>
      </c>
      <c r="J52" s="43"/>
    </row>
    <row r="53" spans="1:10" ht="15.75" thickBot="1">
      <c r="A53" s="42"/>
      <c r="B53" s="43" t="s">
        <v>90</v>
      </c>
      <c r="C53" s="43"/>
      <c r="D53" s="87"/>
      <c r="E53" s="83"/>
      <c r="F53" s="42" t="s">
        <v>4</v>
      </c>
      <c r="G53" s="46">
        <f>SUM(I43:I53)</f>
        <v>137.04</v>
      </c>
      <c r="H53" s="43"/>
      <c r="I53" s="44" t="s">
        <v>8</v>
      </c>
      <c r="J53" s="88">
        <f>G53</f>
        <v>137.04</v>
      </c>
    </row>
    <row r="54" spans="1:10" ht="15">
      <c r="A54" s="89"/>
      <c r="B54" s="90"/>
      <c r="C54" s="90"/>
      <c r="D54" s="90"/>
      <c r="E54" s="90"/>
      <c r="F54" s="90"/>
      <c r="G54" s="90"/>
      <c r="H54" s="90"/>
      <c r="I54" s="90"/>
      <c r="J54" s="43"/>
    </row>
    <row r="55" spans="1:10" ht="15">
      <c r="A55" s="76"/>
      <c r="B55" s="45" t="s">
        <v>38</v>
      </c>
      <c r="C55" s="43"/>
      <c r="D55" s="43"/>
      <c r="E55" s="41" t="s">
        <v>41</v>
      </c>
      <c r="F55" s="41"/>
      <c r="G55" s="41" t="s">
        <v>1</v>
      </c>
      <c r="H55" s="45"/>
      <c r="I55" s="77" t="s">
        <v>2</v>
      </c>
      <c r="J55" s="41"/>
    </row>
    <row r="56" spans="1:10" ht="15">
      <c r="A56" s="42"/>
      <c r="B56" s="78" t="s">
        <v>3</v>
      </c>
      <c r="C56" s="78"/>
      <c r="D56" s="78"/>
      <c r="E56" s="79">
        <v>1</v>
      </c>
      <c r="F56" s="80" t="s">
        <v>4</v>
      </c>
      <c r="G56" s="81">
        <f>+Dados!$I$8</f>
        <v>1845.1080000000002</v>
      </c>
      <c r="H56" s="82" t="s">
        <v>8</v>
      </c>
      <c r="I56" s="46">
        <f t="shared" ref="I56:I62" si="5">E56*G56</f>
        <v>1845.1080000000002</v>
      </c>
      <c r="J56" s="43"/>
    </row>
    <row r="57" spans="1:10" ht="15">
      <c r="A57" s="42"/>
      <c r="B57" s="43" t="s">
        <v>65</v>
      </c>
      <c r="C57" s="43"/>
      <c r="D57" s="43"/>
      <c r="E57" s="83">
        <v>0</v>
      </c>
      <c r="F57" s="42" t="s">
        <v>4</v>
      </c>
      <c r="G57" s="46">
        <f>(G56+G59)/220*1.5</f>
        <v>17.001190909090912</v>
      </c>
      <c r="H57" s="84" t="s">
        <v>8</v>
      </c>
      <c r="I57" s="46">
        <f t="shared" si="5"/>
        <v>0</v>
      </c>
      <c r="J57" s="43"/>
    </row>
    <row r="58" spans="1:10" ht="15">
      <c r="A58" s="42"/>
      <c r="B58" s="43" t="s">
        <v>517</v>
      </c>
      <c r="C58" s="43"/>
      <c r="D58" s="43"/>
      <c r="E58" s="83">
        <f>((E57/26.08)*(($C$8+$C$9)/12))</f>
        <v>0</v>
      </c>
      <c r="F58" s="42" t="s">
        <v>4</v>
      </c>
      <c r="G58" s="46">
        <f>((G56+G59)/220*1.5)</f>
        <v>17.001190909090912</v>
      </c>
      <c r="H58" s="84" t="s">
        <v>8</v>
      </c>
      <c r="I58" s="46">
        <f t="shared" si="5"/>
        <v>0</v>
      </c>
      <c r="J58" s="43"/>
    </row>
    <row r="59" spans="1:10" ht="15">
      <c r="A59" s="42"/>
      <c r="B59" s="43" t="s">
        <v>74</v>
      </c>
      <c r="C59" s="43"/>
      <c r="D59" s="85">
        <v>0.4</v>
      </c>
      <c r="E59" s="83">
        <f>E56</f>
        <v>1</v>
      </c>
      <c r="F59" s="42" t="s">
        <v>4</v>
      </c>
      <c r="G59" s="46">
        <f>+Dados!$I$45*D59</f>
        <v>648.40000000000009</v>
      </c>
      <c r="H59" s="84" t="s">
        <v>8</v>
      </c>
      <c r="I59" s="46">
        <f t="shared" si="5"/>
        <v>648.40000000000009</v>
      </c>
      <c r="J59" s="43"/>
    </row>
    <row r="60" spans="1:10" ht="15">
      <c r="A60" s="42"/>
      <c r="B60" s="43" t="s">
        <v>377</v>
      </c>
      <c r="C60" s="43"/>
      <c r="D60" s="86"/>
      <c r="E60" s="83">
        <f>E47</f>
        <v>0</v>
      </c>
      <c r="F60" s="42" t="s">
        <v>4</v>
      </c>
      <c r="G60" s="46">
        <f>(G56+G59)/220*2</f>
        <v>22.668254545454548</v>
      </c>
      <c r="H60" s="84" t="s">
        <v>8</v>
      </c>
      <c r="I60" s="46">
        <f t="shared" si="5"/>
        <v>0</v>
      </c>
      <c r="J60" s="43"/>
    </row>
    <row r="61" spans="1:10" ht="15">
      <c r="A61" s="42"/>
      <c r="B61" s="43" t="s">
        <v>518</v>
      </c>
      <c r="C61" s="43"/>
      <c r="D61" s="86"/>
      <c r="E61" s="83">
        <f>(E60/26.08*(($C$8+$C$9)/12))</f>
        <v>0</v>
      </c>
      <c r="F61" s="42" t="s">
        <v>4</v>
      </c>
      <c r="G61" s="46">
        <f>((G56+G59)/220*2)</f>
        <v>22.668254545454548</v>
      </c>
      <c r="H61" s="84" t="s">
        <v>8</v>
      </c>
      <c r="I61" s="46">
        <f t="shared" si="5"/>
        <v>0</v>
      </c>
      <c r="J61" s="43"/>
    </row>
    <row r="62" spans="1:10" ht="15">
      <c r="A62" s="42"/>
      <c r="B62" s="43" t="s">
        <v>75</v>
      </c>
      <c r="C62" s="43"/>
      <c r="D62" s="43"/>
      <c r="E62" s="83">
        <f>C15</f>
        <v>0.5</v>
      </c>
      <c r="F62" s="42" t="s">
        <v>4</v>
      </c>
      <c r="G62" s="46">
        <f>G56*14.48%</f>
        <v>267.17163840000006</v>
      </c>
      <c r="H62" s="84" t="s">
        <v>8</v>
      </c>
      <c r="I62" s="46">
        <f t="shared" si="5"/>
        <v>133.58581920000003</v>
      </c>
      <c r="J62" s="43"/>
    </row>
    <row r="63" spans="1:10" ht="15">
      <c r="A63" s="42"/>
      <c r="B63" s="43" t="s">
        <v>5</v>
      </c>
      <c r="C63" s="43"/>
      <c r="D63" s="86">
        <f>Encargos!D37</f>
        <v>0.73019999999999996</v>
      </c>
      <c r="E63" s="83"/>
      <c r="F63" s="42"/>
      <c r="G63" s="46"/>
      <c r="H63" s="84" t="s">
        <v>8</v>
      </c>
      <c r="I63" s="46">
        <f>TRUNC(SUM(I56:I62)*D63,2)</f>
        <v>1918.3</v>
      </c>
      <c r="J63" s="43"/>
    </row>
    <row r="64" spans="1:10" ht="15">
      <c r="A64" s="42"/>
      <c r="B64" s="43" t="s">
        <v>382</v>
      </c>
      <c r="C64" s="43"/>
      <c r="D64" s="86"/>
      <c r="E64" s="83">
        <v>1</v>
      </c>
      <c r="F64" s="42" t="s">
        <v>4</v>
      </c>
      <c r="G64" s="46">
        <f>+Dados!$I$14</f>
        <v>265.60000000000002</v>
      </c>
      <c r="H64" s="84" t="s">
        <v>8</v>
      </c>
      <c r="I64" s="46">
        <f>E64*G64</f>
        <v>265.60000000000002</v>
      </c>
      <c r="J64" s="43"/>
    </row>
    <row r="65" spans="1:10" ht="15">
      <c r="A65" s="42"/>
      <c r="B65" s="43" t="s">
        <v>276</v>
      </c>
      <c r="C65" s="43"/>
      <c r="D65" s="86"/>
      <c r="E65" s="83">
        <v>1</v>
      </c>
      <c r="F65" s="42"/>
      <c r="G65" s="46">
        <f>+Dados!$I$17</f>
        <v>29.699166666666667</v>
      </c>
      <c r="H65" s="84" t="s">
        <v>8</v>
      </c>
      <c r="I65" s="46">
        <f>E65*G65</f>
        <v>29.699166666666667</v>
      </c>
      <c r="J65" s="43"/>
    </row>
    <row r="66" spans="1:10" ht="15.75" thickBot="1">
      <c r="A66" s="42"/>
      <c r="B66" s="43" t="s">
        <v>77</v>
      </c>
      <c r="C66" s="43"/>
      <c r="D66" s="87"/>
      <c r="E66" s="83"/>
      <c r="F66" s="42" t="s">
        <v>4</v>
      </c>
      <c r="G66" s="46">
        <f>SUM(I56:I66)</f>
        <v>4840.6929858666672</v>
      </c>
      <c r="H66" s="43"/>
      <c r="I66" s="44" t="s">
        <v>8</v>
      </c>
      <c r="J66" s="88">
        <f>G66</f>
        <v>4840.6929858666672</v>
      </c>
    </row>
    <row r="67" spans="1:10" ht="15">
      <c r="A67" s="42"/>
      <c r="B67" s="45"/>
      <c r="C67" s="43"/>
      <c r="D67" s="87"/>
      <c r="E67" s="46"/>
      <c r="F67" s="42"/>
      <c r="G67" s="46"/>
      <c r="H67" s="43"/>
      <c r="I67" s="44"/>
      <c r="J67" s="91"/>
    </row>
    <row r="68" spans="1:10" ht="15">
      <c r="A68" s="42"/>
      <c r="B68" s="45" t="s">
        <v>150</v>
      </c>
      <c r="C68" s="43"/>
      <c r="D68" s="43"/>
      <c r="E68" s="46"/>
      <c r="F68" s="42"/>
      <c r="G68" s="46"/>
      <c r="H68" s="43"/>
      <c r="I68" s="43"/>
      <c r="J68" s="43"/>
    </row>
    <row r="69" spans="1:10" ht="15">
      <c r="A69" s="42"/>
      <c r="B69" s="45"/>
      <c r="C69" s="43"/>
      <c r="D69" s="43"/>
      <c r="E69" s="41" t="s">
        <v>41</v>
      </c>
      <c r="F69" s="41"/>
      <c r="G69" s="41" t="s">
        <v>149</v>
      </c>
      <c r="H69" s="45"/>
      <c r="I69" s="41" t="s">
        <v>2</v>
      </c>
      <c r="J69" s="91"/>
    </row>
    <row r="70" spans="1:10" ht="15">
      <c r="A70" s="76"/>
      <c r="B70" s="45" t="s">
        <v>37</v>
      </c>
      <c r="C70" s="43"/>
      <c r="D70" s="43"/>
      <c r="E70" s="92">
        <f>F38</f>
        <v>0</v>
      </c>
      <c r="F70" s="43"/>
      <c r="G70" s="47">
        <f>J53</f>
        <v>137.04</v>
      </c>
      <c r="H70" s="43"/>
      <c r="I70" s="93">
        <f>G70*E70</f>
        <v>0</v>
      </c>
      <c r="J70" s="41"/>
    </row>
    <row r="71" spans="1:10" ht="15">
      <c r="A71" s="76"/>
      <c r="B71" s="45" t="s">
        <v>38</v>
      </c>
      <c r="C71" s="43"/>
      <c r="D71" s="43"/>
      <c r="E71" s="92">
        <f>I38</f>
        <v>0</v>
      </c>
      <c r="F71" s="42"/>
      <c r="G71" s="46">
        <f>J66</f>
        <v>4840.6929858666672</v>
      </c>
      <c r="H71" s="43"/>
      <c r="I71" s="93">
        <f>G71*E71</f>
        <v>0</v>
      </c>
      <c r="J71" s="91"/>
    </row>
    <row r="72" spans="1:10" ht="15.75" thickBot="1">
      <c r="A72" s="42"/>
      <c r="B72" s="45"/>
      <c r="C72" s="43"/>
      <c r="D72" s="43"/>
      <c r="E72" s="46"/>
      <c r="F72" s="42"/>
      <c r="G72" s="46"/>
      <c r="H72" s="43"/>
      <c r="I72" s="44" t="s">
        <v>8</v>
      </c>
      <c r="J72" s="94">
        <f>SUM(I70:I71)</f>
        <v>0</v>
      </c>
    </row>
    <row r="73" spans="1:10" ht="15.75" thickTop="1">
      <c r="A73" s="42"/>
      <c r="B73" s="45"/>
      <c r="C73" s="43"/>
      <c r="D73" s="43"/>
      <c r="E73" s="46"/>
      <c r="F73" s="42"/>
      <c r="G73" s="46"/>
      <c r="H73" s="43"/>
      <c r="I73" s="44"/>
      <c r="J73" s="91"/>
    </row>
    <row r="74" spans="1:10" ht="3" customHeight="1">
      <c r="A74" s="42"/>
      <c r="B74" s="43"/>
      <c r="C74" s="43"/>
      <c r="D74" s="43"/>
      <c r="E74" s="43"/>
      <c r="F74" s="43"/>
      <c r="G74" s="43"/>
      <c r="H74" s="43"/>
      <c r="I74" s="43"/>
      <c r="J74" s="43"/>
    </row>
    <row r="75" spans="1:10" ht="14.25">
      <c r="A75" s="76" t="s">
        <v>179</v>
      </c>
      <c r="B75" s="45" t="s">
        <v>146</v>
      </c>
      <c r="C75" s="45"/>
      <c r="D75" s="45"/>
      <c r="E75" s="41"/>
      <c r="F75" s="41"/>
      <c r="G75" s="41"/>
      <c r="H75" s="45"/>
      <c r="I75" s="41"/>
      <c r="J75" s="41"/>
    </row>
    <row r="76" spans="1:10" ht="15">
      <c r="A76" s="42"/>
      <c r="B76" s="45"/>
      <c r="C76" s="43"/>
      <c r="D76" s="43"/>
      <c r="E76" s="42"/>
      <c r="F76" s="42"/>
      <c r="G76" s="42"/>
      <c r="H76" s="42"/>
      <c r="I76" s="42"/>
      <c r="J76" s="42"/>
    </row>
    <row r="77" spans="1:10" ht="15">
      <c r="A77" s="76"/>
      <c r="B77" s="45" t="s">
        <v>92</v>
      </c>
      <c r="C77" s="43"/>
      <c r="D77" s="43"/>
      <c r="E77" s="41" t="s">
        <v>41</v>
      </c>
      <c r="F77" s="41"/>
      <c r="G77" s="41" t="s">
        <v>42</v>
      </c>
      <c r="H77" s="45"/>
      <c r="I77" s="41" t="s">
        <v>2</v>
      </c>
      <c r="J77" s="42"/>
    </row>
    <row r="78" spans="1:10" ht="15">
      <c r="A78" s="42"/>
      <c r="B78" s="78"/>
      <c r="C78" s="78"/>
      <c r="D78" s="78" t="s">
        <v>10</v>
      </c>
      <c r="E78" s="95">
        <v>3</v>
      </c>
      <c r="F78" s="78" t="s">
        <v>76</v>
      </c>
      <c r="G78" s="81">
        <f>+Dados!$I$21</f>
        <v>99.21</v>
      </c>
      <c r="H78" s="78" t="s">
        <v>64</v>
      </c>
      <c r="I78" s="96">
        <f>E78*G78/12</f>
        <v>24.802499999999998</v>
      </c>
      <c r="J78" s="46"/>
    </row>
    <row r="79" spans="1:10" ht="15">
      <c r="A79" s="42"/>
      <c r="B79" s="43"/>
      <c r="C79" s="43"/>
      <c r="D79" s="43" t="s">
        <v>35</v>
      </c>
      <c r="E79" s="97">
        <v>3</v>
      </c>
      <c r="F79" s="43" t="s">
        <v>76</v>
      </c>
      <c r="G79" s="46">
        <f>+Dados!$I$22</f>
        <v>99.21</v>
      </c>
      <c r="H79" s="43" t="s">
        <v>64</v>
      </c>
      <c r="I79" s="98">
        <f>E79*G79/12</f>
        <v>24.802499999999998</v>
      </c>
      <c r="J79" s="46"/>
    </row>
    <row r="80" spans="1:10" ht="15">
      <c r="A80" s="42"/>
      <c r="B80" s="43"/>
      <c r="C80" s="43"/>
      <c r="D80" s="43" t="s">
        <v>12</v>
      </c>
      <c r="E80" s="97">
        <v>2</v>
      </c>
      <c r="F80" s="43" t="s">
        <v>76</v>
      </c>
      <c r="G80" s="46">
        <f>+Dados!$I$24</f>
        <v>28.61</v>
      </c>
      <c r="H80" s="43" t="s">
        <v>64</v>
      </c>
      <c r="I80" s="98">
        <f>E80*G80/12</f>
        <v>4.7683333333333335</v>
      </c>
      <c r="J80" s="46"/>
    </row>
    <row r="81" spans="1:10" ht="15">
      <c r="A81" s="42"/>
      <c r="B81" s="64"/>
      <c r="C81" s="64"/>
      <c r="D81" s="64" t="s">
        <v>52</v>
      </c>
      <c r="E81" s="99">
        <v>4</v>
      </c>
      <c r="F81" s="64" t="s">
        <v>78</v>
      </c>
      <c r="G81" s="100">
        <f>+Dados!$I$23</f>
        <v>84.88</v>
      </c>
      <c r="H81" s="64" t="s">
        <v>79</v>
      </c>
      <c r="I81" s="101">
        <f>E81*G81/12</f>
        <v>28.293333333333333</v>
      </c>
      <c r="J81" s="46"/>
    </row>
    <row r="82" spans="1:10" ht="15">
      <c r="A82" s="42"/>
      <c r="B82" s="43" t="s">
        <v>91</v>
      </c>
      <c r="C82" s="43"/>
      <c r="D82" s="87"/>
      <c r="E82" s="102">
        <v>1</v>
      </c>
      <c r="F82" s="43" t="s">
        <v>92</v>
      </c>
      <c r="G82" s="43"/>
      <c r="H82" s="42" t="s">
        <v>11</v>
      </c>
      <c r="I82" s="46">
        <f>SUM(I78:I81)</f>
        <v>82.666666666666657</v>
      </c>
      <c r="J82" s="103">
        <f>E82*I82</f>
        <v>82.666666666666657</v>
      </c>
    </row>
    <row r="83" spans="1:10" ht="15">
      <c r="A83" s="42"/>
      <c r="B83" s="43"/>
      <c r="C83" s="43"/>
      <c r="D83" s="43"/>
      <c r="E83" s="43"/>
      <c r="F83" s="43"/>
      <c r="G83" s="43"/>
      <c r="H83" s="43"/>
      <c r="I83" s="43"/>
      <c r="J83" s="43"/>
    </row>
    <row r="84" spans="1:10" ht="15">
      <c r="A84" s="76"/>
      <c r="B84" s="45" t="s">
        <v>38</v>
      </c>
      <c r="C84" s="43"/>
      <c r="D84" s="43"/>
      <c r="E84" s="41" t="s">
        <v>41</v>
      </c>
      <c r="F84" s="41"/>
      <c r="G84" s="41" t="s">
        <v>42</v>
      </c>
      <c r="H84" s="45"/>
      <c r="I84" s="41" t="s">
        <v>2</v>
      </c>
      <c r="J84" s="42"/>
    </row>
    <row r="85" spans="1:10" ht="15">
      <c r="A85" s="42"/>
      <c r="B85" s="78"/>
      <c r="C85" s="78"/>
      <c r="D85" s="78" t="s">
        <v>10</v>
      </c>
      <c r="E85" s="95">
        <v>6</v>
      </c>
      <c r="F85" s="78" t="s">
        <v>76</v>
      </c>
      <c r="G85" s="81">
        <f>+Dados!$I$21</f>
        <v>99.21</v>
      </c>
      <c r="H85" s="78" t="s">
        <v>64</v>
      </c>
      <c r="I85" s="96">
        <f>E85*G85/12</f>
        <v>49.604999999999997</v>
      </c>
      <c r="J85" s="43"/>
    </row>
    <row r="86" spans="1:10" ht="15">
      <c r="A86" s="42"/>
      <c r="B86" s="43"/>
      <c r="C86" s="43"/>
      <c r="D86" s="43" t="s">
        <v>12</v>
      </c>
      <c r="E86" s="97">
        <v>2</v>
      </c>
      <c r="F86" s="43" t="s">
        <v>76</v>
      </c>
      <c r="G86" s="46">
        <f>+Dados!$I$24</f>
        <v>28.61</v>
      </c>
      <c r="H86" s="43" t="s">
        <v>64</v>
      </c>
      <c r="I86" s="98">
        <f t="shared" ref="I86:I92" si="6">E86*G86/12</f>
        <v>4.7683333333333335</v>
      </c>
      <c r="J86" s="43"/>
    </row>
    <row r="87" spans="1:10" ht="15">
      <c r="A87" s="42"/>
      <c r="B87" s="43"/>
      <c r="C87" s="43"/>
      <c r="D87" s="43" t="s">
        <v>52</v>
      </c>
      <c r="E87" s="97">
        <v>6</v>
      </c>
      <c r="F87" s="43" t="s">
        <v>78</v>
      </c>
      <c r="G87" s="46">
        <f>+Dados!$I$23</f>
        <v>84.88</v>
      </c>
      <c r="H87" s="43" t="s">
        <v>79</v>
      </c>
      <c r="I87" s="98">
        <f t="shared" si="6"/>
        <v>42.44</v>
      </c>
      <c r="J87" s="43"/>
    </row>
    <row r="88" spans="1:10" ht="15">
      <c r="A88" s="42"/>
      <c r="B88" s="43"/>
      <c r="C88" s="43"/>
      <c r="D88" s="43" t="s">
        <v>35</v>
      </c>
      <c r="E88" s="97">
        <v>6</v>
      </c>
      <c r="F88" s="43" t="s">
        <v>76</v>
      </c>
      <c r="G88" s="46">
        <f>+Dados!$I$22</f>
        <v>99.21</v>
      </c>
      <c r="H88" s="43" t="s">
        <v>64</v>
      </c>
      <c r="I88" s="98">
        <f t="shared" si="6"/>
        <v>49.604999999999997</v>
      </c>
      <c r="J88" s="43"/>
    </row>
    <row r="89" spans="1:10" ht="15">
      <c r="A89" s="42"/>
      <c r="B89" s="43"/>
      <c r="C89" s="43"/>
      <c r="D89" s="43" t="s">
        <v>13</v>
      </c>
      <c r="E89" s="97">
        <v>2</v>
      </c>
      <c r="F89" s="43" t="s">
        <v>76</v>
      </c>
      <c r="G89" s="46">
        <f>+Dados!$I$25</f>
        <v>23.09</v>
      </c>
      <c r="H89" s="43" t="s">
        <v>64</v>
      </c>
      <c r="I89" s="98">
        <f t="shared" si="6"/>
        <v>3.8483333333333332</v>
      </c>
      <c r="J89" s="43"/>
    </row>
    <row r="90" spans="1:10" ht="15">
      <c r="A90" s="42"/>
      <c r="B90" s="43"/>
      <c r="C90" s="43"/>
      <c r="D90" s="43" t="s">
        <v>14</v>
      </c>
      <c r="E90" s="97">
        <v>2</v>
      </c>
      <c r="F90" s="43" t="s">
        <v>76</v>
      </c>
      <c r="G90" s="46">
        <f>+Dados!$I$26</f>
        <v>18.18</v>
      </c>
      <c r="H90" s="43" t="s">
        <v>64</v>
      </c>
      <c r="I90" s="98">
        <f t="shared" si="6"/>
        <v>3.03</v>
      </c>
      <c r="J90" s="43"/>
    </row>
    <row r="91" spans="1:10" ht="15">
      <c r="A91" s="42"/>
      <c r="B91" s="43"/>
      <c r="C91" s="43"/>
      <c r="D91" s="43" t="s">
        <v>362</v>
      </c>
      <c r="E91" s="97">
        <v>12</v>
      </c>
      <c r="F91" s="43" t="s">
        <v>76</v>
      </c>
      <c r="G91" s="46">
        <f>+Dados!$I$46</f>
        <v>12.387</v>
      </c>
      <c r="H91" s="43" t="s">
        <v>64</v>
      </c>
      <c r="I91" s="98">
        <f>E91*G91/12</f>
        <v>12.387</v>
      </c>
      <c r="J91" s="43"/>
    </row>
    <row r="92" spans="1:10" ht="15">
      <c r="A92" s="42"/>
      <c r="B92" s="64"/>
      <c r="C92" s="64"/>
      <c r="D92" s="64" t="s">
        <v>51</v>
      </c>
      <c r="E92" s="99">
        <v>12</v>
      </c>
      <c r="F92" s="64" t="s">
        <v>78</v>
      </c>
      <c r="G92" s="100">
        <f>+Dados!$I$27</f>
        <v>12.49</v>
      </c>
      <c r="H92" s="64" t="s">
        <v>79</v>
      </c>
      <c r="I92" s="101">
        <f t="shared" si="6"/>
        <v>12.49</v>
      </c>
      <c r="J92" s="43"/>
    </row>
    <row r="93" spans="1:10" ht="15">
      <c r="A93" s="42"/>
      <c r="B93" s="43" t="s">
        <v>80</v>
      </c>
      <c r="C93" s="43"/>
      <c r="D93" s="87"/>
      <c r="E93" s="102">
        <v>1</v>
      </c>
      <c r="F93" s="43" t="s">
        <v>38</v>
      </c>
      <c r="G93" s="43"/>
      <c r="H93" s="42" t="s">
        <v>23</v>
      </c>
      <c r="I93" s="46">
        <f>SUM(I85:I92)</f>
        <v>178.17366666666666</v>
      </c>
      <c r="J93" s="103">
        <f>E93*I93</f>
        <v>178.17366666666666</v>
      </c>
    </row>
    <row r="94" spans="1:10" ht="15">
      <c r="A94" s="42"/>
      <c r="B94" s="43"/>
      <c r="C94" s="43"/>
      <c r="D94" s="42"/>
      <c r="E94" s="104"/>
      <c r="F94" s="43"/>
      <c r="G94" s="43"/>
      <c r="H94" s="42"/>
      <c r="I94" s="46"/>
      <c r="J94" s="46"/>
    </row>
    <row r="95" spans="1:10" ht="15">
      <c r="A95" s="42"/>
      <c r="B95" s="45"/>
      <c r="C95" s="43"/>
      <c r="D95" s="43"/>
      <c r="E95" s="46"/>
      <c r="F95" s="42"/>
      <c r="G95" s="46"/>
      <c r="H95" s="43"/>
      <c r="I95" s="44"/>
      <c r="J95" s="91"/>
    </row>
    <row r="96" spans="1:10" ht="15">
      <c r="A96" s="42"/>
      <c r="B96" s="45" t="s">
        <v>151</v>
      </c>
      <c r="C96" s="43"/>
      <c r="D96" s="43"/>
      <c r="E96" s="46"/>
      <c r="F96" s="42"/>
      <c r="G96" s="46"/>
      <c r="H96" s="43"/>
      <c r="I96" s="43"/>
      <c r="J96" s="43"/>
    </row>
    <row r="97" spans="1:10" ht="15">
      <c r="A97" s="42"/>
      <c r="B97" s="45"/>
      <c r="C97" s="43"/>
      <c r="D97" s="43"/>
      <c r="E97" s="41" t="s">
        <v>41</v>
      </c>
      <c r="F97" s="41"/>
      <c r="G97" s="41" t="s">
        <v>149</v>
      </c>
      <c r="H97" s="45"/>
      <c r="I97" s="41" t="s">
        <v>2</v>
      </c>
      <c r="J97" s="91"/>
    </row>
    <row r="98" spans="1:10" ht="15">
      <c r="A98" s="76"/>
      <c r="B98" s="45" t="s">
        <v>37</v>
      </c>
      <c r="C98" s="43"/>
      <c r="D98" s="43"/>
      <c r="E98" s="92">
        <v>0</v>
      </c>
      <c r="F98" s="43"/>
      <c r="G98" s="47">
        <f>$J$82</f>
        <v>82.666666666666657</v>
      </c>
      <c r="H98" s="43"/>
      <c r="I98" s="93">
        <f>G98*E98</f>
        <v>0</v>
      </c>
      <c r="J98" s="41"/>
    </row>
    <row r="99" spans="1:10" ht="15">
      <c r="A99" s="76"/>
      <c r="B99" s="45" t="s">
        <v>38</v>
      </c>
      <c r="C99" s="43"/>
      <c r="D99" s="43"/>
      <c r="E99" s="92">
        <f>E71</f>
        <v>0</v>
      </c>
      <c r="F99" s="42"/>
      <c r="G99" s="46">
        <f>$J$93</f>
        <v>178.17366666666666</v>
      </c>
      <c r="H99" s="43"/>
      <c r="I99" s="93">
        <f>G99*E99</f>
        <v>0</v>
      </c>
      <c r="J99" s="91"/>
    </row>
    <row r="100" spans="1:10" ht="15.75" thickBot="1">
      <c r="A100" s="42"/>
      <c r="B100" s="45"/>
      <c r="C100" s="43"/>
      <c r="D100" s="43"/>
      <c r="E100" s="46"/>
      <c r="F100" s="42"/>
      <c r="G100" s="46"/>
      <c r="H100" s="43"/>
      <c r="I100" s="44" t="s">
        <v>8</v>
      </c>
      <c r="J100" s="94">
        <f>SUM(I98:I99)</f>
        <v>0</v>
      </c>
    </row>
    <row r="101" spans="1:10" ht="15.75" thickTop="1">
      <c r="A101" s="42"/>
      <c r="B101" s="43"/>
      <c r="C101" s="43"/>
      <c r="D101" s="43"/>
      <c r="E101" s="43"/>
      <c r="F101" s="43"/>
      <c r="G101" s="43"/>
      <c r="H101" s="43"/>
      <c r="I101" s="43"/>
      <c r="J101" s="43"/>
    </row>
    <row r="102" spans="1:10" ht="14.25">
      <c r="A102" s="76" t="s">
        <v>180</v>
      </c>
      <c r="B102" s="45" t="s">
        <v>152</v>
      </c>
      <c r="C102" s="45"/>
      <c r="D102" s="45"/>
      <c r="E102" s="41"/>
      <c r="F102" s="41"/>
      <c r="G102" s="41"/>
      <c r="H102" s="45"/>
      <c r="I102" s="41"/>
      <c r="J102" s="41"/>
    </row>
    <row r="103" spans="1:10" ht="15">
      <c r="A103" s="42"/>
      <c r="B103" s="43"/>
      <c r="C103" s="43"/>
      <c r="D103" s="43"/>
      <c r="E103" s="43"/>
      <c r="F103" s="43"/>
      <c r="G103" s="43"/>
      <c r="H103" s="43"/>
      <c r="I103" s="43"/>
      <c r="J103" s="43"/>
    </row>
    <row r="104" spans="1:10" ht="15">
      <c r="A104" s="76"/>
      <c r="B104" s="45" t="s">
        <v>37</v>
      </c>
      <c r="C104" s="43"/>
      <c r="D104" s="43"/>
      <c r="E104" s="41" t="s">
        <v>41</v>
      </c>
      <c r="F104" s="41"/>
      <c r="G104" s="41" t="s">
        <v>1</v>
      </c>
      <c r="H104" s="45"/>
      <c r="I104" s="77" t="s">
        <v>2</v>
      </c>
      <c r="J104" s="41"/>
    </row>
    <row r="105" spans="1:10" ht="15">
      <c r="A105" s="42"/>
      <c r="B105" s="43" t="s">
        <v>6</v>
      </c>
      <c r="C105" s="43"/>
      <c r="D105" s="43"/>
      <c r="E105" s="83">
        <v>1</v>
      </c>
      <c r="F105" s="42" t="s">
        <v>4</v>
      </c>
      <c r="G105" s="46">
        <f>+Dados!$I$13</f>
        <v>718.71</v>
      </c>
      <c r="H105" s="84" t="s">
        <v>8</v>
      </c>
      <c r="I105" s="46">
        <f>E105*G105</f>
        <v>718.71</v>
      </c>
      <c r="J105" s="43"/>
    </row>
    <row r="106" spans="1:10" ht="15">
      <c r="A106" s="42"/>
      <c r="B106" s="64" t="s">
        <v>7</v>
      </c>
      <c r="C106" s="64"/>
      <c r="D106" s="64"/>
      <c r="E106" s="105">
        <f>E105</f>
        <v>1</v>
      </c>
      <c r="F106" s="106" t="s">
        <v>4</v>
      </c>
      <c r="G106" s="100">
        <f>$C$16*Dados!$I$43*2-0.06*G43</f>
        <v>313.07142857142856</v>
      </c>
      <c r="H106" s="107" t="s">
        <v>8</v>
      </c>
      <c r="I106" s="100">
        <f>E106*G106</f>
        <v>313.07142857142856</v>
      </c>
      <c r="J106" s="43"/>
    </row>
    <row r="107" spans="1:10" ht="15.75" thickBot="1">
      <c r="A107" s="42"/>
      <c r="B107" s="43" t="s">
        <v>90</v>
      </c>
      <c r="C107" s="43"/>
      <c r="D107" s="87"/>
      <c r="E107" s="83">
        <v>1</v>
      </c>
      <c r="F107" s="42" t="s">
        <v>4</v>
      </c>
      <c r="G107" s="46">
        <f>SUM(I105:I106)</f>
        <v>1031.7814285714285</v>
      </c>
      <c r="H107" s="43"/>
      <c r="I107" s="44" t="s">
        <v>8</v>
      </c>
      <c r="J107" s="88">
        <f>G107</f>
        <v>1031.7814285714285</v>
      </c>
    </row>
    <row r="108" spans="1:10" ht="15">
      <c r="A108" s="89"/>
      <c r="B108" s="90"/>
      <c r="C108" s="90"/>
      <c r="D108" s="90"/>
      <c r="E108" s="90"/>
      <c r="F108" s="90"/>
      <c r="G108" s="90"/>
      <c r="H108" s="90"/>
      <c r="I108" s="90"/>
      <c r="J108" s="43"/>
    </row>
    <row r="109" spans="1:10" ht="15">
      <c r="A109" s="76"/>
      <c r="B109" s="45" t="s">
        <v>38</v>
      </c>
      <c r="C109" s="43"/>
      <c r="D109" s="43"/>
      <c r="E109" s="41" t="s">
        <v>41</v>
      </c>
      <c r="F109" s="41"/>
      <c r="G109" s="41" t="s">
        <v>1</v>
      </c>
      <c r="H109" s="45"/>
      <c r="I109" s="77" t="s">
        <v>2</v>
      </c>
      <c r="J109" s="41"/>
    </row>
    <row r="110" spans="1:10" ht="15">
      <c r="A110" s="42"/>
      <c r="B110" s="43" t="s">
        <v>6</v>
      </c>
      <c r="C110" s="43"/>
      <c r="D110" s="43"/>
      <c r="E110" s="83">
        <v>1</v>
      </c>
      <c r="F110" s="42" t="s">
        <v>4</v>
      </c>
      <c r="G110" s="46">
        <f>+Dados!$I$13</f>
        <v>718.71</v>
      </c>
      <c r="H110" s="84" t="s">
        <v>8</v>
      </c>
      <c r="I110" s="46">
        <f>E110*G110</f>
        <v>718.71</v>
      </c>
      <c r="J110" s="43"/>
    </row>
    <row r="111" spans="1:10" ht="15">
      <c r="A111" s="42"/>
      <c r="B111" s="64" t="s">
        <v>7</v>
      </c>
      <c r="C111" s="64"/>
      <c r="D111" s="64"/>
      <c r="E111" s="105">
        <f>E110</f>
        <v>1</v>
      </c>
      <c r="F111" s="106" t="s">
        <v>4</v>
      </c>
      <c r="G111" s="100">
        <f>$C$16*Dados!$I$43*2-0.06*G56</f>
        <v>202.36494857142856</v>
      </c>
      <c r="H111" s="107" t="s">
        <v>8</v>
      </c>
      <c r="I111" s="100">
        <f>E111*G111</f>
        <v>202.36494857142856</v>
      </c>
      <c r="J111" s="43"/>
    </row>
    <row r="112" spans="1:10" ht="15.75" thickBot="1">
      <c r="A112" s="42"/>
      <c r="B112" s="43" t="s">
        <v>77</v>
      </c>
      <c r="C112" s="43"/>
      <c r="D112" s="87"/>
      <c r="E112" s="83">
        <v>1</v>
      </c>
      <c r="F112" s="42" t="s">
        <v>4</v>
      </c>
      <c r="G112" s="46">
        <f>SUM(I110:I111)</f>
        <v>921.07494857142865</v>
      </c>
      <c r="H112" s="43"/>
      <c r="I112" s="44" t="s">
        <v>8</v>
      </c>
      <c r="J112" s="88">
        <f>G112</f>
        <v>921.07494857142865</v>
      </c>
    </row>
    <row r="113" spans="1:10" ht="15">
      <c r="A113" s="42"/>
      <c r="B113" s="43"/>
      <c r="C113" s="43"/>
      <c r="D113" s="43"/>
      <c r="E113" s="43"/>
      <c r="F113" s="43"/>
      <c r="G113" s="43"/>
      <c r="H113" s="43"/>
      <c r="I113" s="43"/>
      <c r="J113" s="43"/>
    </row>
    <row r="114" spans="1:10" ht="15">
      <c r="A114" s="42"/>
      <c r="B114" s="45" t="s">
        <v>153</v>
      </c>
      <c r="C114" s="43"/>
      <c r="D114" s="43"/>
      <c r="E114" s="46"/>
      <c r="F114" s="42"/>
      <c r="G114" s="46"/>
      <c r="H114" s="43"/>
      <c r="I114" s="43"/>
      <c r="J114" s="43"/>
    </row>
    <row r="115" spans="1:10" ht="15">
      <c r="A115" s="42"/>
      <c r="B115" s="45"/>
      <c r="C115" s="43"/>
      <c r="D115" s="43"/>
      <c r="E115" s="41" t="s">
        <v>41</v>
      </c>
      <c r="F115" s="41"/>
      <c r="G115" s="41" t="s">
        <v>149</v>
      </c>
      <c r="H115" s="45"/>
      <c r="I115" s="41" t="s">
        <v>2</v>
      </c>
      <c r="J115" s="91"/>
    </row>
    <row r="116" spans="1:10" ht="15">
      <c r="A116" s="76"/>
      <c r="B116" s="45" t="s">
        <v>37</v>
      </c>
      <c r="C116" s="43"/>
      <c r="D116" s="43"/>
      <c r="E116" s="195">
        <f>E98</f>
        <v>0</v>
      </c>
      <c r="F116" s="43"/>
      <c r="G116" s="47">
        <f>J107</f>
        <v>1031.7814285714285</v>
      </c>
      <c r="H116" s="43"/>
      <c r="I116" s="93">
        <f>G116*E116</f>
        <v>0</v>
      </c>
      <c r="J116" s="41"/>
    </row>
    <row r="117" spans="1:10" ht="15">
      <c r="A117" s="76"/>
      <c r="B117" s="45" t="s">
        <v>38</v>
      </c>
      <c r="C117" s="43"/>
      <c r="D117" s="43"/>
      <c r="E117" s="195">
        <f>E99</f>
        <v>0</v>
      </c>
      <c r="F117" s="42"/>
      <c r="G117" s="46">
        <f>J112</f>
        <v>921.07494857142865</v>
      </c>
      <c r="H117" s="43"/>
      <c r="I117" s="93">
        <f>G117*E117</f>
        <v>0</v>
      </c>
      <c r="J117" s="91"/>
    </row>
    <row r="118" spans="1:10" ht="15.75" thickBot="1">
      <c r="A118" s="42"/>
      <c r="B118" s="45"/>
      <c r="C118" s="43"/>
      <c r="D118" s="43"/>
      <c r="E118" s="46"/>
      <c r="F118" s="42"/>
      <c r="G118" s="46"/>
      <c r="H118" s="43"/>
      <c r="I118" s="44" t="s">
        <v>8</v>
      </c>
      <c r="J118" s="94">
        <f>SUM(I116:I117)</f>
        <v>0</v>
      </c>
    </row>
    <row r="119" spans="1:10" ht="15.75" thickTop="1">
      <c r="A119" s="42"/>
      <c r="B119" s="43"/>
      <c r="C119" s="43"/>
      <c r="D119" s="43"/>
      <c r="E119" s="43"/>
      <c r="F119" s="43"/>
      <c r="G119" s="43"/>
      <c r="H119" s="43"/>
      <c r="I119" s="43"/>
      <c r="J119" s="43"/>
    </row>
    <row r="120" spans="1:10" ht="14.25">
      <c r="A120" s="76" t="s">
        <v>181</v>
      </c>
      <c r="B120" s="45" t="s">
        <v>155</v>
      </c>
      <c r="C120" s="45"/>
      <c r="D120" s="45"/>
      <c r="E120" s="41"/>
      <c r="F120" s="41"/>
      <c r="G120" s="41"/>
      <c r="H120" s="45"/>
      <c r="I120" s="41"/>
      <c r="J120" s="41"/>
    </row>
    <row r="121" spans="1:10" ht="15">
      <c r="A121" s="42"/>
      <c r="B121" s="45"/>
      <c r="C121" s="43"/>
      <c r="D121" s="43"/>
      <c r="E121" s="42"/>
      <c r="F121" s="42"/>
      <c r="G121" s="42"/>
      <c r="H121" s="42"/>
      <c r="I121" s="42"/>
      <c r="J121" s="42"/>
    </row>
    <row r="122" spans="1:10" ht="15">
      <c r="A122" s="76"/>
      <c r="B122" s="45" t="s">
        <v>43</v>
      </c>
      <c r="C122" s="43"/>
      <c r="D122" s="43"/>
      <c r="E122" s="41" t="s">
        <v>0</v>
      </c>
      <c r="F122" s="41"/>
      <c r="G122" s="41" t="s">
        <v>9</v>
      </c>
      <c r="H122" s="45"/>
      <c r="I122" s="77" t="s">
        <v>2</v>
      </c>
      <c r="J122" s="42"/>
    </row>
    <row r="123" spans="1:10" ht="15">
      <c r="A123" s="42"/>
      <c r="B123" s="78" t="s">
        <v>154</v>
      </c>
      <c r="C123" s="78"/>
      <c r="D123" s="78"/>
      <c r="E123" s="362">
        <v>0</v>
      </c>
      <c r="F123" s="174" t="s">
        <v>158</v>
      </c>
      <c r="G123" s="81">
        <f>+Dados!$I$28</f>
        <v>43.81</v>
      </c>
      <c r="H123" s="78" t="s">
        <v>157</v>
      </c>
      <c r="I123" s="81">
        <f>G123*E123</f>
        <v>0</v>
      </c>
      <c r="J123" s="43"/>
    </row>
    <row r="124" spans="1:10" ht="15">
      <c r="A124" s="42"/>
      <c r="B124" s="43" t="s">
        <v>301</v>
      </c>
      <c r="C124" s="43"/>
      <c r="D124" s="43"/>
      <c r="E124" s="215">
        <v>0</v>
      </c>
      <c r="F124" s="110" t="s">
        <v>158</v>
      </c>
      <c r="G124" s="46">
        <f>+Dados!$I$44</f>
        <v>49.4</v>
      </c>
      <c r="H124" s="43" t="s">
        <v>157</v>
      </c>
      <c r="I124" s="46">
        <f>G124*E124</f>
        <v>0</v>
      </c>
      <c r="J124" s="43"/>
    </row>
    <row r="125" spans="1:10" ht="15">
      <c r="A125" s="42"/>
      <c r="B125" s="64" t="s">
        <v>40</v>
      </c>
      <c r="C125" s="64"/>
      <c r="D125" s="64"/>
      <c r="E125" s="363">
        <f>E123</f>
        <v>0</v>
      </c>
      <c r="F125" s="112" t="s">
        <v>158</v>
      </c>
      <c r="G125" s="100">
        <f>+Dados!$I$29</f>
        <v>48.32</v>
      </c>
      <c r="H125" s="64" t="s">
        <v>157</v>
      </c>
      <c r="I125" s="100">
        <f>G125*E125</f>
        <v>0</v>
      </c>
      <c r="J125" s="43"/>
    </row>
    <row r="126" spans="1:10" ht="15">
      <c r="A126" s="42"/>
      <c r="B126" s="43" t="s">
        <v>81</v>
      </c>
      <c r="C126" s="43"/>
      <c r="D126" s="113"/>
      <c r="E126" s="114"/>
      <c r="F126" s="43"/>
      <c r="G126" s="43"/>
      <c r="H126" s="42"/>
      <c r="I126" s="46"/>
      <c r="J126" s="103">
        <f>SUM(I123:I125)</f>
        <v>0</v>
      </c>
    </row>
    <row r="127" spans="1:10" ht="15">
      <c r="A127" s="42"/>
      <c r="B127" s="45"/>
      <c r="C127" s="43"/>
      <c r="D127" s="43"/>
      <c r="E127" s="43"/>
      <c r="F127" s="43"/>
      <c r="G127" s="43"/>
      <c r="H127" s="43"/>
      <c r="I127" s="43"/>
      <c r="J127" s="43"/>
    </row>
    <row r="128" spans="1:10" ht="15.75" thickBot="1">
      <c r="A128" s="42"/>
      <c r="B128" s="45" t="s">
        <v>156</v>
      </c>
      <c r="C128" s="43"/>
      <c r="D128" s="43"/>
      <c r="E128" s="115"/>
      <c r="F128" s="47"/>
      <c r="G128" s="43"/>
      <c r="H128" s="43"/>
      <c r="I128" s="44" t="s">
        <v>8</v>
      </c>
      <c r="J128" s="88">
        <f>J126</f>
        <v>0</v>
      </c>
    </row>
    <row r="129" spans="1:12" ht="15">
      <c r="A129" s="42"/>
      <c r="B129" s="43"/>
      <c r="C129" s="43"/>
      <c r="D129" s="43"/>
      <c r="E129" s="43"/>
      <c r="F129" s="43"/>
      <c r="G129" s="43"/>
      <c r="H129" s="43"/>
      <c r="I129" s="43"/>
      <c r="J129" s="43"/>
    </row>
    <row r="130" spans="1:12" ht="15">
      <c r="A130" s="76" t="s">
        <v>182</v>
      </c>
      <c r="B130" s="45" t="s">
        <v>147</v>
      </c>
      <c r="C130" s="43"/>
      <c r="D130" s="43"/>
      <c r="E130" s="43"/>
      <c r="F130" s="43"/>
      <c r="G130" s="43"/>
      <c r="H130" s="43"/>
      <c r="I130" s="43"/>
      <c r="J130" s="43"/>
    </row>
    <row r="131" spans="1:12" ht="12" customHeight="1">
      <c r="A131" s="42"/>
      <c r="B131" s="43"/>
      <c r="C131" s="43"/>
      <c r="D131" s="104"/>
      <c r="E131" s="43"/>
      <c r="F131" s="43"/>
      <c r="G131" s="43"/>
      <c r="H131" s="116"/>
      <c r="I131" s="46"/>
      <c r="J131" s="117"/>
    </row>
    <row r="132" spans="1:12" ht="12" customHeight="1">
      <c r="A132" s="76"/>
      <c r="B132" s="45" t="str">
        <f>B25</f>
        <v>Caminhão Coletor Compactador 15 m³</v>
      </c>
      <c r="C132" s="43"/>
      <c r="D132" s="43"/>
      <c r="E132" s="43"/>
      <c r="F132" s="43"/>
      <c r="G132" s="43"/>
      <c r="H132" s="43"/>
      <c r="I132" s="43"/>
      <c r="J132" s="47"/>
    </row>
    <row r="133" spans="1:12" ht="15">
      <c r="A133" s="76"/>
      <c r="B133" s="45" t="s">
        <v>163</v>
      </c>
      <c r="C133" s="43"/>
      <c r="D133" s="41"/>
      <c r="E133" s="41" t="s">
        <v>0</v>
      </c>
      <c r="F133" s="41"/>
      <c r="G133" s="41" t="s">
        <v>9</v>
      </c>
      <c r="H133" s="41"/>
      <c r="I133" s="77" t="s">
        <v>2</v>
      </c>
      <c r="J133" s="41"/>
      <c r="L133" s="204" t="s">
        <v>283</v>
      </c>
    </row>
    <row r="134" spans="1:12" ht="15">
      <c r="A134" s="42"/>
      <c r="B134" s="119" t="s">
        <v>54</v>
      </c>
      <c r="C134" s="78"/>
      <c r="D134" s="120"/>
      <c r="E134" s="198">
        <v>6</v>
      </c>
      <c r="F134" s="80" t="s">
        <v>4</v>
      </c>
      <c r="G134" s="81">
        <f>+Dados!$I$30</f>
        <v>2850</v>
      </c>
      <c r="H134" s="78" t="s">
        <v>18</v>
      </c>
      <c r="I134" s="46">
        <f>E134*G134</f>
        <v>17100</v>
      </c>
      <c r="J134" s="43"/>
      <c r="L134" s="204">
        <f>SUM(I134:I136)</f>
        <v>18688.2</v>
      </c>
    </row>
    <row r="135" spans="1:12" ht="15">
      <c r="A135" s="42"/>
      <c r="B135" s="43" t="s">
        <v>53</v>
      </c>
      <c r="C135" s="43"/>
      <c r="D135" s="121"/>
      <c r="E135" s="59">
        <f>E134</f>
        <v>6</v>
      </c>
      <c r="F135" s="42" t="s">
        <v>4</v>
      </c>
      <c r="G135" s="46">
        <f>+Dados!$I$31</f>
        <v>188.98</v>
      </c>
      <c r="H135" s="43" t="s">
        <v>18</v>
      </c>
      <c r="I135" s="46">
        <f>E135*G135</f>
        <v>1133.8799999999999</v>
      </c>
      <c r="J135" s="43"/>
    </row>
    <row r="136" spans="1:12" ht="15">
      <c r="A136" s="42"/>
      <c r="B136" s="43" t="s">
        <v>55</v>
      </c>
      <c r="C136" s="43"/>
      <c r="D136" s="121"/>
      <c r="E136" s="59">
        <f>E135</f>
        <v>6</v>
      </c>
      <c r="F136" s="42" t="s">
        <v>4</v>
      </c>
      <c r="G136" s="46">
        <f>+Dados!$I$32</f>
        <v>75.72</v>
      </c>
      <c r="H136" s="43" t="s">
        <v>18</v>
      </c>
      <c r="I136" s="46">
        <f>E136*G136</f>
        <v>454.32</v>
      </c>
      <c r="J136" s="43"/>
    </row>
    <row r="137" spans="1:12" ht="15">
      <c r="A137" s="42"/>
      <c r="B137" s="64" t="s">
        <v>56</v>
      </c>
      <c r="C137" s="64"/>
      <c r="D137" s="122"/>
      <c r="E137" s="199">
        <f>E134*2</f>
        <v>12</v>
      </c>
      <c r="F137" s="106" t="s">
        <v>4</v>
      </c>
      <c r="G137" s="100">
        <f>+Dados!$I$33</f>
        <v>1105</v>
      </c>
      <c r="H137" s="64" t="s">
        <v>18</v>
      </c>
      <c r="I137" s="100">
        <f>E137*G137</f>
        <v>13260</v>
      </c>
      <c r="J137" s="93"/>
    </row>
    <row r="138" spans="1:12" ht="15">
      <c r="A138" s="42"/>
      <c r="B138" s="43" t="s">
        <v>82</v>
      </c>
      <c r="C138" s="43"/>
      <c r="D138" s="104">
        <f>$G$29</f>
        <v>70514.78571428571</v>
      </c>
      <c r="E138" s="43" t="s">
        <v>19</v>
      </c>
      <c r="F138" s="97">
        <v>100000</v>
      </c>
      <c r="G138" s="43" t="s">
        <v>39</v>
      </c>
      <c r="H138" s="116">
        <f>SUM(I134:I137)</f>
        <v>31948.2</v>
      </c>
      <c r="I138" s="46" t="s">
        <v>8</v>
      </c>
      <c r="J138" s="103">
        <f>D138/F138*H138</f>
        <v>22528.204769571428</v>
      </c>
    </row>
    <row r="139" spans="1:12" ht="15">
      <c r="A139" s="42"/>
      <c r="B139" s="43"/>
      <c r="C139" s="43"/>
      <c r="D139" s="43"/>
      <c r="E139" s="43"/>
      <c r="F139" s="43"/>
      <c r="G139" s="43"/>
      <c r="H139" s="43"/>
      <c r="I139" s="43"/>
      <c r="J139" s="43"/>
    </row>
    <row r="140" spans="1:12" ht="15">
      <c r="A140" s="76"/>
      <c r="B140" s="45" t="s">
        <v>34</v>
      </c>
      <c r="C140" s="43"/>
      <c r="D140" s="41" t="s">
        <v>15</v>
      </c>
      <c r="E140" s="41"/>
      <c r="F140" s="41" t="s">
        <v>16</v>
      </c>
      <c r="G140" s="41"/>
      <c r="H140" s="41" t="s">
        <v>9</v>
      </c>
      <c r="I140" s="41" t="s">
        <v>2</v>
      </c>
      <c r="J140" s="41"/>
    </row>
    <row r="141" spans="1:12" ht="15">
      <c r="A141" s="42"/>
      <c r="B141" s="123" t="s">
        <v>59</v>
      </c>
      <c r="C141" s="123"/>
      <c r="D141" s="142">
        <f>D138</f>
        <v>70514.78571428571</v>
      </c>
      <c r="E141" s="123" t="s">
        <v>17</v>
      </c>
      <c r="F141" s="309">
        <v>3</v>
      </c>
      <c r="G141" s="125" t="s">
        <v>11</v>
      </c>
      <c r="H141" s="143">
        <f>+Dados!$I$34</f>
        <v>6.04</v>
      </c>
      <c r="I141" s="127">
        <f>D141/F141*H141</f>
        <v>141969.76857142855</v>
      </c>
      <c r="J141" s="43"/>
    </row>
    <row r="142" spans="1:12" ht="15">
      <c r="A142" s="42"/>
      <c r="B142" s="43" t="s">
        <v>88</v>
      </c>
      <c r="C142" s="43"/>
      <c r="D142" s="121"/>
      <c r="E142" s="43"/>
      <c r="F142" s="319"/>
      <c r="G142" s="43"/>
      <c r="H142" s="116"/>
      <c r="I142" s="46" t="s">
        <v>8</v>
      </c>
      <c r="J142" s="103">
        <f>I141</f>
        <v>141969.76857142855</v>
      </c>
    </row>
    <row r="143" spans="1:12" ht="15">
      <c r="A143" s="42"/>
      <c r="B143" s="43"/>
      <c r="C143" s="43"/>
      <c r="D143" s="43"/>
      <c r="E143" s="43"/>
      <c r="F143" s="43"/>
      <c r="G143" s="43"/>
      <c r="H143" s="43"/>
      <c r="I143" s="43"/>
      <c r="J143" s="43"/>
    </row>
    <row r="144" spans="1:12" ht="15">
      <c r="A144" s="76"/>
      <c r="B144" s="45" t="s">
        <v>164</v>
      </c>
      <c r="C144" s="43"/>
      <c r="D144" s="41" t="s">
        <v>0</v>
      </c>
      <c r="E144" s="41"/>
      <c r="F144" s="41" t="s">
        <v>9</v>
      </c>
      <c r="G144" s="41" t="s">
        <v>20</v>
      </c>
      <c r="H144" s="41" t="s">
        <v>21</v>
      </c>
      <c r="I144" s="41"/>
      <c r="J144" s="41" t="s">
        <v>2</v>
      </c>
    </row>
    <row r="145" spans="1:10" ht="15">
      <c r="A145" s="42"/>
      <c r="B145" s="123" t="s">
        <v>57</v>
      </c>
      <c r="C145" s="123"/>
      <c r="D145" s="144">
        <v>30</v>
      </c>
      <c r="E145" s="129" t="s">
        <v>83</v>
      </c>
      <c r="F145" s="143">
        <f>+Dados!$I$36</f>
        <v>28.26</v>
      </c>
      <c r="G145" s="130">
        <v>50000</v>
      </c>
      <c r="H145" s="142">
        <f>D138</f>
        <v>70514.78571428571</v>
      </c>
      <c r="I145" s="131" t="s">
        <v>8</v>
      </c>
      <c r="J145" s="132">
        <f>D145*F145/G145*H145</f>
        <v>1195.6487065714286</v>
      </c>
    </row>
    <row r="146" spans="1:10" ht="15">
      <c r="A146" s="42"/>
      <c r="B146" s="43" t="s">
        <v>199</v>
      </c>
      <c r="C146" s="43"/>
      <c r="D146" s="104"/>
      <c r="E146" s="43"/>
      <c r="F146" s="43"/>
      <c r="G146" s="43"/>
      <c r="H146" s="116"/>
      <c r="I146" s="46" t="s">
        <v>8</v>
      </c>
      <c r="J146" s="103">
        <f>SUM(J145:J145)</f>
        <v>1195.6487065714286</v>
      </c>
    </row>
    <row r="147" spans="1:10" ht="15">
      <c r="A147" s="42"/>
      <c r="B147" s="43"/>
      <c r="C147" s="43"/>
      <c r="D147" s="43"/>
      <c r="E147" s="43"/>
      <c r="F147" s="43"/>
      <c r="G147" s="43"/>
      <c r="H147" s="43"/>
      <c r="I147" s="43"/>
      <c r="J147" s="43"/>
    </row>
    <row r="148" spans="1:10" ht="15">
      <c r="A148" s="76"/>
      <c r="B148" s="108" t="s">
        <v>165</v>
      </c>
      <c r="C148" s="64"/>
      <c r="D148" s="77" t="s">
        <v>0</v>
      </c>
      <c r="E148" s="77"/>
      <c r="F148" s="77" t="s">
        <v>9</v>
      </c>
      <c r="G148" s="77" t="s">
        <v>20</v>
      </c>
      <c r="H148" s="77" t="s">
        <v>21</v>
      </c>
      <c r="I148" s="77"/>
      <c r="J148" s="77" t="s">
        <v>2</v>
      </c>
    </row>
    <row r="149" spans="1:10" ht="15">
      <c r="A149" s="42"/>
      <c r="B149" s="43" t="s">
        <v>58</v>
      </c>
      <c r="C149" s="43"/>
      <c r="D149" s="200">
        <v>20</v>
      </c>
      <c r="E149" s="42" t="s">
        <v>83</v>
      </c>
      <c r="F149" s="145">
        <f>+Dados!$I$37</f>
        <v>76.92</v>
      </c>
      <c r="G149" s="92">
        <v>75000</v>
      </c>
      <c r="H149" s="97">
        <f>D138</f>
        <v>70514.78571428571</v>
      </c>
      <c r="I149" s="74" t="s">
        <v>8</v>
      </c>
      <c r="J149" s="135">
        <f>D149*F149/G149*H149</f>
        <v>1446.3992845714286</v>
      </c>
    </row>
    <row r="150" spans="1:10" ht="15">
      <c r="A150" s="42"/>
      <c r="B150" s="43" t="s">
        <v>60</v>
      </c>
      <c r="C150" s="43"/>
      <c r="D150" s="200">
        <v>40</v>
      </c>
      <c r="E150" s="42" t="s">
        <v>83</v>
      </c>
      <c r="F150" s="146">
        <f>+Dados!$I$37</f>
        <v>76.92</v>
      </c>
      <c r="G150" s="92">
        <v>30000</v>
      </c>
      <c r="H150" s="97">
        <f>D138</f>
        <v>70514.78571428571</v>
      </c>
      <c r="I150" s="74" t="s">
        <v>8</v>
      </c>
      <c r="J150" s="135">
        <f>D150*F150/G150*H150</f>
        <v>7231.9964228571434</v>
      </c>
    </row>
    <row r="151" spans="1:10" ht="15">
      <c r="A151" s="42"/>
      <c r="B151" s="43" t="s">
        <v>85</v>
      </c>
      <c r="C151" s="43"/>
      <c r="D151" s="201">
        <v>0.1</v>
      </c>
      <c r="E151" s="42" t="s">
        <v>62</v>
      </c>
      <c r="F151" s="146">
        <f>SUM(J149:J150)</f>
        <v>8678.3957074285718</v>
      </c>
      <c r="G151" s="43"/>
      <c r="H151" s="43"/>
      <c r="I151" s="74" t="s">
        <v>8</v>
      </c>
      <c r="J151" s="135">
        <f>D151*F151</f>
        <v>867.83957074285718</v>
      </c>
    </row>
    <row r="152" spans="1:10" ht="15">
      <c r="A152" s="42"/>
      <c r="B152" s="64" t="s">
        <v>200</v>
      </c>
      <c r="C152" s="64"/>
      <c r="D152" s="202">
        <v>0</v>
      </c>
      <c r="E152" s="106" t="s">
        <v>62</v>
      </c>
      <c r="F152" s="161">
        <f>+Dados!$I$72</f>
        <v>100</v>
      </c>
      <c r="G152" s="64"/>
      <c r="H152" s="64"/>
      <c r="I152" s="138" t="s">
        <v>8</v>
      </c>
      <c r="J152" s="135">
        <f>D152*F152</f>
        <v>0</v>
      </c>
    </row>
    <row r="153" spans="1:10" ht="15">
      <c r="A153" s="42"/>
      <c r="B153" s="43" t="s">
        <v>87</v>
      </c>
      <c r="C153" s="43"/>
      <c r="D153" s="104"/>
      <c r="E153" s="43"/>
      <c r="F153" s="43"/>
      <c r="G153" s="43"/>
      <c r="H153" s="116"/>
      <c r="I153" s="46" t="s">
        <v>8</v>
      </c>
      <c r="J153" s="139">
        <f>SUM(J149:J152)</f>
        <v>9546.2352781714289</v>
      </c>
    </row>
    <row r="154" spans="1:10" ht="15">
      <c r="A154" s="42"/>
      <c r="B154" s="43"/>
      <c r="C154" s="43"/>
      <c r="D154" s="43"/>
      <c r="E154" s="43"/>
      <c r="F154" s="43"/>
      <c r="G154" s="43"/>
      <c r="H154" s="43"/>
      <c r="I154" s="43"/>
      <c r="J154" s="43"/>
    </row>
    <row r="155" spans="1:10" ht="15">
      <c r="A155" s="76"/>
      <c r="B155" s="108" t="s">
        <v>166</v>
      </c>
      <c r="C155" s="64"/>
      <c r="D155" s="77" t="s">
        <v>0</v>
      </c>
      <c r="E155" s="77"/>
      <c r="F155" s="77" t="s">
        <v>9</v>
      </c>
      <c r="G155" s="77" t="s">
        <v>20</v>
      </c>
      <c r="H155" s="77" t="s">
        <v>21</v>
      </c>
      <c r="I155" s="77"/>
      <c r="J155" s="77" t="s">
        <v>2</v>
      </c>
    </row>
    <row r="156" spans="1:10" ht="15">
      <c r="A156" s="42"/>
      <c r="B156" s="123" t="s">
        <v>22</v>
      </c>
      <c r="C156" s="123"/>
      <c r="D156" s="144">
        <v>0.7</v>
      </c>
      <c r="E156" s="129" t="s">
        <v>84</v>
      </c>
      <c r="F156" s="143">
        <f>+Dados!$I$38</f>
        <v>45.13</v>
      </c>
      <c r="G156" s="130">
        <v>30000</v>
      </c>
      <c r="H156" s="124">
        <f>D138</f>
        <v>70514.78571428571</v>
      </c>
      <c r="I156" s="131" t="s">
        <v>8</v>
      </c>
      <c r="J156" s="132">
        <f>D156*F156/G156*H156</f>
        <v>74.254419850000005</v>
      </c>
    </row>
    <row r="157" spans="1:10" ht="15">
      <c r="A157" s="42"/>
      <c r="B157" s="43" t="s">
        <v>201</v>
      </c>
      <c r="C157" s="43"/>
      <c r="D157" s="104"/>
      <c r="E157" s="43"/>
      <c r="F157" s="43"/>
      <c r="G157" s="43"/>
      <c r="H157" s="116"/>
      <c r="I157" s="46" t="s">
        <v>8</v>
      </c>
      <c r="J157" s="103">
        <f>SUM(J156:J156)</f>
        <v>74.254419850000005</v>
      </c>
    </row>
    <row r="158" spans="1:10" ht="15">
      <c r="A158" s="42"/>
      <c r="B158" s="43"/>
      <c r="C158" s="43"/>
      <c r="D158" s="43"/>
      <c r="E158" s="43"/>
      <c r="F158" s="43"/>
      <c r="G158" s="43"/>
      <c r="H158" s="43"/>
      <c r="I158" s="43"/>
      <c r="J158" s="43"/>
    </row>
    <row r="159" spans="1:10" ht="15.75" thickBot="1">
      <c r="A159" s="42"/>
      <c r="B159" s="45" t="s">
        <v>603</v>
      </c>
      <c r="C159" s="43"/>
      <c r="D159" s="43"/>
      <c r="E159" s="115"/>
      <c r="F159" s="47"/>
      <c r="G159" s="43"/>
      <c r="H159" s="43"/>
      <c r="I159" s="44" t="s">
        <v>8</v>
      </c>
      <c r="J159" s="88">
        <f>(J138+J142+J146+J153+J157)</f>
        <v>175314.11174559285</v>
      </c>
    </row>
    <row r="160" spans="1:10" ht="15">
      <c r="A160" s="42"/>
      <c r="B160" s="45"/>
      <c r="C160" s="43"/>
      <c r="D160" s="43"/>
      <c r="E160" s="115"/>
      <c r="F160" s="47"/>
      <c r="G160" s="43"/>
      <c r="H160" s="43"/>
      <c r="I160" s="44"/>
      <c r="J160" s="91"/>
    </row>
    <row r="161" spans="1:12" ht="15.75" thickBot="1">
      <c r="A161" s="42"/>
      <c r="B161" s="45" t="s">
        <v>292</v>
      </c>
      <c r="C161" s="43"/>
      <c r="D161" s="43"/>
      <c r="E161" s="43"/>
      <c r="F161" s="43"/>
      <c r="G161" s="43"/>
      <c r="H161" s="43"/>
      <c r="I161" s="44" t="s">
        <v>8</v>
      </c>
      <c r="J161" s="88">
        <f>J159</f>
        <v>175314.11174559285</v>
      </c>
    </row>
    <row r="162" spans="1:12" ht="15">
      <c r="A162" s="42"/>
      <c r="B162" s="43"/>
      <c r="C162" s="43"/>
      <c r="D162" s="43"/>
      <c r="E162" s="43"/>
      <c r="F162" s="43"/>
      <c r="G162" s="43"/>
      <c r="H162" s="43"/>
      <c r="I162" s="43"/>
      <c r="J162" s="43"/>
    </row>
    <row r="163" spans="1:12" ht="15">
      <c r="A163" s="76" t="s">
        <v>183</v>
      </c>
      <c r="B163" s="45" t="s">
        <v>148</v>
      </c>
      <c r="C163" s="43"/>
      <c r="D163" s="43"/>
      <c r="E163" s="43"/>
      <c r="F163" s="43"/>
      <c r="G163" s="43"/>
      <c r="H163" s="43"/>
      <c r="I163" s="43"/>
      <c r="J163" s="43"/>
    </row>
    <row r="164" spans="1:12" ht="12" customHeight="1">
      <c r="A164" s="42"/>
      <c r="B164" s="43"/>
      <c r="C164" s="43"/>
      <c r="D164" s="43"/>
      <c r="E164" s="43"/>
      <c r="F164" s="43"/>
      <c r="G164" s="43"/>
      <c r="H164" s="43"/>
      <c r="I164" s="43"/>
      <c r="J164" s="43"/>
    </row>
    <row r="165" spans="1:12" ht="12" customHeight="1">
      <c r="A165" s="76"/>
      <c r="B165" s="45" t="s">
        <v>249</v>
      </c>
      <c r="C165" s="43"/>
      <c r="D165" s="41"/>
      <c r="E165" s="41" t="s">
        <v>24</v>
      </c>
      <c r="F165" s="41"/>
      <c r="G165" s="41" t="s">
        <v>25</v>
      </c>
      <c r="H165" s="41" t="s">
        <v>44</v>
      </c>
      <c r="I165" s="41"/>
      <c r="J165" s="41"/>
    </row>
    <row r="166" spans="1:12" ht="15">
      <c r="A166" s="42"/>
      <c r="B166" s="78" t="s">
        <v>569</v>
      </c>
      <c r="C166" s="78"/>
      <c r="D166" s="78"/>
      <c r="E166" s="175">
        <f>+Dados!$I$50</f>
        <v>586500</v>
      </c>
      <c r="F166" s="78"/>
      <c r="G166" s="148">
        <v>0.3</v>
      </c>
      <c r="H166" s="148">
        <v>0.7</v>
      </c>
      <c r="I166" s="43"/>
      <c r="J166" s="43"/>
      <c r="L166" s="290"/>
    </row>
    <row r="167" spans="1:12" ht="15">
      <c r="A167" s="42"/>
      <c r="B167" s="64" t="s">
        <v>251</v>
      </c>
      <c r="C167" s="64"/>
      <c r="D167" s="64"/>
      <c r="E167" s="203">
        <f>+Dados!$I$51</f>
        <v>311600</v>
      </c>
      <c r="F167" s="64"/>
      <c r="G167" s="151">
        <v>0.3</v>
      </c>
      <c r="H167" s="151">
        <v>0.7</v>
      </c>
      <c r="I167" s="43"/>
      <c r="J167" s="43"/>
    </row>
    <row r="168" spans="1:12" ht="15">
      <c r="A168" s="42"/>
      <c r="B168" s="43" t="s">
        <v>27</v>
      </c>
      <c r="C168" s="97">
        <v>60</v>
      </c>
      <c r="D168" s="43" t="s">
        <v>28</v>
      </c>
      <c r="E168" s="43"/>
      <c r="F168" s="43"/>
      <c r="G168" s="43"/>
      <c r="H168" s="43"/>
      <c r="I168" s="43"/>
      <c r="J168" s="43"/>
    </row>
    <row r="169" spans="1:12" ht="15">
      <c r="A169" s="76"/>
      <c r="B169" s="45"/>
      <c r="C169" s="43"/>
      <c r="D169" s="41"/>
      <c r="E169" s="41"/>
      <c r="F169" s="41"/>
      <c r="G169" s="41"/>
      <c r="H169" s="41"/>
      <c r="I169" s="41"/>
      <c r="J169" s="41"/>
    </row>
    <row r="170" spans="1:12" ht="15">
      <c r="A170" s="42"/>
      <c r="B170" s="45" t="s">
        <v>30</v>
      </c>
      <c r="C170" s="43"/>
      <c r="D170" s="42" t="s">
        <v>0</v>
      </c>
      <c r="E170" s="43"/>
      <c r="F170" s="42" t="s">
        <v>9</v>
      </c>
      <c r="G170" s="43"/>
      <c r="H170" s="42" t="s">
        <v>29</v>
      </c>
      <c r="I170" s="43"/>
      <c r="J170" s="43"/>
    </row>
    <row r="171" spans="1:12" ht="15">
      <c r="A171" s="42"/>
      <c r="B171" s="123" t="s">
        <v>30</v>
      </c>
      <c r="C171" s="123"/>
      <c r="D171" s="144">
        <v>0</v>
      </c>
      <c r="E171" s="123" t="s">
        <v>31</v>
      </c>
      <c r="F171" s="127">
        <f>SUM(E166:E167)-L134</f>
        <v>879411.8</v>
      </c>
      <c r="G171" s="129" t="s">
        <v>32</v>
      </c>
      <c r="H171" s="160">
        <f>H166/60</f>
        <v>1.1666666666666665E-2</v>
      </c>
      <c r="I171" s="131" t="s">
        <v>8</v>
      </c>
      <c r="J171" s="127">
        <f>D171*F171*H171</f>
        <v>0</v>
      </c>
      <c r="L171" s="37"/>
    </row>
    <row r="172" spans="1:12" ht="12.75" customHeight="1">
      <c r="A172" s="42"/>
      <c r="B172" s="43" t="s">
        <v>89</v>
      </c>
      <c r="C172" s="43"/>
      <c r="D172" s="104"/>
      <c r="E172" s="43"/>
      <c r="F172" s="43"/>
      <c r="G172" s="43"/>
      <c r="H172" s="116"/>
      <c r="I172" s="46" t="s">
        <v>8</v>
      </c>
      <c r="J172" s="103">
        <f>SUM(J171:J171)</f>
        <v>0</v>
      </c>
    </row>
    <row r="173" spans="1:12" ht="12.75" customHeight="1">
      <c r="A173" s="42"/>
      <c r="B173" s="43"/>
      <c r="C173" s="43"/>
      <c r="D173" s="104"/>
      <c r="E173" s="43"/>
      <c r="F173" s="43"/>
      <c r="G173" s="43"/>
      <c r="H173" s="116"/>
      <c r="I173" s="46"/>
      <c r="J173" s="117"/>
    </row>
    <row r="174" spans="1:12" ht="15">
      <c r="A174" s="42"/>
      <c r="B174" s="108" t="s">
        <v>170</v>
      </c>
      <c r="C174" s="64"/>
      <c r="D174" s="106" t="s">
        <v>0</v>
      </c>
      <c r="E174" s="64"/>
      <c r="F174" s="106" t="s">
        <v>9</v>
      </c>
      <c r="G174" s="64"/>
      <c r="H174" s="106" t="s">
        <v>29</v>
      </c>
      <c r="I174" s="64"/>
      <c r="J174" s="64"/>
    </row>
    <row r="175" spans="1:12" ht="15">
      <c r="A175" s="42"/>
      <c r="B175" s="43" t="s">
        <v>45</v>
      </c>
      <c r="C175" s="43"/>
      <c r="D175" s="109">
        <f>D171</f>
        <v>0</v>
      </c>
      <c r="E175" s="43" t="s">
        <v>31</v>
      </c>
      <c r="F175" s="46">
        <f>SUM(E166:E167)*0.01</f>
        <v>8981</v>
      </c>
      <c r="G175" s="42" t="s">
        <v>32</v>
      </c>
      <c r="H175" s="153">
        <f>1/12</f>
        <v>8.3333333333333329E-2</v>
      </c>
      <c r="I175" s="74" t="s">
        <v>8</v>
      </c>
      <c r="J175" s="46">
        <f>D175*F175*H175</f>
        <v>0</v>
      </c>
    </row>
    <row r="176" spans="1:12" ht="15">
      <c r="A176" s="42"/>
      <c r="B176" s="64" t="s">
        <v>46</v>
      </c>
      <c r="C176" s="64"/>
      <c r="D176" s="111">
        <f>D175</f>
        <v>0</v>
      </c>
      <c r="E176" s="64" t="s">
        <v>31</v>
      </c>
      <c r="F176" s="100">
        <f>SUM(E166:E167)*0.015</f>
        <v>13471.5</v>
      </c>
      <c r="G176" s="106" t="s">
        <v>32</v>
      </c>
      <c r="H176" s="155">
        <f>1/12</f>
        <v>8.3333333333333329E-2</v>
      </c>
      <c r="I176" s="138" t="s">
        <v>8</v>
      </c>
      <c r="J176" s="46">
        <f>D176*F176*H176</f>
        <v>0</v>
      </c>
    </row>
    <row r="177" spans="1:13" ht="12.75" customHeight="1">
      <c r="A177" s="42"/>
      <c r="B177" s="43" t="s">
        <v>89</v>
      </c>
      <c r="C177" s="43"/>
      <c r="D177" s="104"/>
      <c r="E177" s="43"/>
      <c r="F177" s="43"/>
      <c r="G177" s="43"/>
      <c r="H177" s="116"/>
      <c r="I177" s="46" t="s">
        <v>8</v>
      </c>
      <c r="J177" s="139">
        <f>SUM(J175:J176)</f>
        <v>0</v>
      </c>
    </row>
    <row r="178" spans="1:13" ht="15">
      <c r="A178" s="42"/>
      <c r="B178" s="43"/>
      <c r="C178" s="43"/>
      <c r="D178" s="43"/>
      <c r="E178" s="43"/>
      <c r="F178" s="43"/>
      <c r="G178" s="43"/>
      <c r="H178" s="43"/>
      <c r="I178" s="43"/>
      <c r="J178" s="43"/>
    </row>
    <row r="179" spans="1:13" ht="15">
      <c r="A179" s="42"/>
      <c r="B179" s="108" t="s">
        <v>269</v>
      </c>
      <c r="C179" s="64"/>
      <c r="D179" s="106" t="s">
        <v>0</v>
      </c>
      <c r="E179" s="64"/>
      <c r="F179" s="106" t="s">
        <v>9</v>
      </c>
      <c r="G179" s="64"/>
      <c r="H179" s="106" t="s">
        <v>29</v>
      </c>
      <c r="I179" s="64"/>
      <c r="J179" s="64"/>
    </row>
    <row r="180" spans="1:13" ht="15">
      <c r="A180" s="42"/>
      <c r="B180" s="43" t="s">
        <v>168</v>
      </c>
      <c r="C180" s="43"/>
      <c r="D180" s="109">
        <f>D176</f>
        <v>0</v>
      </c>
      <c r="E180" s="43" t="s">
        <v>31</v>
      </c>
      <c r="F180" s="46">
        <f>SUM(E166:E167)*(1-G166)</f>
        <v>628670</v>
      </c>
      <c r="G180" s="42" t="s">
        <v>32</v>
      </c>
      <c r="H180" s="153">
        <f>1/60</f>
        <v>1.6666666666666666E-2</v>
      </c>
      <c r="I180" s="74" t="s">
        <v>8</v>
      </c>
      <c r="J180" s="46">
        <f>D180*F180*H180</f>
        <v>0</v>
      </c>
      <c r="L180" s="222"/>
    </row>
    <row r="181" spans="1:13" ht="15">
      <c r="A181" s="42"/>
      <c r="B181" s="64" t="s">
        <v>270</v>
      </c>
      <c r="C181" s="64"/>
      <c r="D181" s="111">
        <f>D180</f>
        <v>0</v>
      </c>
      <c r="E181" s="64" t="s">
        <v>31</v>
      </c>
      <c r="F181" s="100">
        <f>E166+E167</f>
        <v>898100</v>
      </c>
      <c r="G181" s="106" t="s">
        <v>32</v>
      </c>
      <c r="H181" s="315">
        <f>E184</f>
        <v>8082.9</v>
      </c>
      <c r="I181" s="138" t="s">
        <v>8</v>
      </c>
      <c r="J181" s="46">
        <f>D181*H181</f>
        <v>0</v>
      </c>
    </row>
    <row r="182" spans="1:13" ht="15">
      <c r="A182" s="42"/>
      <c r="B182" s="43" t="s">
        <v>89</v>
      </c>
      <c r="C182" s="43"/>
      <c r="D182" s="104"/>
      <c r="E182" s="43"/>
      <c r="F182" s="43"/>
      <c r="G182" s="43"/>
      <c r="H182" s="116"/>
      <c r="I182" s="46" t="s">
        <v>8</v>
      </c>
      <c r="J182" s="139">
        <f>SUM(J180:J181)</f>
        <v>0</v>
      </c>
    </row>
    <row r="183" spans="1:13" ht="15">
      <c r="A183" s="42"/>
      <c r="B183" s="43"/>
      <c r="C183" s="43"/>
      <c r="D183" s="104"/>
      <c r="E183" s="43"/>
      <c r="F183" s="43"/>
      <c r="G183" s="43"/>
      <c r="H183" s="116"/>
      <c r="I183" s="46"/>
      <c r="J183" s="117"/>
    </row>
    <row r="184" spans="1:13" ht="15">
      <c r="A184" s="42"/>
      <c r="B184" s="43"/>
      <c r="C184" s="43"/>
      <c r="D184" s="205" t="s">
        <v>547</v>
      </c>
      <c r="E184" s="317">
        <f>TRUNC((E185*G188)/12,2)</f>
        <v>8082.9</v>
      </c>
      <c r="F184" s="43"/>
      <c r="G184" s="43"/>
      <c r="H184" s="116"/>
      <c r="I184" s="46"/>
      <c r="J184" s="117"/>
    </row>
    <row r="185" spans="1:13" ht="15">
      <c r="A185" s="42"/>
      <c r="B185" s="43"/>
      <c r="C185" s="43"/>
      <c r="D185" s="205" t="s">
        <v>548</v>
      </c>
      <c r="E185" s="316">
        <f>(F181-F181*G166)*(G187+1)/(2*G187)+(F181*G166)</f>
        <v>646632</v>
      </c>
      <c r="F185" s="43"/>
      <c r="G185" s="43"/>
      <c r="H185" s="116"/>
      <c r="I185" s="46"/>
      <c r="J185" s="117"/>
    </row>
    <row r="186" spans="1:13" ht="15">
      <c r="A186" s="42"/>
      <c r="B186" s="43"/>
      <c r="C186" s="43"/>
      <c r="D186" s="206"/>
      <c r="E186" s="206" t="s">
        <v>285</v>
      </c>
      <c r="F186" s="206"/>
      <c r="G186" s="208">
        <f>G166</f>
        <v>0.3</v>
      </c>
      <c r="H186" s="116"/>
      <c r="I186" s="46"/>
      <c r="J186" s="117"/>
    </row>
    <row r="187" spans="1:13" ht="15">
      <c r="A187" s="42"/>
      <c r="B187" s="43"/>
      <c r="C187" s="43"/>
      <c r="D187" s="206"/>
      <c r="E187" s="206" t="s">
        <v>286</v>
      </c>
      <c r="F187" s="206"/>
      <c r="G187" s="209">
        <f>C168/12</f>
        <v>5</v>
      </c>
      <c r="H187" s="116"/>
      <c r="I187" s="46"/>
      <c r="J187" s="117"/>
      <c r="L187" s="312" t="s">
        <v>548</v>
      </c>
    </row>
    <row r="188" spans="1:13" ht="15">
      <c r="A188" s="42"/>
      <c r="B188" s="43"/>
      <c r="C188" s="43"/>
      <c r="D188" s="206"/>
      <c r="E188" s="206" t="s">
        <v>287</v>
      </c>
      <c r="F188" s="206"/>
      <c r="G188" s="208">
        <f>+Dados!$I$77</f>
        <v>0.15</v>
      </c>
      <c r="H188" s="116"/>
      <c r="I188" s="46"/>
      <c r="J188" s="117"/>
    </row>
    <row r="189" spans="1:13" ht="15">
      <c r="A189" s="42"/>
      <c r="B189" s="43"/>
      <c r="C189" s="43"/>
      <c r="D189" s="206"/>
      <c r="E189" s="206" t="s">
        <v>288</v>
      </c>
      <c r="F189" s="206"/>
      <c r="G189" s="210">
        <f>((2+(G187-1)*(G186+1))/(24*G187))*G188</f>
        <v>9.0000000000000011E-3</v>
      </c>
      <c r="H189" s="116"/>
      <c r="I189" s="46"/>
      <c r="J189" s="117"/>
      <c r="L189" s="313" t="s">
        <v>549</v>
      </c>
      <c r="M189" s="314">
        <f>(F180*(G187+1))/(2*G187)+L166</f>
        <v>377202</v>
      </c>
    </row>
    <row r="190" spans="1:13" ht="15">
      <c r="A190" s="42"/>
      <c r="B190" s="43"/>
      <c r="C190" s="43"/>
      <c r="D190" s="104"/>
      <c r="E190" s="43"/>
      <c r="F190" s="43"/>
      <c r="G190" s="43"/>
      <c r="H190" s="116"/>
      <c r="I190" s="46"/>
      <c r="J190" s="117"/>
      <c r="L190" s="313" t="s">
        <v>550</v>
      </c>
      <c r="M190" s="314">
        <f>(M189*G188)/12</f>
        <v>4715.0249999999996</v>
      </c>
    </row>
    <row r="191" spans="1:13" ht="15">
      <c r="A191" s="42"/>
      <c r="B191" s="108" t="s">
        <v>204</v>
      </c>
      <c r="C191" s="64"/>
      <c r="D191" s="106" t="s">
        <v>0</v>
      </c>
      <c r="E191" s="64"/>
      <c r="F191" s="106" t="s">
        <v>9</v>
      </c>
      <c r="G191" s="64"/>
      <c r="H191" s="106"/>
      <c r="I191" s="64"/>
      <c r="J191" s="64"/>
      <c r="L191" s="313" t="s">
        <v>542</v>
      </c>
      <c r="M191" s="314">
        <f>M190*D181</f>
        <v>0</v>
      </c>
    </row>
    <row r="192" spans="1:13" ht="15">
      <c r="A192" s="42"/>
      <c r="B192" s="123" t="s">
        <v>205</v>
      </c>
      <c r="C192" s="123"/>
      <c r="D192" s="144">
        <f>D171</f>
        <v>0</v>
      </c>
      <c r="E192" s="123" t="s">
        <v>31</v>
      </c>
      <c r="F192" s="127">
        <f>+Dados!$I$70</f>
        <v>259</v>
      </c>
      <c r="G192" s="129"/>
      <c r="H192" s="160">
        <v>1</v>
      </c>
      <c r="I192" s="131" t="s">
        <v>8</v>
      </c>
      <c r="J192" s="46">
        <f>D192*F192*H192</f>
        <v>0</v>
      </c>
    </row>
    <row r="193" spans="1:10" ht="12.75" customHeight="1">
      <c r="A193" s="42"/>
      <c r="B193" s="43" t="s">
        <v>89</v>
      </c>
      <c r="C193" s="43"/>
      <c r="D193" s="104"/>
      <c r="E193" s="43"/>
      <c r="F193" s="43"/>
      <c r="G193" s="43"/>
      <c r="H193" s="116"/>
      <c r="I193" s="98" t="s">
        <v>8</v>
      </c>
      <c r="J193" s="139">
        <f>SUM(J192:J192)</f>
        <v>0</v>
      </c>
    </row>
    <row r="194" spans="1:10" ht="15">
      <c r="A194" s="42"/>
      <c r="B194" s="43"/>
      <c r="C194" s="43"/>
      <c r="D194" s="43"/>
      <c r="E194" s="43"/>
      <c r="F194" s="43"/>
      <c r="G194" s="43"/>
      <c r="H194" s="43"/>
      <c r="I194" s="43"/>
      <c r="J194" s="43"/>
    </row>
    <row r="195" spans="1:10" ht="15">
      <c r="A195" s="42"/>
      <c r="B195" s="108" t="s">
        <v>523</v>
      </c>
      <c r="C195" s="64"/>
      <c r="D195" s="106" t="s">
        <v>0</v>
      </c>
      <c r="E195" s="64"/>
      <c r="F195" s="106" t="s">
        <v>9</v>
      </c>
      <c r="G195" s="64"/>
      <c r="H195" s="106"/>
      <c r="I195" s="64"/>
      <c r="J195" s="64"/>
    </row>
    <row r="196" spans="1:10" ht="15">
      <c r="A196" s="42"/>
      <c r="B196" s="123" t="s">
        <v>524</v>
      </c>
      <c r="C196" s="123"/>
      <c r="D196" s="144">
        <f>D175</f>
        <v>0</v>
      </c>
      <c r="E196" s="123" t="s">
        <v>31</v>
      </c>
      <c r="F196" s="127">
        <f>+Dados!$I$71</f>
        <v>925.54</v>
      </c>
      <c r="G196" s="129"/>
      <c r="H196" s="160">
        <v>1</v>
      </c>
      <c r="I196" s="131" t="s">
        <v>8</v>
      </c>
      <c r="J196" s="46">
        <f>D196*F196*H196</f>
        <v>0</v>
      </c>
    </row>
    <row r="197" spans="1:10" ht="15">
      <c r="A197" s="42"/>
      <c r="B197" s="43" t="s">
        <v>89</v>
      </c>
      <c r="C197" s="43"/>
      <c r="D197" s="104"/>
      <c r="E197" s="43"/>
      <c r="F197" s="43"/>
      <c r="G197" s="43"/>
      <c r="H197" s="116"/>
      <c r="I197" s="98" t="s">
        <v>8</v>
      </c>
      <c r="J197" s="139">
        <f>SUM(J196:J196)</f>
        <v>0</v>
      </c>
    </row>
    <row r="198" spans="1:10" ht="15">
      <c r="A198" s="42"/>
      <c r="B198" s="43"/>
      <c r="C198" s="43"/>
      <c r="D198" s="43"/>
      <c r="E198" s="43"/>
      <c r="F198" s="43"/>
      <c r="G198" s="43"/>
      <c r="H198" s="43"/>
      <c r="I198" s="43"/>
      <c r="J198" s="43"/>
    </row>
    <row r="199" spans="1:10" ht="15">
      <c r="A199" s="76"/>
      <c r="B199" s="45"/>
      <c r="C199" s="43"/>
      <c r="D199" s="43"/>
      <c r="E199" s="43"/>
      <c r="F199" s="43"/>
      <c r="G199" s="43"/>
      <c r="H199" s="43"/>
      <c r="I199" s="43"/>
      <c r="J199" s="43"/>
    </row>
    <row r="200" spans="1:10" ht="15.75" thickBot="1">
      <c r="A200" s="42"/>
      <c r="B200" s="45" t="s">
        <v>252</v>
      </c>
      <c r="C200" s="43"/>
      <c r="D200" s="43"/>
      <c r="E200" s="115"/>
      <c r="F200" s="47"/>
      <c r="G200" s="43"/>
      <c r="H200" s="43"/>
      <c r="I200" s="44" t="s">
        <v>8</v>
      </c>
      <c r="J200" s="88">
        <f>(+J172+J177+J182+J193+J197)</f>
        <v>0</v>
      </c>
    </row>
    <row r="201" spans="1:10" ht="15">
      <c r="A201" s="42"/>
      <c r="B201" s="45"/>
      <c r="C201" s="43"/>
      <c r="D201" s="43"/>
      <c r="E201" s="115"/>
      <c r="F201" s="47"/>
      <c r="G201" s="43"/>
      <c r="H201" s="43"/>
      <c r="I201" s="44"/>
      <c r="J201" s="91"/>
    </row>
    <row r="202" spans="1:10" ht="15.75" thickBot="1">
      <c r="A202" s="42"/>
      <c r="B202" s="45" t="s">
        <v>293</v>
      </c>
      <c r="C202" s="43"/>
      <c r="D202" s="43"/>
      <c r="E202" s="43"/>
      <c r="F202" s="43"/>
      <c r="G202" s="43"/>
      <c r="H202" s="43"/>
      <c r="I202" s="44" t="s">
        <v>8</v>
      </c>
      <c r="J202" s="88">
        <f>J200</f>
        <v>0</v>
      </c>
    </row>
    <row r="203" spans="1:10" ht="15">
      <c r="A203" s="42"/>
      <c r="B203" s="45"/>
      <c r="C203" s="43"/>
      <c r="D203" s="43"/>
      <c r="E203" s="115"/>
      <c r="F203" s="47"/>
      <c r="G203" s="43"/>
      <c r="H203" s="43"/>
      <c r="I203" s="44"/>
      <c r="J203" s="91"/>
    </row>
    <row r="204" spans="1:10" ht="15">
      <c r="A204" s="76" t="s">
        <v>184</v>
      </c>
      <c r="B204" s="45" t="s">
        <v>209</v>
      </c>
      <c r="C204" s="43"/>
      <c r="D204" s="43"/>
      <c r="E204" s="115"/>
      <c r="F204" s="47"/>
      <c r="G204" s="43"/>
      <c r="H204" s="43"/>
      <c r="I204" s="44"/>
      <c r="J204" s="91"/>
    </row>
    <row r="205" spans="1:10" ht="15">
      <c r="A205" s="76"/>
      <c r="B205" s="45"/>
      <c r="C205" s="43"/>
      <c r="D205" s="43"/>
      <c r="E205" s="115"/>
      <c r="F205" s="47"/>
      <c r="G205" s="43"/>
      <c r="H205" s="43"/>
      <c r="I205" s="44"/>
      <c r="J205" s="91"/>
    </row>
    <row r="206" spans="1:10" ht="15">
      <c r="A206" s="42"/>
      <c r="B206" s="108" t="s">
        <v>655</v>
      </c>
      <c r="C206" s="64"/>
      <c r="D206" s="106" t="s">
        <v>0</v>
      </c>
      <c r="E206" s="64"/>
      <c r="F206" s="106" t="s">
        <v>9</v>
      </c>
      <c r="G206" s="64"/>
      <c r="H206" s="106"/>
      <c r="I206" s="64"/>
      <c r="J206" s="64"/>
    </row>
    <row r="207" spans="1:10" ht="15">
      <c r="A207" s="42"/>
      <c r="B207" s="123" t="s">
        <v>652</v>
      </c>
      <c r="C207" s="123"/>
      <c r="D207" s="144">
        <f>C16*E21*D30*2</f>
        <v>1982.785714285714</v>
      </c>
      <c r="E207" s="123" t="s">
        <v>656</v>
      </c>
      <c r="F207" s="143">
        <f>E212</f>
        <v>23.4</v>
      </c>
      <c r="G207" s="129"/>
      <c r="H207" s="365">
        <v>1</v>
      </c>
      <c r="I207" s="131" t="s">
        <v>8</v>
      </c>
      <c r="J207" s="46">
        <f>D207*F207*H207</f>
        <v>46397.185714285704</v>
      </c>
    </row>
    <row r="208" spans="1:10" ht="15">
      <c r="A208" s="42"/>
      <c r="B208" s="43" t="s">
        <v>262</v>
      </c>
      <c r="C208" s="43"/>
      <c r="D208" s="104"/>
      <c r="E208" s="43"/>
      <c r="F208" s="43"/>
      <c r="G208" s="43"/>
      <c r="H208" s="116"/>
      <c r="I208" s="98" t="s">
        <v>8</v>
      </c>
      <c r="J208" s="139">
        <f>SUM(J207:J207)</f>
        <v>46397.185714285704</v>
      </c>
    </row>
    <row r="209" spans="1:10" ht="15">
      <c r="A209" s="42"/>
      <c r="B209" s="43"/>
      <c r="C209" s="43"/>
      <c r="D209" s="104"/>
      <c r="E209" s="43"/>
      <c r="F209" s="43"/>
      <c r="G209" s="43"/>
      <c r="H209" s="116"/>
      <c r="I209" s="98"/>
      <c r="J209" s="117"/>
    </row>
    <row r="210" spans="1:10" ht="15">
      <c r="A210" s="42"/>
      <c r="B210" s="43"/>
      <c r="C210" s="43"/>
      <c r="D210" s="45" t="s">
        <v>652</v>
      </c>
      <c r="E210" s="45"/>
      <c r="F210" s="43"/>
      <c r="G210" s="43"/>
      <c r="H210" s="116"/>
      <c r="I210" s="98"/>
      <c r="J210" s="117"/>
    </row>
    <row r="211" spans="1:10" ht="15">
      <c r="A211" s="42"/>
      <c r="B211" s="43"/>
      <c r="C211" s="43"/>
      <c r="D211" s="43" t="s">
        <v>615</v>
      </c>
      <c r="E211" s="284">
        <v>32.4</v>
      </c>
      <c r="F211" s="43" t="s">
        <v>653</v>
      </c>
      <c r="G211" s="43"/>
      <c r="H211" s="116"/>
      <c r="I211" s="98"/>
      <c r="J211" s="117"/>
    </row>
    <row r="212" spans="1:10" ht="15">
      <c r="A212" s="42"/>
      <c r="B212" s="43"/>
      <c r="C212" s="43"/>
      <c r="D212" s="43" t="s">
        <v>616</v>
      </c>
      <c r="E212" s="284">
        <v>23.4</v>
      </c>
      <c r="F212" s="43" t="s">
        <v>653</v>
      </c>
      <c r="G212" s="43"/>
      <c r="H212" s="116"/>
      <c r="I212" s="98"/>
      <c r="J212" s="117"/>
    </row>
    <row r="213" spans="1:10" ht="15">
      <c r="A213" s="42"/>
      <c r="B213" s="43"/>
      <c r="C213" s="43"/>
      <c r="D213" s="43" t="s">
        <v>617</v>
      </c>
      <c r="E213" s="284">
        <v>61.2</v>
      </c>
      <c r="F213" s="43" t="s">
        <v>653</v>
      </c>
      <c r="G213" s="43"/>
      <c r="H213" s="116"/>
      <c r="I213" s="98"/>
      <c r="J213" s="117"/>
    </row>
    <row r="214" spans="1:10" ht="15">
      <c r="A214" s="42"/>
      <c r="B214" s="43"/>
      <c r="C214" s="43"/>
      <c r="D214" s="43" t="s">
        <v>654</v>
      </c>
      <c r="E214" s="284">
        <f>SUM(E211:E213)/3</f>
        <v>39</v>
      </c>
      <c r="F214" s="43" t="s">
        <v>653</v>
      </c>
      <c r="G214" s="43"/>
      <c r="H214" s="116"/>
      <c r="I214" s="98"/>
      <c r="J214" s="117"/>
    </row>
    <row r="215" spans="1:10" ht="15">
      <c r="A215" s="42"/>
      <c r="B215" s="43"/>
      <c r="C215" s="43"/>
      <c r="D215" s="206"/>
      <c r="E215" s="206"/>
      <c r="F215" s="206"/>
      <c r="G215" s="210"/>
      <c r="H215" s="116"/>
      <c r="I215" s="98"/>
      <c r="J215" s="117"/>
    </row>
    <row r="216" spans="1:10" ht="15.75" thickBot="1">
      <c r="A216" s="42"/>
      <c r="B216" s="45" t="s">
        <v>210</v>
      </c>
      <c r="C216" s="43"/>
      <c r="D216" s="43"/>
      <c r="E216" s="115"/>
      <c r="F216" s="47"/>
      <c r="G216" s="43"/>
      <c r="H216" s="43"/>
      <c r="I216" s="44" t="s">
        <v>8</v>
      </c>
      <c r="J216" s="88">
        <f>J208</f>
        <v>46397.185714285704</v>
      </c>
    </row>
    <row r="217" spans="1:10" ht="15">
      <c r="A217" s="42"/>
      <c r="B217" s="45"/>
      <c r="C217" s="43"/>
      <c r="D217" s="43"/>
      <c r="E217" s="115"/>
      <c r="F217" s="47"/>
      <c r="G217" s="43"/>
      <c r="H217" s="43"/>
      <c r="I217" s="44"/>
      <c r="J217" s="91"/>
    </row>
    <row r="218" spans="1:10" ht="15">
      <c r="A218" s="76" t="s">
        <v>185</v>
      </c>
      <c r="B218" s="45" t="s">
        <v>186</v>
      </c>
      <c r="C218" s="43"/>
      <c r="D218" s="43"/>
      <c r="E218" s="115"/>
      <c r="F218" s="47"/>
      <c r="G218" s="43"/>
      <c r="H218" s="43"/>
      <c r="I218" s="44"/>
      <c r="J218" s="91"/>
    </row>
    <row r="219" spans="1:10" ht="15">
      <c r="A219" s="42"/>
      <c r="B219" s="45"/>
      <c r="C219" s="43"/>
      <c r="D219" s="43"/>
      <c r="E219" s="115"/>
      <c r="F219" s="47"/>
      <c r="G219" s="43"/>
      <c r="H219" s="43"/>
      <c r="I219" s="44"/>
      <c r="J219" s="91"/>
    </row>
    <row r="220" spans="1:10" ht="15">
      <c r="A220" s="42"/>
      <c r="B220" s="108" t="s">
        <v>187</v>
      </c>
      <c r="C220" s="64"/>
      <c r="D220" s="77"/>
      <c r="E220" s="77"/>
      <c r="F220" s="77"/>
      <c r="G220" s="77"/>
      <c r="H220" s="77"/>
      <c r="I220" s="77"/>
      <c r="J220" s="77" t="s">
        <v>2</v>
      </c>
    </row>
    <row r="221" spans="1:10" ht="15">
      <c r="A221" s="42"/>
      <c r="B221" s="78" t="s">
        <v>188</v>
      </c>
      <c r="C221" s="78"/>
      <c r="D221" s="162"/>
      <c r="E221" s="162"/>
      <c r="F221" s="162"/>
      <c r="G221" s="162"/>
      <c r="H221" s="162"/>
      <c r="I221" s="162"/>
      <c r="J221" s="163">
        <f>J72</f>
        <v>0</v>
      </c>
    </row>
    <row r="222" spans="1:10" ht="15">
      <c r="A222" s="42"/>
      <c r="B222" s="43" t="s">
        <v>189</v>
      </c>
      <c r="C222" s="43"/>
      <c r="D222" s="41"/>
      <c r="E222" s="41"/>
      <c r="F222" s="41"/>
      <c r="G222" s="41"/>
      <c r="H222" s="41"/>
      <c r="I222" s="41"/>
      <c r="J222" s="164">
        <f>J100</f>
        <v>0</v>
      </c>
    </row>
    <row r="223" spans="1:10" ht="15">
      <c r="A223" s="42"/>
      <c r="B223" s="43" t="s">
        <v>190</v>
      </c>
      <c r="C223" s="43"/>
      <c r="D223" s="41"/>
      <c r="E223" s="41"/>
      <c r="F223" s="41"/>
      <c r="G223" s="41"/>
      <c r="H223" s="41"/>
      <c r="I223" s="41"/>
      <c r="J223" s="164">
        <f>J118</f>
        <v>0</v>
      </c>
    </row>
    <row r="224" spans="1:10" ht="15">
      <c r="A224" s="42"/>
      <c r="B224" s="43" t="s">
        <v>191</v>
      </c>
      <c r="C224" s="43"/>
      <c r="D224" s="41"/>
      <c r="E224" s="41"/>
      <c r="F224" s="41"/>
      <c r="G224" s="41"/>
      <c r="H224" s="41"/>
      <c r="I224" s="41"/>
      <c r="J224" s="164">
        <f>J128</f>
        <v>0</v>
      </c>
    </row>
    <row r="225" spans="1:10" ht="15">
      <c r="A225" s="42"/>
      <c r="B225" s="43" t="s">
        <v>192</v>
      </c>
      <c r="C225" s="43"/>
      <c r="D225" s="41"/>
      <c r="E225" s="41"/>
      <c r="F225" s="41"/>
      <c r="G225" s="41"/>
      <c r="H225" s="41"/>
      <c r="I225" s="41"/>
      <c r="J225" s="164">
        <f>J161</f>
        <v>175314.11174559285</v>
      </c>
    </row>
    <row r="226" spans="1:10" ht="15">
      <c r="A226" s="42"/>
      <c r="B226" s="43" t="s">
        <v>193</v>
      </c>
      <c r="C226" s="43"/>
      <c r="D226" s="41"/>
      <c r="E226" s="41"/>
      <c r="F226" s="41"/>
      <c r="G226" s="41"/>
      <c r="H226" s="41"/>
      <c r="I226" s="41"/>
      <c r="J226" s="164">
        <f>J202</f>
        <v>0</v>
      </c>
    </row>
    <row r="227" spans="1:10" ht="15">
      <c r="A227" s="42"/>
      <c r="B227" s="43" t="s">
        <v>211</v>
      </c>
      <c r="C227" s="43"/>
      <c r="D227" s="41"/>
      <c r="E227" s="41"/>
      <c r="F227" s="41"/>
      <c r="G227" s="41"/>
      <c r="H227" s="41"/>
      <c r="I227" s="41"/>
      <c r="J227" s="164">
        <f>J216</f>
        <v>46397.185714285704</v>
      </c>
    </row>
    <row r="228" spans="1:10" ht="15">
      <c r="A228" s="42"/>
      <c r="B228" s="43"/>
      <c r="C228" s="43"/>
      <c r="D228" s="104"/>
      <c r="E228" s="43"/>
      <c r="F228" s="43"/>
      <c r="G228" s="43"/>
      <c r="H228" s="116"/>
      <c r="I228" s="46"/>
      <c r="J228" s="165"/>
    </row>
    <row r="229" spans="1:10" ht="15.75" thickBot="1">
      <c r="A229" s="42"/>
      <c r="B229" s="45" t="s">
        <v>194</v>
      </c>
      <c r="C229" s="43"/>
      <c r="D229" s="43"/>
      <c r="E229" s="115"/>
      <c r="F229" s="47"/>
      <c r="G229" s="43"/>
      <c r="H229" s="43"/>
      <c r="I229" s="44" t="s">
        <v>8</v>
      </c>
      <c r="J229" s="88">
        <f>SUM(J221:J227)</f>
        <v>221711.29745987855</v>
      </c>
    </row>
    <row r="230" spans="1:10" ht="15">
      <c r="A230" s="42"/>
      <c r="B230" s="45"/>
      <c r="C230" s="43"/>
      <c r="D230" s="43"/>
      <c r="E230" s="115"/>
      <c r="F230" s="47"/>
      <c r="G230" s="43"/>
      <c r="H230" s="43"/>
      <c r="I230" s="44"/>
      <c r="J230" s="91"/>
    </row>
    <row r="231" spans="1:10" ht="15">
      <c r="A231" s="76" t="s">
        <v>195</v>
      </c>
      <c r="B231" s="45" t="s">
        <v>255</v>
      </c>
      <c r="C231" s="43"/>
      <c r="D231" s="43"/>
      <c r="E231" s="115"/>
      <c r="F231" s="47"/>
      <c r="G231" s="43"/>
      <c r="H231" s="43"/>
      <c r="I231" s="74"/>
      <c r="J231" s="47"/>
    </row>
    <row r="232" spans="1:10" ht="15">
      <c r="A232" s="76"/>
      <c r="B232" s="45"/>
      <c r="C232" s="43"/>
      <c r="D232" s="43"/>
      <c r="E232" s="115"/>
      <c r="F232" s="47"/>
      <c r="G232" s="43"/>
      <c r="H232" s="43"/>
      <c r="I232" s="74"/>
      <c r="J232" s="47"/>
    </row>
    <row r="233" spans="1:10" ht="15">
      <c r="A233" s="76"/>
      <c r="B233" s="108" t="s">
        <v>256</v>
      </c>
      <c r="C233" s="64"/>
      <c r="D233" s="77"/>
      <c r="E233" s="77"/>
      <c r="F233" s="77"/>
      <c r="G233" s="77"/>
      <c r="H233" s="77"/>
      <c r="I233" s="77"/>
      <c r="J233" s="77" t="s">
        <v>2</v>
      </c>
    </row>
    <row r="234" spans="1:10" ht="15">
      <c r="A234" s="76"/>
      <c r="B234" s="78" t="s">
        <v>196</v>
      </c>
      <c r="C234" s="78"/>
      <c r="D234" s="162"/>
      <c r="E234" s="162"/>
      <c r="F234" s="166"/>
      <c r="G234" s="162"/>
      <c r="H234" s="167"/>
      <c r="I234" s="162"/>
      <c r="J234" s="163">
        <f>J229</f>
        <v>221711.29745987855</v>
      </c>
    </row>
    <row r="235" spans="1:10" ht="15">
      <c r="A235" s="76"/>
      <c r="B235" s="43" t="s">
        <v>197</v>
      </c>
      <c r="C235" s="43"/>
      <c r="D235" s="41"/>
      <c r="E235" s="41"/>
      <c r="F235" s="168"/>
      <c r="G235" s="41"/>
      <c r="H235" s="169"/>
      <c r="I235" s="41"/>
      <c r="J235" s="164">
        <f>J234</f>
        <v>221711.29745987855</v>
      </c>
    </row>
    <row r="236" spans="1:10" ht="15">
      <c r="A236" s="76"/>
      <c r="B236" s="64" t="s">
        <v>198</v>
      </c>
      <c r="C236" s="64"/>
      <c r="D236" s="77"/>
      <c r="E236" s="77"/>
      <c r="F236" s="170"/>
      <c r="G236" s="77"/>
      <c r="H236" s="171"/>
      <c r="I236" s="77"/>
      <c r="J236" s="172">
        <f>C13</f>
        <v>5200</v>
      </c>
    </row>
    <row r="237" spans="1:10" ht="15">
      <c r="A237" s="76"/>
      <c r="B237" s="43"/>
      <c r="C237" s="43"/>
      <c r="D237" s="41"/>
      <c r="E237" s="41"/>
      <c r="F237" s="168"/>
      <c r="G237" s="41"/>
      <c r="H237" s="169"/>
      <c r="I237" s="41"/>
      <c r="J237" s="218"/>
    </row>
    <row r="238" spans="1:10" ht="15">
      <c r="A238" s="76"/>
      <c r="B238" s="45" t="s">
        <v>257</v>
      </c>
      <c r="C238" s="43"/>
      <c r="D238" s="43"/>
      <c r="E238" s="115"/>
      <c r="F238" s="47"/>
      <c r="G238" s="43"/>
      <c r="H238" s="43"/>
      <c r="I238" s="41" t="s">
        <v>212</v>
      </c>
      <c r="J238" s="173">
        <f>TRUNC(J235/J236,2)</f>
        <v>42.63</v>
      </c>
    </row>
    <row r="239" spans="1:10" ht="15">
      <c r="A239" s="76"/>
      <c r="B239" s="45"/>
      <c r="C239" s="43"/>
      <c r="D239" s="43"/>
      <c r="E239" s="115"/>
      <c r="F239" s="47"/>
      <c r="G239" s="43"/>
      <c r="H239" s="43"/>
      <c r="I239" s="41"/>
      <c r="J239" s="91"/>
    </row>
    <row r="240" spans="1:10" ht="15">
      <c r="A240" s="76"/>
      <c r="B240" s="45"/>
      <c r="C240" s="43"/>
      <c r="D240" s="43"/>
      <c r="E240" s="115"/>
      <c r="F240" s="47"/>
      <c r="G240" s="43"/>
      <c r="H240" s="44" t="s">
        <v>403</v>
      </c>
      <c r="I240" s="254">
        <f>+BDI!$D$18</f>
        <v>0.33169999999999999</v>
      </c>
      <c r="J240" s="173">
        <f>TRUNC(J238*I240,2)</f>
        <v>14.14</v>
      </c>
    </row>
    <row r="241" spans="1:10" ht="15">
      <c r="A241" s="76"/>
      <c r="B241" s="45"/>
      <c r="C241" s="43"/>
      <c r="D241" s="43"/>
      <c r="E241" s="115"/>
      <c r="F241" s="47"/>
      <c r="G241" s="43"/>
      <c r="H241" s="44"/>
      <c r="I241" s="254"/>
      <c r="J241" s="91"/>
    </row>
    <row r="242" spans="1:10" ht="15">
      <c r="A242" s="76"/>
      <c r="B242" s="45" t="s">
        <v>404</v>
      </c>
      <c r="C242" s="43"/>
      <c r="D242" s="43"/>
      <c r="E242" s="115"/>
      <c r="F242" s="47"/>
      <c r="G242" s="43"/>
      <c r="H242" s="43"/>
      <c r="I242" s="41" t="s">
        <v>212</v>
      </c>
      <c r="J242" s="173">
        <f>J238+J240</f>
        <v>56.77</v>
      </c>
    </row>
    <row r="243" spans="1:10" ht="15">
      <c r="A243" s="42"/>
      <c r="B243" s="43"/>
      <c r="C243" s="43"/>
      <c r="D243" s="43"/>
      <c r="E243" s="43"/>
      <c r="F243" s="43"/>
      <c r="G243" s="43"/>
      <c r="H243" s="43"/>
      <c r="I243" s="43"/>
      <c r="J243" s="43"/>
    </row>
    <row r="244" spans="1:10" ht="3" customHeight="1">
      <c r="A244" s="42"/>
      <c r="B244" s="43"/>
      <c r="C244" s="43"/>
      <c r="D244" s="97"/>
      <c r="E244" s="43"/>
      <c r="F244" s="134"/>
      <c r="G244" s="110"/>
      <c r="H244" s="177"/>
      <c r="I244" s="44"/>
      <c r="J244" s="117"/>
    </row>
    <row r="247" spans="1:10" ht="15">
      <c r="D247" s="436"/>
      <c r="E247" s="436"/>
      <c r="F247" s="436"/>
      <c r="G247" s="437"/>
    </row>
    <row r="248" spans="1:10" ht="15">
      <c r="D248" s="469" t="s">
        <v>718</v>
      </c>
      <c r="E248" s="469"/>
      <c r="F248" s="469"/>
      <c r="G248" s="469"/>
    </row>
  </sheetData>
  <mergeCells count="8">
    <mergeCell ref="C1:I1"/>
    <mergeCell ref="D248:G248"/>
    <mergeCell ref="A2:J2"/>
    <mergeCell ref="A4:J4"/>
    <mergeCell ref="B25:C25"/>
    <mergeCell ref="B33:C34"/>
    <mergeCell ref="D33:F33"/>
    <mergeCell ref="G33:I33"/>
  </mergeCells>
  <printOptions horizontalCentered="1"/>
  <pageMargins left="0.25" right="0.25" top="0.75" bottom="0.75" header="0.3" footer="0.3"/>
  <pageSetup paperSize="9" scale="50" fitToHeight="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2EBE-A741-417B-88A0-9CBE4B04C1A5}">
  <sheetPr>
    <tabColor theme="8" tint="-0.249977111117893"/>
  </sheetPr>
  <dimension ref="A1:O264"/>
  <sheetViews>
    <sheetView showGridLines="0" zoomScale="80" zoomScaleNormal="80" zoomScaleSheetLayoutView="80" workbookViewId="0">
      <selection activeCell="C1" sqref="C1:I1"/>
    </sheetView>
  </sheetViews>
  <sheetFormatPr defaultColWidth="11.42578125" defaultRowHeight="12.75"/>
  <cols>
    <col min="1" max="1" width="6" style="22" customWidth="1"/>
    <col min="2" max="2" width="21.7109375" style="18" customWidth="1"/>
    <col min="3" max="3" width="20.28515625" style="18" customWidth="1"/>
    <col min="4" max="4" width="21.85546875" style="18" customWidth="1"/>
    <col min="5" max="5" width="12.7109375" style="18" customWidth="1"/>
    <col min="6" max="6" width="16.42578125" style="18" customWidth="1"/>
    <col min="7" max="7" width="13.5703125" style="18" customWidth="1"/>
    <col min="8" max="8" width="17.7109375" style="18" customWidth="1"/>
    <col min="9" max="9" width="14.710937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96" customHeight="1">
      <c r="A1" s="18"/>
      <c r="C1" s="471"/>
      <c r="D1" s="471"/>
      <c r="E1" s="471"/>
      <c r="F1" s="471"/>
      <c r="G1" s="471"/>
      <c r="H1" s="471"/>
      <c r="I1" s="471"/>
      <c r="J1" s="21"/>
    </row>
    <row r="2" spans="1:10" ht="20.100000000000001" customHeight="1">
      <c r="A2" s="472" t="s">
        <v>586</v>
      </c>
      <c r="B2" s="472"/>
      <c r="C2" s="472"/>
      <c r="D2" s="472"/>
      <c r="E2" s="472"/>
      <c r="F2" s="472"/>
      <c r="G2" s="472"/>
      <c r="H2" s="472"/>
      <c r="I2" s="472"/>
      <c r="J2" s="472"/>
    </row>
    <row r="3" spans="1:10" ht="15">
      <c r="A3" s="42"/>
      <c r="B3" s="43"/>
      <c r="C3" s="43"/>
      <c r="D3" s="43"/>
      <c r="E3" s="43"/>
      <c r="F3" s="43"/>
      <c r="G3" s="43"/>
      <c r="H3" s="43"/>
      <c r="I3" s="43"/>
      <c r="J3" s="44"/>
    </row>
    <row r="4" spans="1:10" ht="15.75">
      <c r="A4" s="473" t="s">
        <v>676</v>
      </c>
      <c r="B4" s="473"/>
      <c r="C4" s="473"/>
      <c r="D4" s="473"/>
      <c r="E4" s="473"/>
      <c r="F4" s="473"/>
      <c r="G4" s="473"/>
      <c r="H4" s="473"/>
      <c r="I4" s="473"/>
      <c r="J4" s="473"/>
    </row>
    <row r="5" spans="1:10" ht="15">
      <c r="A5" s="41"/>
      <c r="B5" s="43"/>
      <c r="C5" s="43"/>
      <c r="D5" s="45"/>
      <c r="E5" s="45"/>
      <c r="F5" s="45"/>
      <c r="G5" s="45"/>
      <c r="H5" s="45"/>
      <c r="I5" s="45"/>
      <c r="J5" s="45"/>
    </row>
    <row r="6" spans="1:10" ht="13.9" customHeight="1">
      <c r="A6" s="42"/>
      <c r="B6" s="45" t="s">
        <v>73</v>
      </c>
      <c r="C6" s="45"/>
      <c r="D6" s="45"/>
      <c r="E6" s="45"/>
      <c r="F6" s="45"/>
      <c r="G6" s="45"/>
      <c r="H6" s="45"/>
      <c r="I6" s="45"/>
      <c r="J6" s="43"/>
    </row>
    <row r="7" spans="1:10" ht="13.9" customHeight="1">
      <c r="A7" s="42"/>
      <c r="B7" s="43" t="s">
        <v>475</v>
      </c>
      <c r="C7" s="48">
        <v>365.25</v>
      </c>
      <c r="D7" s="43" t="s">
        <v>476</v>
      </c>
      <c r="E7" s="45"/>
      <c r="F7" s="45"/>
      <c r="G7" s="43"/>
      <c r="H7" s="43"/>
      <c r="I7" s="195"/>
      <c r="J7" s="43"/>
    </row>
    <row r="8" spans="1:10" ht="13.9" customHeight="1">
      <c r="A8" s="42"/>
      <c r="B8" s="43" t="s">
        <v>477</v>
      </c>
      <c r="C8" s="48">
        <f>C7/7</f>
        <v>52.178571428571431</v>
      </c>
      <c r="D8" s="43" t="s">
        <v>478</v>
      </c>
      <c r="E8" s="45"/>
      <c r="F8" s="45"/>
      <c r="G8" s="43"/>
      <c r="H8" s="43"/>
      <c r="I8" s="195"/>
      <c r="J8" s="43"/>
    </row>
    <row r="9" spans="1:10" ht="13.9" customHeight="1">
      <c r="A9" s="42"/>
      <c r="B9" s="43" t="s">
        <v>479</v>
      </c>
      <c r="C9" s="48">
        <v>12</v>
      </c>
      <c r="D9" s="43" t="s">
        <v>476</v>
      </c>
      <c r="E9" s="45"/>
      <c r="F9" s="45"/>
      <c r="G9" s="43"/>
      <c r="H9" s="43"/>
      <c r="I9" s="195"/>
      <c r="J9" s="43"/>
    </row>
    <row r="10" spans="1:10" ht="13.9" customHeight="1">
      <c r="A10" s="42"/>
      <c r="B10" s="43" t="s">
        <v>480</v>
      </c>
      <c r="C10" s="48">
        <f>(C7-C8-C9)/12</f>
        <v>25.089285714285712</v>
      </c>
      <c r="D10" s="43" t="s">
        <v>476</v>
      </c>
      <c r="E10" s="45"/>
      <c r="F10" s="45"/>
      <c r="G10" s="43"/>
      <c r="H10" s="43"/>
      <c r="I10" s="195"/>
      <c r="J10" s="43"/>
    </row>
    <row r="11" spans="1:10" ht="13.9" customHeight="1">
      <c r="A11" s="42"/>
      <c r="B11" s="43" t="s">
        <v>481</v>
      </c>
      <c r="C11" s="48">
        <f>(C7-C8)/12</f>
        <v>26.089285714285712</v>
      </c>
      <c r="D11" s="43" t="s">
        <v>476</v>
      </c>
      <c r="E11" s="45"/>
      <c r="F11" s="45"/>
      <c r="G11" s="43"/>
      <c r="H11" s="43"/>
      <c r="I11" s="195"/>
      <c r="J11" s="43"/>
    </row>
    <row r="12" spans="1:10" ht="15">
      <c r="A12" s="41"/>
      <c r="B12" s="45"/>
      <c r="C12" s="43"/>
      <c r="D12" s="43"/>
      <c r="E12" s="43"/>
      <c r="F12" s="43"/>
      <c r="G12" s="43"/>
      <c r="H12" s="43"/>
      <c r="I12" s="195"/>
      <c r="J12" s="43"/>
    </row>
    <row r="13" spans="1:10" ht="15">
      <c r="A13" s="41"/>
      <c r="B13" s="43" t="s">
        <v>222</v>
      </c>
      <c r="C13" s="48">
        <f>+Planilha!$F$10</f>
        <v>100</v>
      </c>
      <c r="D13" s="42" t="s">
        <v>528</v>
      </c>
      <c r="E13" s="42" t="s">
        <v>529</v>
      </c>
      <c r="F13" s="43"/>
      <c r="G13" s="43"/>
      <c r="H13" s="46"/>
      <c r="I13" s="42"/>
      <c r="J13" s="43"/>
    </row>
    <row r="14" spans="1:10" ht="15">
      <c r="A14" s="41"/>
      <c r="B14" s="43" t="s">
        <v>363</v>
      </c>
      <c r="C14" s="49">
        <v>1</v>
      </c>
      <c r="D14" s="48">
        <f>TRUNC(C13*C14,2)</f>
        <v>100</v>
      </c>
      <c r="E14" s="42">
        <f>ROUNDUP(D14/$C$16,2)</f>
        <v>3.84</v>
      </c>
      <c r="F14" s="43"/>
      <c r="G14" s="43"/>
      <c r="H14" s="46"/>
      <c r="I14" s="48"/>
      <c r="J14" s="43"/>
    </row>
    <row r="15" spans="1:10" ht="15">
      <c r="A15" s="41"/>
      <c r="B15" s="43" t="s">
        <v>364</v>
      </c>
      <c r="C15" s="49">
        <f>1-C14</f>
        <v>0</v>
      </c>
      <c r="D15" s="48">
        <f>TRUNC(C13*C15,2)</f>
        <v>0</v>
      </c>
      <c r="E15" s="42">
        <f>ROUNDUP(D15/$C$16,2)</f>
        <v>0</v>
      </c>
      <c r="F15" s="43"/>
      <c r="G15" s="43"/>
      <c r="H15" s="46"/>
      <c r="I15" s="47"/>
      <c r="J15" s="43"/>
    </row>
    <row r="16" spans="1:10" ht="15">
      <c r="A16" s="41"/>
      <c r="B16" s="43" t="s">
        <v>577</v>
      </c>
      <c r="C16" s="48">
        <f>C11</f>
        <v>26.089285714285712</v>
      </c>
      <c r="D16" s="48"/>
      <c r="E16" s="42"/>
      <c r="F16" s="43"/>
      <c r="G16" s="43"/>
      <c r="H16" s="46"/>
      <c r="I16" s="47"/>
      <c r="J16" s="43"/>
    </row>
    <row r="17" spans="1:15" ht="15">
      <c r="A17" s="41"/>
      <c r="B17" s="43"/>
      <c r="C17" s="48"/>
      <c r="D17" s="48"/>
      <c r="E17" s="42"/>
      <c r="F17" s="43"/>
      <c r="G17" s="43"/>
      <c r="H17" s="46"/>
      <c r="I17" s="47"/>
      <c r="J17" s="43"/>
    </row>
    <row r="18" spans="1:15" ht="15">
      <c r="A18" s="41"/>
      <c r="B18" s="43" t="s">
        <v>222</v>
      </c>
      <c r="C18" s="48"/>
      <c r="D18" s="48"/>
      <c r="E18" s="42" t="s">
        <v>568</v>
      </c>
      <c r="F18" s="42"/>
      <c r="G18" s="43"/>
      <c r="H18" s="46"/>
      <c r="I18" s="47"/>
      <c r="J18" s="43"/>
    </row>
    <row r="19" spans="1:15" ht="15">
      <c r="A19" s="41"/>
      <c r="B19" s="43" t="s">
        <v>363</v>
      </c>
      <c r="C19" s="48"/>
      <c r="D19" s="48"/>
      <c r="E19" s="42">
        <f>E14-F19</f>
        <v>3.84</v>
      </c>
      <c r="F19" s="42"/>
      <c r="G19" s="43"/>
      <c r="H19" s="46"/>
      <c r="L19" s="47"/>
      <c r="M19" s="93"/>
      <c r="N19" s="290"/>
      <c r="O19" s="290"/>
    </row>
    <row r="20" spans="1:15" ht="15">
      <c r="A20" s="41"/>
      <c r="B20" s="43" t="s">
        <v>364</v>
      </c>
      <c r="C20" s="48"/>
      <c r="D20" s="48"/>
      <c r="E20" s="42">
        <f>E15-F20</f>
        <v>0</v>
      </c>
      <c r="F20" s="42"/>
      <c r="G20" s="43"/>
      <c r="H20" s="46"/>
      <c r="L20" s="47"/>
      <c r="M20" s="93"/>
      <c r="N20" s="290"/>
      <c r="O20" s="290"/>
    </row>
    <row r="21" spans="1:15" ht="15">
      <c r="A21" s="41"/>
      <c r="B21" s="45"/>
      <c r="C21" s="43"/>
      <c r="D21" s="43"/>
      <c r="E21" s="43"/>
      <c r="F21" s="43"/>
      <c r="G21" s="43"/>
      <c r="H21" s="46"/>
      <c r="I21" s="47"/>
      <c r="J21" s="43"/>
    </row>
    <row r="22" spans="1:15" ht="15">
      <c r="A22" s="41"/>
      <c r="B22" s="45" t="s">
        <v>224</v>
      </c>
      <c r="C22" s="43"/>
      <c r="D22" s="482" t="s">
        <v>482</v>
      </c>
      <c r="E22" s="482"/>
      <c r="F22" s="45"/>
      <c r="G22" s="41"/>
      <c r="H22" s="257"/>
      <c r="I22" s="257"/>
      <c r="J22" s="43"/>
    </row>
    <row r="23" spans="1:15" ht="15">
      <c r="A23" s="41"/>
      <c r="B23" s="43" t="s">
        <v>227</v>
      </c>
      <c r="C23" s="42">
        <v>4</v>
      </c>
      <c r="D23" s="43" t="s">
        <v>363</v>
      </c>
      <c r="E23" s="42">
        <f>ROUNDUP(E14/$C$24,0)</f>
        <v>1</v>
      </c>
      <c r="F23" s="43"/>
      <c r="G23" s="42"/>
      <c r="H23" s="42"/>
      <c r="I23" s="42"/>
      <c r="J23" s="43"/>
    </row>
    <row r="24" spans="1:15" ht="15">
      <c r="A24" s="41"/>
      <c r="B24" s="45" t="s">
        <v>232</v>
      </c>
      <c r="C24" s="195">
        <f>C23</f>
        <v>4</v>
      </c>
      <c r="D24" s="43" t="s">
        <v>364</v>
      </c>
      <c r="E24" s="42">
        <v>0</v>
      </c>
      <c r="F24" s="43"/>
      <c r="G24" s="42"/>
      <c r="H24" s="42"/>
      <c r="I24" s="42"/>
      <c r="J24" s="43"/>
    </row>
    <row r="25" spans="1:15" ht="15">
      <c r="A25" s="41"/>
      <c r="B25" s="45"/>
      <c r="C25" s="176"/>
      <c r="D25" s="43"/>
      <c r="E25" s="42"/>
      <c r="F25" s="43"/>
      <c r="G25" s="42"/>
      <c r="H25" s="42"/>
      <c r="I25" s="246"/>
      <c r="J25" s="43"/>
    </row>
    <row r="26" spans="1:15" ht="15">
      <c r="A26" s="41"/>
      <c r="B26" s="45" t="s">
        <v>483</v>
      </c>
      <c r="C26" s="176"/>
      <c r="D26" s="43"/>
      <c r="E26" s="42"/>
      <c r="F26" s="43"/>
      <c r="G26" s="42"/>
      <c r="H26" s="42"/>
      <c r="I26" s="246"/>
      <c r="J26" s="43"/>
    </row>
    <row r="27" spans="1:15" ht="15">
      <c r="A27" s="41"/>
      <c r="B27" s="43" t="s">
        <v>619</v>
      </c>
      <c r="C27" s="42">
        <v>1</v>
      </c>
      <c r="D27" s="43"/>
      <c r="E27" s="176"/>
      <c r="F27" s="43"/>
      <c r="G27" s="176"/>
      <c r="H27" s="42"/>
      <c r="I27" s="246"/>
      <c r="J27" s="43"/>
    </row>
    <row r="28" spans="1:15" ht="15">
      <c r="A28" s="41"/>
      <c r="B28" s="43" t="s">
        <v>37</v>
      </c>
      <c r="C28" s="42">
        <v>1</v>
      </c>
      <c r="D28" s="43"/>
      <c r="E28" s="42"/>
      <c r="F28" s="43"/>
      <c r="G28" s="42"/>
      <c r="H28" s="42"/>
      <c r="I28" s="246"/>
      <c r="J28" s="43"/>
    </row>
    <row r="29" spans="1:15" ht="15">
      <c r="A29" s="41"/>
      <c r="B29" s="43" t="s">
        <v>38</v>
      </c>
      <c r="C29" s="42">
        <v>2</v>
      </c>
      <c r="D29" s="43"/>
      <c r="E29" s="42"/>
      <c r="F29" s="43"/>
      <c r="G29" s="42"/>
      <c r="H29" s="42"/>
      <c r="I29" s="246"/>
      <c r="J29" s="43"/>
    </row>
    <row r="30" spans="1:15" ht="15">
      <c r="A30" s="41"/>
      <c r="B30" s="45"/>
      <c r="C30" s="43"/>
      <c r="D30" s="43"/>
      <c r="E30" s="43"/>
      <c r="F30" s="43"/>
      <c r="G30" s="43"/>
      <c r="H30" s="46"/>
      <c r="I30" s="47"/>
      <c r="J30" s="43"/>
    </row>
    <row r="31" spans="1:15" ht="12.75" customHeight="1">
      <c r="A31" s="42"/>
      <c r="B31" s="50" t="s">
        <v>66</v>
      </c>
      <c r="C31" s="51"/>
      <c r="D31" s="51"/>
      <c r="E31" s="52"/>
      <c r="F31" s="53"/>
      <c r="G31" s="43"/>
      <c r="H31" s="46"/>
      <c r="I31" s="47"/>
      <c r="J31" s="43"/>
    </row>
    <row r="32" spans="1:15" ht="12.75" customHeight="1">
      <c r="A32" s="42"/>
      <c r="B32" s="50"/>
      <c r="C32" s="51"/>
      <c r="D32" s="51"/>
      <c r="E32" s="51"/>
      <c r="F32" s="43"/>
      <c r="G32" s="43"/>
      <c r="H32" s="46"/>
      <c r="I32" s="43"/>
      <c r="J32" s="43"/>
    </row>
    <row r="33" spans="1:10" ht="13.5" customHeight="1">
      <c r="A33" s="54"/>
      <c r="B33" s="474" t="s">
        <v>620</v>
      </c>
      <c r="C33" s="475"/>
      <c r="D33" s="55" t="s">
        <v>63</v>
      </c>
      <c r="E33" s="55" t="s">
        <v>67</v>
      </c>
      <c r="F33" s="55" t="s">
        <v>69</v>
      </c>
      <c r="G33" s="55" t="s">
        <v>49</v>
      </c>
      <c r="H33" s="56" t="s">
        <v>71</v>
      </c>
      <c r="I33" s="57" t="s">
        <v>72</v>
      </c>
      <c r="J33" s="43"/>
    </row>
    <row r="34" spans="1:10" ht="15">
      <c r="A34" s="54"/>
      <c r="B34" s="194" t="s">
        <v>363</v>
      </c>
      <c r="C34" s="43"/>
      <c r="D34" s="59">
        <f>E23</f>
        <v>1</v>
      </c>
      <c r="E34" s="60">
        <v>0</v>
      </c>
      <c r="F34" s="61">
        <v>128</v>
      </c>
      <c r="G34" s="59">
        <f>F34*$C$16*D34</f>
        <v>3339.4285714285711</v>
      </c>
      <c r="H34" s="59">
        <f>D34</f>
        <v>1</v>
      </c>
      <c r="I34" s="62">
        <f>ROUNDUP(H34*E34,0)</f>
        <v>0</v>
      </c>
      <c r="J34" s="43"/>
    </row>
    <row r="35" spans="1:10" ht="15">
      <c r="A35" s="54"/>
      <c r="B35" s="194" t="s">
        <v>364</v>
      </c>
      <c r="C35" s="43"/>
      <c r="D35" s="59">
        <f>E24</f>
        <v>0</v>
      </c>
      <c r="E35" s="60">
        <v>0</v>
      </c>
      <c r="F35" s="61">
        <v>0</v>
      </c>
      <c r="G35" s="59">
        <f>F35*$C$16*D35</f>
        <v>0</v>
      </c>
      <c r="H35" s="59">
        <f>D35</f>
        <v>0</v>
      </c>
      <c r="I35" s="62">
        <f>ROUNDUP(H35*E35,0)</f>
        <v>0</v>
      </c>
      <c r="J35" s="43"/>
    </row>
    <row r="36" spans="1:10" ht="15">
      <c r="A36" s="54"/>
      <c r="B36" s="58" t="s">
        <v>290</v>
      </c>
      <c r="C36" s="43"/>
      <c r="D36" s="59">
        <f>G24</f>
        <v>0</v>
      </c>
      <c r="E36" s="60">
        <v>0</v>
      </c>
      <c r="F36" s="61">
        <v>0</v>
      </c>
      <c r="G36" s="59">
        <f>F36*4.28*D36*C24</f>
        <v>0</v>
      </c>
      <c r="H36" s="59">
        <f>D36</f>
        <v>0</v>
      </c>
      <c r="I36" s="62">
        <f>ROUNDUP(H36*E36,0)</f>
        <v>0</v>
      </c>
      <c r="J36" s="43"/>
    </row>
    <row r="37" spans="1:10" ht="15">
      <c r="A37" s="54"/>
      <c r="B37" s="63" t="s">
        <v>68</v>
      </c>
      <c r="C37" s="64"/>
      <c r="D37" s="65"/>
      <c r="E37" s="66"/>
      <c r="F37" s="65"/>
      <c r="G37" s="67">
        <f>SUM(G34:G36)</f>
        <v>3339.4285714285711</v>
      </c>
      <c r="H37" s="65"/>
      <c r="I37" s="68"/>
      <c r="J37" s="43"/>
    </row>
    <row r="38" spans="1:10" ht="15">
      <c r="A38" s="54"/>
      <c r="B38" s="45"/>
      <c r="C38" s="43"/>
      <c r="D38" s="61"/>
      <c r="E38" s="69"/>
      <c r="F38" s="61"/>
      <c r="G38" s="70"/>
      <c r="H38" s="61"/>
      <c r="I38" s="61"/>
      <c r="J38" s="43"/>
    </row>
    <row r="39" spans="1:10" ht="15">
      <c r="A39" s="41"/>
      <c r="B39" s="50" t="s">
        <v>70</v>
      </c>
      <c r="C39" s="45"/>
      <c r="D39" s="43"/>
      <c r="E39" s="43"/>
      <c r="F39" s="43"/>
      <c r="G39" s="43"/>
      <c r="H39" s="44" t="s">
        <v>509</v>
      </c>
      <c r="I39" s="282">
        <v>0</v>
      </c>
      <c r="J39" s="45"/>
    </row>
    <row r="40" spans="1:10" ht="15">
      <c r="A40" s="41"/>
      <c r="B40" s="45"/>
      <c r="C40" s="45"/>
      <c r="D40" s="43"/>
      <c r="E40" s="43"/>
      <c r="F40" s="43"/>
      <c r="G40" s="43"/>
      <c r="H40" s="43"/>
      <c r="I40" s="43"/>
      <c r="J40" s="45"/>
    </row>
    <row r="41" spans="1:10" ht="17.25">
      <c r="A41" s="41"/>
      <c r="B41" s="476" t="s">
        <v>47</v>
      </c>
      <c r="C41" s="477"/>
      <c r="D41" s="480" t="s">
        <v>37</v>
      </c>
      <c r="E41" s="480"/>
      <c r="F41" s="480"/>
      <c r="G41" s="480" t="s">
        <v>38</v>
      </c>
      <c r="H41" s="480"/>
      <c r="I41" s="481"/>
      <c r="J41" s="45"/>
    </row>
    <row r="42" spans="1:10" ht="14.25">
      <c r="A42" s="41"/>
      <c r="B42" s="478"/>
      <c r="C42" s="479"/>
      <c r="D42" s="71" t="s">
        <v>63</v>
      </c>
      <c r="E42" s="71" t="s">
        <v>67</v>
      </c>
      <c r="F42" s="71" t="s">
        <v>48</v>
      </c>
      <c r="G42" s="71" t="s">
        <v>63</v>
      </c>
      <c r="H42" s="71" t="s">
        <v>67</v>
      </c>
      <c r="I42" s="72" t="s">
        <v>48</v>
      </c>
      <c r="J42" s="45"/>
    </row>
    <row r="43" spans="1:10" ht="15">
      <c r="A43" s="41"/>
      <c r="B43" s="194" t="s">
        <v>363</v>
      </c>
      <c r="C43" s="43"/>
      <c r="D43" s="59">
        <f>D34</f>
        <v>1</v>
      </c>
      <c r="E43" s="59">
        <v>0</v>
      </c>
      <c r="F43" s="59">
        <f>ROUNDUP(D43+E43,0)</f>
        <v>1</v>
      </c>
      <c r="G43" s="59">
        <f>D34*1</f>
        <v>1</v>
      </c>
      <c r="H43" s="59">
        <v>0</v>
      </c>
      <c r="I43" s="321">
        <f>ROUNDUP(G43+H43,0)</f>
        <v>1</v>
      </c>
      <c r="J43" s="45"/>
    </row>
    <row r="44" spans="1:10" ht="15">
      <c r="A44" s="41"/>
      <c r="B44" s="194" t="s">
        <v>364</v>
      </c>
      <c r="C44" s="43"/>
      <c r="D44" s="59">
        <f>D35</f>
        <v>0</v>
      </c>
      <c r="E44" s="59">
        <v>0</v>
      </c>
      <c r="F44" s="59">
        <f>ROUNDUP(D44+E44,0)</f>
        <v>0</v>
      </c>
      <c r="G44" s="59">
        <f t="shared" ref="G44:G45" si="0">D35*1</f>
        <v>0</v>
      </c>
      <c r="H44" s="59">
        <v>0</v>
      </c>
      <c r="I44" s="321">
        <f t="shared" ref="I44:I45" si="1">ROUNDUP(G44+H44,0)</f>
        <v>0</v>
      </c>
      <c r="J44" s="45"/>
    </row>
    <row r="45" spans="1:10" ht="15">
      <c r="A45" s="41"/>
      <c r="B45" s="58" t="s">
        <v>290</v>
      </c>
      <c r="C45" s="43"/>
      <c r="D45" s="59">
        <v>0</v>
      </c>
      <c r="E45" s="59">
        <f t="shared" ref="E45" si="2">ROUNDUP(D45*$I$39,1)</f>
        <v>0</v>
      </c>
      <c r="F45" s="59">
        <f>ROUNDUP(D45+E45,0)</f>
        <v>0</v>
      </c>
      <c r="G45" s="59">
        <f t="shared" si="0"/>
        <v>0</v>
      </c>
      <c r="H45" s="59">
        <f>ROUNDUP(G45*$I$39,0)</f>
        <v>0</v>
      </c>
      <c r="I45" s="321">
        <f t="shared" si="1"/>
        <v>0</v>
      </c>
      <c r="J45" s="45"/>
    </row>
    <row r="46" spans="1:10" ht="15">
      <c r="A46" s="41"/>
      <c r="B46" s="73" t="s">
        <v>50</v>
      </c>
      <c r="C46" s="64"/>
      <c r="D46" s="320">
        <f t="shared" ref="D46:E46" si="3">SUM(D43:D45)</f>
        <v>1</v>
      </c>
      <c r="E46" s="320">
        <f t="shared" si="3"/>
        <v>0</v>
      </c>
      <c r="F46" s="320">
        <f>SUM(F43:F45)</f>
        <v>1</v>
      </c>
      <c r="G46" s="320">
        <f t="shared" ref="G46:H46" si="4">SUM(G43:G45)</f>
        <v>1</v>
      </c>
      <c r="H46" s="320">
        <f t="shared" si="4"/>
        <v>0</v>
      </c>
      <c r="I46" s="322">
        <f>SUM(I43:I45)</f>
        <v>1</v>
      </c>
      <c r="J46" s="45"/>
    </row>
    <row r="47" spans="1:10" ht="15">
      <c r="A47" s="41"/>
      <c r="B47" s="43"/>
      <c r="C47" s="43"/>
      <c r="D47" s="61"/>
      <c r="E47" s="61"/>
      <c r="F47" s="70"/>
      <c r="G47" s="61"/>
      <c r="H47" s="61"/>
      <c r="I47" s="70"/>
      <c r="J47" s="45"/>
    </row>
    <row r="48" spans="1:10" ht="14.25">
      <c r="A48" s="76" t="s">
        <v>178</v>
      </c>
      <c r="B48" s="45" t="s">
        <v>145</v>
      </c>
      <c r="C48" s="45"/>
      <c r="D48" s="45"/>
      <c r="E48" s="41"/>
      <c r="F48" s="41"/>
      <c r="G48" s="41"/>
      <c r="H48" s="45"/>
      <c r="I48" s="41"/>
      <c r="J48" s="41"/>
    </row>
    <row r="49" spans="1:12" ht="15">
      <c r="A49" s="42"/>
      <c r="B49" s="45"/>
      <c r="C49" s="43"/>
      <c r="D49" s="43"/>
      <c r="E49" s="42"/>
      <c r="F49" s="42"/>
      <c r="G49" s="42"/>
      <c r="H49" s="43"/>
      <c r="I49" s="43"/>
      <c r="J49" s="42"/>
    </row>
    <row r="50" spans="1:12" ht="15">
      <c r="A50" s="76"/>
      <c r="B50" s="45" t="s">
        <v>37</v>
      </c>
      <c r="C50" s="43"/>
      <c r="D50" s="43"/>
      <c r="E50" s="41" t="s">
        <v>41</v>
      </c>
      <c r="F50" s="41"/>
      <c r="G50" s="41" t="s">
        <v>1</v>
      </c>
      <c r="H50" s="45"/>
      <c r="I50" s="77" t="s">
        <v>2</v>
      </c>
      <c r="J50" s="41"/>
    </row>
    <row r="51" spans="1:12" ht="15">
      <c r="A51" s="42"/>
      <c r="B51" s="78" t="s">
        <v>3</v>
      </c>
      <c r="C51" s="78"/>
      <c r="D51" s="78"/>
      <c r="E51" s="79">
        <v>1</v>
      </c>
      <c r="F51" s="80" t="s">
        <v>4</v>
      </c>
      <c r="G51" s="81">
        <f>+Dados!$I$7</f>
        <v>3319.9960000000005</v>
      </c>
      <c r="H51" s="82" t="s">
        <v>8</v>
      </c>
      <c r="I51" s="46">
        <f t="shared" ref="I51:I57" si="5">E51*G51</f>
        <v>3319.9960000000005</v>
      </c>
      <c r="J51" s="43"/>
    </row>
    <row r="52" spans="1:12" ht="15">
      <c r="A52" s="42"/>
      <c r="B52" s="43" t="s">
        <v>65</v>
      </c>
      <c r="C52" s="43"/>
      <c r="D52" s="43"/>
      <c r="E52" s="83">
        <v>0</v>
      </c>
      <c r="F52" s="42" t="s">
        <v>4</v>
      </c>
      <c r="G52" s="46">
        <f>(G51+G54)/220*1.5</f>
        <v>24.846790909090913</v>
      </c>
      <c r="H52" s="84" t="s">
        <v>8</v>
      </c>
      <c r="I52" s="46">
        <f t="shared" si="5"/>
        <v>0</v>
      </c>
      <c r="J52" s="43"/>
    </row>
    <row r="53" spans="1:12" ht="15">
      <c r="A53" s="42"/>
      <c r="B53" s="43" t="s">
        <v>517</v>
      </c>
      <c r="C53" s="43"/>
      <c r="D53" s="43"/>
      <c r="E53" s="83">
        <f>((E52/26.08)*(($C$8+$C$9)/12))</f>
        <v>0</v>
      </c>
      <c r="F53" s="42" t="s">
        <v>4</v>
      </c>
      <c r="G53" s="46">
        <f>((G51+G54)/220*1.5)</f>
        <v>24.846790909090913</v>
      </c>
      <c r="H53" s="84" t="s">
        <v>8</v>
      </c>
      <c r="I53" s="46">
        <f t="shared" si="5"/>
        <v>0</v>
      </c>
      <c r="J53" s="43"/>
    </row>
    <row r="54" spans="1:12" ht="15">
      <c r="A54" s="42"/>
      <c r="B54" s="43" t="s">
        <v>74</v>
      </c>
      <c r="C54" s="43"/>
      <c r="D54" s="85">
        <v>0.2</v>
      </c>
      <c r="E54" s="83">
        <f>E51</f>
        <v>1</v>
      </c>
      <c r="F54" s="42" t="s">
        <v>4</v>
      </c>
      <c r="G54" s="46">
        <f>+Dados!$I$45*D54</f>
        <v>324.20000000000005</v>
      </c>
      <c r="H54" s="84" t="s">
        <v>8</v>
      </c>
      <c r="I54" s="46">
        <f t="shared" si="5"/>
        <v>324.20000000000005</v>
      </c>
      <c r="J54" s="43"/>
    </row>
    <row r="55" spans="1:12" ht="15">
      <c r="A55" s="42"/>
      <c r="B55" s="43" t="s">
        <v>519</v>
      </c>
      <c r="C55" s="43"/>
      <c r="D55" s="86"/>
      <c r="E55" s="83">
        <v>0</v>
      </c>
      <c r="F55" s="42" t="s">
        <v>4</v>
      </c>
      <c r="G55" s="46">
        <f>(G51+G54)/220*2</f>
        <v>33.129054545454551</v>
      </c>
      <c r="H55" s="84" t="s">
        <v>8</v>
      </c>
      <c r="I55" s="46">
        <f t="shared" si="5"/>
        <v>0</v>
      </c>
      <c r="J55" s="43"/>
      <c r="K55" s="290"/>
      <c r="L55" s="290"/>
    </row>
    <row r="56" spans="1:12" ht="15">
      <c r="A56" s="42"/>
      <c r="B56" s="43" t="s">
        <v>518</v>
      </c>
      <c r="C56" s="43"/>
      <c r="D56" s="86"/>
      <c r="E56" s="83">
        <f>(E55/26.08*(($C$8+$C$9)/12))</f>
        <v>0</v>
      </c>
      <c r="F56" s="42" t="s">
        <v>4</v>
      </c>
      <c r="G56" s="46">
        <f>((G51+G54)/220*2)</f>
        <v>33.129054545454551</v>
      </c>
      <c r="H56" s="84" t="s">
        <v>8</v>
      </c>
      <c r="I56" s="46">
        <f t="shared" si="5"/>
        <v>0</v>
      </c>
      <c r="J56" s="43"/>
    </row>
    <row r="57" spans="1:12" ht="15">
      <c r="A57" s="42"/>
      <c r="B57" s="43" t="s">
        <v>75</v>
      </c>
      <c r="C57" s="43"/>
      <c r="D57" s="43"/>
      <c r="E57" s="83">
        <f>C15</f>
        <v>0</v>
      </c>
      <c r="F57" s="42" t="s">
        <v>4</v>
      </c>
      <c r="G57" s="46">
        <f>G51*14.48%</f>
        <v>480.7354208000001</v>
      </c>
      <c r="H57" s="84" t="s">
        <v>8</v>
      </c>
      <c r="I57" s="46">
        <f t="shared" si="5"/>
        <v>0</v>
      </c>
      <c r="J57" s="43"/>
    </row>
    <row r="58" spans="1:12" ht="15">
      <c r="A58" s="42"/>
      <c r="B58" s="43" t="s">
        <v>5</v>
      </c>
      <c r="C58" s="43"/>
      <c r="D58" s="86">
        <f>Encargos!$D$37</f>
        <v>0.73019999999999996</v>
      </c>
      <c r="E58" s="83"/>
      <c r="F58" s="42"/>
      <c r="G58" s="46"/>
      <c r="H58" s="84" t="s">
        <v>8</v>
      </c>
      <c r="I58" s="46">
        <f>TRUNC(SUM(I51:I57)*D58,2)</f>
        <v>2660.99</v>
      </c>
      <c r="J58" s="43"/>
    </row>
    <row r="59" spans="1:12" ht="15">
      <c r="A59" s="42"/>
      <c r="B59" s="43" t="s">
        <v>382</v>
      </c>
      <c r="C59" s="43"/>
      <c r="D59" s="86"/>
      <c r="E59" s="83">
        <v>1</v>
      </c>
      <c r="F59" s="42" t="s">
        <v>4</v>
      </c>
      <c r="G59" s="46">
        <f>+Dados!$I$14</f>
        <v>265.60000000000002</v>
      </c>
      <c r="H59" s="84" t="s">
        <v>8</v>
      </c>
      <c r="I59" s="46">
        <f>E59*G59</f>
        <v>265.60000000000002</v>
      </c>
      <c r="J59" s="43"/>
    </row>
    <row r="60" spans="1:12" ht="15">
      <c r="A60" s="42"/>
      <c r="B60" s="43" t="s">
        <v>276</v>
      </c>
      <c r="C60" s="43"/>
      <c r="D60" s="86"/>
      <c r="E60" s="83">
        <v>1</v>
      </c>
      <c r="F60" s="42"/>
      <c r="G60" s="46">
        <f>+Dados!$I$18</f>
        <v>137.04</v>
      </c>
      <c r="H60" s="84" t="s">
        <v>8</v>
      </c>
      <c r="I60" s="46">
        <f>E60*G60</f>
        <v>137.04</v>
      </c>
      <c r="J60" s="43"/>
    </row>
    <row r="61" spans="1:12" ht="15.75" thickBot="1">
      <c r="A61" s="42"/>
      <c r="B61" s="43" t="s">
        <v>649</v>
      </c>
      <c r="C61" s="43"/>
      <c r="D61" s="87"/>
      <c r="E61" s="83"/>
      <c r="F61" s="42" t="s">
        <v>4</v>
      </c>
      <c r="G61" s="46">
        <f>SUM(I51:I61)</f>
        <v>6707.8260000000009</v>
      </c>
      <c r="H61" s="43"/>
      <c r="I61" s="44" t="s">
        <v>8</v>
      </c>
      <c r="J61" s="88">
        <f>G61</f>
        <v>6707.8260000000009</v>
      </c>
    </row>
    <row r="62" spans="1:12" ht="15">
      <c r="A62" s="89"/>
      <c r="B62" s="90"/>
      <c r="C62" s="90"/>
      <c r="D62" s="90"/>
      <c r="E62" s="90"/>
      <c r="F62" s="90"/>
      <c r="G62" s="90"/>
      <c r="H62" s="90"/>
      <c r="I62" s="90"/>
      <c r="J62" s="43"/>
    </row>
    <row r="63" spans="1:12" ht="15">
      <c r="A63" s="76"/>
      <c r="B63" s="45" t="s">
        <v>38</v>
      </c>
      <c r="C63" s="43"/>
      <c r="D63" s="43"/>
      <c r="E63" s="41" t="s">
        <v>41</v>
      </c>
      <c r="F63" s="41"/>
      <c r="G63" s="41" t="s">
        <v>1</v>
      </c>
      <c r="H63" s="45"/>
      <c r="I63" s="77" t="s">
        <v>2</v>
      </c>
      <c r="J63" s="41"/>
    </row>
    <row r="64" spans="1:12" ht="15">
      <c r="A64" s="42"/>
      <c r="B64" s="78" t="s">
        <v>3</v>
      </c>
      <c r="C64" s="78"/>
      <c r="D64" s="78"/>
      <c r="E64" s="79">
        <v>1</v>
      </c>
      <c r="F64" s="80" t="s">
        <v>4</v>
      </c>
      <c r="G64" s="81">
        <f>+Dados!$I$8</f>
        <v>1845.1080000000002</v>
      </c>
      <c r="H64" s="82" t="s">
        <v>8</v>
      </c>
      <c r="I64" s="46">
        <f t="shared" ref="I64:I70" si="6">E64*G64</f>
        <v>1845.1080000000002</v>
      </c>
      <c r="J64" s="43"/>
    </row>
    <row r="65" spans="1:10" ht="15">
      <c r="A65" s="42"/>
      <c r="B65" s="43" t="s">
        <v>65</v>
      </c>
      <c r="C65" s="43"/>
      <c r="D65" s="43"/>
      <c r="E65" s="83">
        <v>0</v>
      </c>
      <c r="F65" s="42" t="s">
        <v>4</v>
      </c>
      <c r="G65" s="46">
        <f>(G64+G67)/220*1.5</f>
        <v>14.790736363636364</v>
      </c>
      <c r="H65" s="84" t="s">
        <v>8</v>
      </c>
      <c r="I65" s="46">
        <f t="shared" si="6"/>
        <v>0</v>
      </c>
      <c r="J65" s="43"/>
    </row>
    <row r="66" spans="1:10" ht="15">
      <c r="A66" s="42"/>
      <c r="B66" s="43" t="s">
        <v>517</v>
      </c>
      <c r="C66" s="43"/>
      <c r="D66" s="43"/>
      <c r="E66" s="83">
        <f>((E65/26.08)*(($C$8+$C$9)/12))</f>
        <v>0</v>
      </c>
      <c r="F66" s="42" t="s">
        <v>4</v>
      </c>
      <c r="G66" s="46">
        <f>((G64+G67)/220*1.5)</f>
        <v>14.790736363636364</v>
      </c>
      <c r="H66" s="84" t="s">
        <v>8</v>
      </c>
      <c r="I66" s="46">
        <f t="shared" si="6"/>
        <v>0</v>
      </c>
      <c r="J66" s="43"/>
    </row>
    <row r="67" spans="1:10" ht="15">
      <c r="A67" s="42"/>
      <c r="B67" s="43" t="s">
        <v>74</v>
      </c>
      <c r="C67" s="43"/>
      <c r="D67" s="85">
        <v>0.2</v>
      </c>
      <c r="E67" s="83">
        <f>E64</f>
        <v>1</v>
      </c>
      <c r="F67" s="42" t="s">
        <v>4</v>
      </c>
      <c r="G67" s="46">
        <f>+Dados!$I$45*D67</f>
        <v>324.20000000000005</v>
      </c>
      <c r="H67" s="84" t="s">
        <v>8</v>
      </c>
      <c r="I67" s="46">
        <f t="shared" si="6"/>
        <v>324.20000000000005</v>
      </c>
      <c r="J67" s="43"/>
    </row>
    <row r="68" spans="1:10" ht="15">
      <c r="A68" s="42"/>
      <c r="B68" s="43" t="s">
        <v>377</v>
      </c>
      <c r="C68" s="43"/>
      <c r="D68" s="86"/>
      <c r="E68" s="83">
        <v>0</v>
      </c>
      <c r="F68" s="42" t="s">
        <v>4</v>
      </c>
      <c r="G68" s="46">
        <f>(G64+G67)/220*2</f>
        <v>19.720981818181819</v>
      </c>
      <c r="H68" s="84" t="s">
        <v>8</v>
      </c>
      <c r="I68" s="46">
        <f t="shared" si="6"/>
        <v>0</v>
      </c>
      <c r="J68" s="43"/>
    </row>
    <row r="69" spans="1:10" ht="15">
      <c r="A69" s="42"/>
      <c r="B69" s="43" t="s">
        <v>518</v>
      </c>
      <c r="C69" s="43"/>
      <c r="D69" s="86"/>
      <c r="E69" s="83">
        <f>(E68/26.08*(($C$8+$C$9)/12))</f>
        <v>0</v>
      </c>
      <c r="F69" s="42" t="s">
        <v>4</v>
      </c>
      <c r="G69" s="46">
        <f>((G64+G67)/220*2)</f>
        <v>19.720981818181819</v>
      </c>
      <c r="H69" s="84" t="s">
        <v>8</v>
      </c>
      <c r="I69" s="46">
        <f t="shared" si="6"/>
        <v>0</v>
      </c>
      <c r="J69" s="43"/>
    </row>
    <row r="70" spans="1:10" ht="15">
      <c r="A70" s="42"/>
      <c r="B70" s="43" t="s">
        <v>75</v>
      </c>
      <c r="C70" s="43"/>
      <c r="D70" s="43"/>
      <c r="E70" s="83">
        <f>C15</f>
        <v>0</v>
      </c>
      <c r="F70" s="42" t="s">
        <v>4</v>
      </c>
      <c r="G70" s="46">
        <f>G64*14.48%</f>
        <v>267.17163840000006</v>
      </c>
      <c r="H70" s="84" t="s">
        <v>8</v>
      </c>
      <c r="I70" s="46">
        <f t="shared" si="6"/>
        <v>0</v>
      </c>
      <c r="J70" s="43"/>
    </row>
    <row r="71" spans="1:10" ht="15">
      <c r="A71" s="42"/>
      <c r="B71" s="43" t="s">
        <v>5</v>
      </c>
      <c r="C71" s="43"/>
      <c r="D71" s="86">
        <f>Encargos!D37</f>
        <v>0.73019999999999996</v>
      </c>
      <c r="E71" s="83"/>
      <c r="F71" s="42"/>
      <c r="G71" s="46"/>
      <c r="H71" s="84" t="s">
        <v>8</v>
      </c>
      <c r="I71" s="46">
        <f>TRUNC(SUM(I64:I70)*D71,2)</f>
        <v>1584.02</v>
      </c>
      <c r="J71" s="43"/>
    </row>
    <row r="72" spans="1:10" ht="15">
      <c r="A72" s="42"/>
      <c r="B72" s="43" t="s">
        <v>382</v>
      </c>
      <c r="C72" s="43"/>
      <c r="D72" s="86"/>
      <c r="E72" s="83">
        <v>1</v>
      </c>
      <c r="F72" s="42" t="s">
        <v>4</v>
      </c>
      <c r="G72" s="46">
        <f>+Dados!$I$14</f>
        <v>265.60000000000002</v>
      </c>
      <c r="H72" s="84" t="s">
        <v>8</v>
      </c>
      <c r="I72" s="46">
        <f>E72*G72</f>
        <v>265.60000000000002</v>
      </c>
      <c r="J72" s="43"/>
    </row>
    <row r="73" spans="1:10" ht="15">
      <c r="A73" s="42"/>
      <c r="B73" s="43" t="s">
        <v>276</v>
      </c>
      <c r="C73" s="43"/>
      <c r="D73" s="86"/>
      <c r="E73" s="83">
        <v>1</v>
      </c>
      <c r="F73" s="42"/>
      <c r="G73" s="46">
        <f>+Dados!$I$17</f>
        <v>29.699166666666667</v>
      </c>
      <c r="H73" s="84" t="s">
        <v>8</v>
      </c>
      <c r="I73" s="46">
        <f>E73*G73</f>
        <v>29.699166666666667</v>
      </c>
      <c r="J73" s="43"/>
    </row>
    <row r="74" spans="1:10" ht="15.75" thickBot="1">
      <c r="A74" s="42"/>
      <c r="B74" s="43" t="s">
        <v>606</v>
      </c>
      <c r="C74" s="43"/>
      <c r="D74" s="87"/>
      <c r="E74" s="83"/>
      <c r="F74" s="42" t="s">
        <v>4</v>
      </c>
      <c r="G74" s="46">
        <f>SUM(I64:I74)</f>
        <v>4048.6271666666667</v>
      </c>
      <c r="H74" s="43"/>
      <c r="I74" s="44" t="s">
        <v>8</v>
      </c>
      <c r="J74" s="88">
        <f>G74</f>
        <v>4048.6271666666667</v>
      </c>
    </row>
    <row r="75" spans="1:10" ht="15">
      <c r="A75" s="42"/>
      <c r="B75" s="45"/>
      <c r="C75" s="43"/>
      <c r="D75" s="87"/>
      <c r="E75" s="46"/>
      <c r="F75" s="42"/>
      <c r="G75" s="46"/>
      <c r="H75" s="43"/>
      <c r="I75" s="44"/>
      <c r="J75" s="91"/>
    </row>
    <row r="76" spans="1:10" ht="15">
      <c r="A76" s="42"/>
      <c r="B76" s="45" t="s">
        <v>150</v>
      </c>
      <c r="C76" s="43"/>
      <c r="D76" s="43"/>
      <c r="E76" s="46"/>
      <c r="F76" s="42"/>
      <c r="G76" s="46"/>
      <c r="H76" s="43"/>
      <c r="I76" s="43"/>
      <c r="J76" s="43"/>
    </row>
    <row r="77" spans="1:10" ht="15">
      <c r="A77" s="42"/>
      <c r="B77" s="45"/>
      <c r="C77" s="43"/>
      <c r="D77" s="43"/>
      <c r="E77" s="41" t="s">
        <v>41</v>
      </c>
      <c r="F77" s="41"/>
      <c r="G77" s="41" t="s">
        <v>149</v>
      </c>
      <c r="H77" s="45"/>
      <c r="I77" s="41" t="s">
        <v>2</v>
      </c>
      <c r="J77" s="91"/>
    </row>
    <row r="78" spans="1:10" ht="15">
      <c r="A78" s="76"/>
      <c r="B78" s="45" t="s">
        <v>37</v>
      </c>
      <c r="C78" s="43"/>
      <c r="D78" s="43"/>
      <c r="E78" s="92">
        <f>F46</f>
        <v>1</v>
      </c>
      <c r="F78" s="43"/>
      <c r="G78" s="47">
        <f>J61</f>
        <v>6707.8260000000009</v>
      </c>
      <c r="H78" s="43"/>
      <c r="I78" s="93">
        <f>G78*E78</f>
        <v>6707.8260000000009</v>
      </c>
      <c r="J78" s="41"/>
    </row>
    <row r="79" spans="1:10" ht="15">
      <c r="A79" s="76"/>
      <c r="B79" s="45" t="s">
        <v>38</v>
      </c>
      <c r="C79" s="43"/>
      <c r="D79" s="43"/>
      <c r="E79" s="92">
        <f>I46</f>
        <v>1</v>
      </c>
      <c r="F79" s="42"/>
      <c r="G79" s="46">
        <f>J74</f>
        <v>4048.6271666666667</v>
      </c>
      <c r="H79" s="43"/>
      <c r="I79" s="93">
        <f>G79*E79</f>
        <v>4048.6271666666667</v>
      </c>
      <c r="J79" s="91"/>
    </row>
    <row r="80" spans="1:10" ht="15.75" thickBot="1">
      <c r="A80" s="42"/>
      <c r="B80" s="45"/>
      <c r="C80" s="43"/>
      <c r="D80" s="43"/>
      <c r="E80" s="46"/>
      <c r="F80" s="42"/>
      <c r="G80" s="46"/>
      <c r="H80" s="43"/>
      <c r="I80" s="44" t="s">
        <v>8</v>
      </c>
      <c r="J80" s="94">
        <f>SUM(I78:I79)</f>
        <v>10756.453166666668</v>
      </c>
    </row>
    <row r="81" spans="1:10" ht="15.75" thickTop="1">
      <c r="A81" s="42"/>
      <c r="B81" s="45"/>
      <c r="C81" s="43"/>
      <c r="D81" s="43"/>
      <c r="E81" s="46"/>
      <c r="F81" s="42"/>
      <c r="G81" s="46"/>
      <c r="H81" s="43"/>
      <c r="I81" s="44"/>
      <c r="J81" s="91"/>
    </row>
    <row r="82" spans="1:10" ht="3" customHeight="1">
      <c r="A82" s="42"/>
      <c r="B82" s="43"/>
      <c r="C82" s="43"/>
      <c r="D82" s="43"/>
      <c r="E82" s="43"/>
      <c r="F82" s="43"/>
      <c r="G82" s="43"/>
      <c r="H82" s="43"/>
      <c r="I82" s="43"/>
      <c r="J82" s="43"/>
    </row>
    <row r="83" spans="1:10" ht="14.25">
      <c r="A83" s="76" t="s">
        <v>179</v>
      </c>
      <c r="B83" s="45" t="s">
        <v>146</v>
      </c>
      <c r="C83" s="45"/>
      <c r="D83" s="45"/>
      <c r="E83" s="41"/>
      <c r="F83" s="41"/>
      <c r="G83" s="41"/>
      <c r="H83" s="45"/>
      <c r="I83" s="41"/>
      <c r="J83" s="41"/>
    </row>
    <row r="84" spans="1:10" ht="15">
      <c r="A84" s="42"/>
      <c r="B84" s="45"/>
      <c r="C84" s="43"/>
      <c r="D84" s="43"/>
      <c r="E84" s="42"/>
      <c r="F84" s="42"/>
      <c r="G84" s="42"/>
      <c r="H84" s="42"/>
      <c r="I84" s="42"/>
      <c r="J84" s="42"/>
    </row>
    <row r="85" spans="1:10" ht="15">
      <c r="A85" s="76"/>
      <c r="B85" s="45" t="s">
        <v>92</v>
      </c>
      <c r="C85" s="43"/>
      <c r="D85" s="43"/>
      <c r="E85" s="41" t="s">
        <v>41</v>
      </c>
      <c r="F85" s="41"/>
      <c r="G85" s="41" t="s">
        <v>42</v>
      </c>
      <c r="H85" s="45"/>
      <c r="I85" s="41" t="s">
        <v>2</v>
      </c>
      <c r="J85" s="42"/>
    </row>
    <row r="86" spans="1:10" ht="15">
      <c r="A86" s="42"/>
      <c r="B86" s="78"/>
      <c r="C86" s="78"/>
      <c r="D86" s="78" t="s">
        <v>10</v>
      </c>
      <c r="E86" s="95">
        <v>3</v>
      </c>
      <c r="F86" s="78" t="s">
        <v>76</v>
      </c>
      <c r="G86" s="81">
        <f>+Dados!$I$21</f>
        <v>99.21</v>
      </c>
      <c r="H86" s="78" t="s">
        <v>64</v>
      </c>
      <c r="I86" s="96">
        <f>E86*G86/12</f>
        <v>24.802499999999998</v>
      </c>
      <c r="J86" s="46"/>
    </row>
    <row r="87" spans="1:10" ht="15">
      <c r="A87" s="42"/>
      <c r="B87" s="43"/>
      <c r="C87" s="43"/>
      <c r="D87" s="43" t="s">
        <v>35</v>
      </c>
      <c r="E87" s="97">
        <v>3</v>
      </c>
      <c r="F87" s="43" t="s">
        <v>76</v>
      </c>
      <c r="G87" s="46">
        <f>+Dados!$I$22</f>
        <v>99.21</v>
      </c>
      <c r="H87" s="43" t="s">
        <v>64</v>
      </c>
      <c r="I87" s="98">
        <f>E87*G87/12</f>
        <v>24.802499999999998</v>
      </c>
      <c r="J87" s="46"/>
    </row>
    <row r="88" spans="1:10" ht="15">
      <c r="A88" s="42"/>
      <c r="B88" s="43"/>
      <c r="C88" s="43"/>
      <c r="D88" s="43" t="s">
        <v>12</v>
      </c>
      <c r="E88" s="97">
        <v>2</v>
      </c>
      <c r="F88" s="43" t="s">
        <v>76</v>
      </c>
      <c r="G88" s="46">
        <f>+Dados!$I$24</f>
        <v>28.61</v>
      </c>
      <c r="H88" s="43" t="s">
        <v>64</v>
      </c>
      <c r="I88" s="98">
        <f>E88*G88/12</f>
        <v>4.7683333333333335</v>
      </c>
      <c r="J88" s="46"/>
    </row>
    <row r="89" spans="1:10" ht="15">
      <c r="A89" s="42"/>
      <c r="B89" s="64"/>
      <c r="C89" s="64"/>
      <c r="D89" s="64" t="s">
        <v>52</v>
      </c>
      <c r="E89" s="99">
        <v>4</v>
      </c>
      <c r="F89" s="64" t="s">
        <v>78</v>
      </c>
      <c r="G89" s="100">
        <f>+Dados!$I$23</f>
        <v>84.88</v>
      </c>
      <c r="H89" s="64" t="s">
        <v>79</v>
      </c>
      <c r="I89" s="101">
        <f>E89*G89/12</f>
        <v>28.293333333333333</v>
      </c>
      <c r="J89" s="46"/>
    </row>
    <row r="90" spans="1:10" ht="15">
      <c r="A90" s="42"/>
      <c r="B90" s="43" t="s">
        <v>607</v>
      </c>
      <c r="C90" s="43"/>
      <c r="D90" s="87"/>
      <c r="E90" s="102">
        <v>1</v>
      </c>
      <c r="F90" s="43" t="s">
        <v>92</v>
      </c>
      <c r="G90" s="43"/>
      <c r="H90" s="42" t="s">
        <v>11</v>
      </c>
      <c r="I90" s="46">
        <f>SUM(I86:I89)</f>
        <v>82.666666666666657</v>
      </c>
      <c r="J90" s="103">
        <f>E90*I90</f>
        <v>82.666666666666657</v>
      </c>
    </row>
    <row r="91" spans="1:10" ht="15">
      <c r="A91" s="42"/>
      <c r="B91" s="43"/>
      <c r="C91" s="43"/>
      <c r="D91" s="43"/>
      <c r="E91" s="43"/>
      <c r="F91" s="43"/>
      <c r="G91" s="43"/>
      <c r="H91" s="43"/>
      <c r="I91" s="43"/>
      <c r="J91" s="43"/>
    </row>
    <row r="92" spans="1:10" ht="15">
      <c r="A92" s="76"/>
      <c r="B92" s="45" t="s">
        <v>38</v>
      </c>
      <c r="C92" s="43"/>
      <c r="D92" s="43"/>
      <c r="E92" s="41" t="s">
        <v>41</v>
      </c>
      <c r="F92" s="41"/>
      <c r="G92" s="41" t="s">
        <v>42</v>
      </c>
      <c r="H92" s="45"/>
      <c r="I92" s="41" t="s">
        <v>2</v>
      </c>
      <c r="J92" s="42"/>
    </row>
    <row r="93" spans="1:10" ht="15">
      <c r="A93" s="42"/>
      <c r="B93" s="78"/>
      <c r="C93" s="78"/>
      <c r="D93" s="78" t="s">
        <v>10</v>
      </c>
      <c r="E93" s="95">
        <v>6</v>
      </c>
      <c r="F93" s="78" t="s">
        <v>76</v>
      </c>
      <c r="G93" s="81">
        <f>+Dados!$I$21</f>
        <v>99.21</v>
      </c>
      <c r="H93" s="78" t="s">
        <v>64</v>
      </c>
      <c r="I93" s="96">
        <f>E93*G93/12</f>
        <v>49.604999999999997</v>
      </c>
      <c r="J93" s="43"/>
    </row>
    <row r="94" spans="1:10" ht="15">
      <c r="A94" s="42"/>
      <c r="B94" s="43"/>
      <c r="C94" s="43"/>
      <c r="D94" s="43" t="s">
        <v>12</v>
      </c>
      <c r="E94" s="97">
        <v>2</v>
      </c>
      <c r="F94" s="43" t="s">
        <v>76</v>
      </c>
      <c r="G94" s="46">
        <f>+Dados!$I$24</f>
        <v>28.61</v>
      </c>
      <c r="H94" s="43" t="s">
        <v>64</v>
      </c>
      <c r="I94" s="98">
        <f t="shared" ref="I94:I100" si="7">E94*G94/12</f>
        <v>4.7683333333333335</v>
      </c>
      <c r="J94" s="43"/>
    </row>
    <row r="95" spans="1:10" ht="15">
      <c r="A95" s="42"/>
      <c r="B95" s="43"/>
      <c r="C95" s="43"/>
      <c r="D95" s="43" t="s">
        <v>52</v>
      </c>
      <c r="E95" s="97">
        <v>6</v>
      </c>
      <c r="F95" s="43" t="s">
        <v>78</v>
      </c>
      <c r="G95" s="46">
        <f>+Dados!$I$23</f>
        <v>84.88</v>
      </c>
      <c r="H95" s="43" t="s">
        <v>79</v>
      </c>
      <c r="I95" s="98">
        <f t="shared" si="7"/>
        <v>42.44</v>
      </c>
      <c r="J95" s="43"/>
    </row>
    <row r="96" spans="1:10" ht="15">
      <c r="A96" s="42"/>
      <c r="B96" s="43"/>
      <c r="C96" s="43"/>
      <c r="D96" s="43" t="s">
        <v>35</v>
      </c>
      <c r="E96" s="97">
        <v>6</v>
      </c>
      <c r="F96" s="43" t="s">
        <v>76</v>
      </c>
      <c r="G96" s="46">
        <f>+Dados!$I$22</f>
        <v>99.21</v>
      </c>
      <c r="H96" s="43" t="s">
        <v>64</v>
      </c>
      <c r="I96" s="98">
        <f t="shared" si="7"/>
        <v>49.604999999999997</v>
      </c>
      <c r="J96" s="43"/>
    </row>
    <row r="97" spans="1:10" ht="15">
      <c r="A97" s="42"/>
      <c r="B97" s="43"/>
      <c r="C97" s="43"/>
      <c r="D97" s="43" t="s">
        <v>13</v>
      </c>
      <c r="E97" s="97">
        <v>2</v>
      </c>
      <c r="F97" s="43" t="s">
        <v>76</v>
      </c>
      <c r="G97" s="46">
        <f>+Dados!$I$25</f>
        <v>23.09</v>
      </c>
      <c r="H97" s="43" t="s">
        <v>64</v>
      </c>
      <c r="I97" s="98">
        <f t="shared" si="7"/>
        <v>3.8483333333333332</v>
      </c>
      <c r="J97" s="43"/>
    </row>
    <row r="98" spans="1:10" ht="15">
      <c r="A98" s="42"/>
      <c r="B98" s="43"/>
      <c r="C98" s="43"/>
      <c r="D98" s="43" t="s">
        <v>14</v>
      </c>
      <c r="E98" s="97">
        <v>2</v>
      </c>
      <c r="F98" s="43" t="s">
        <v>76</v>
      </c>
      <c r="G98" s="46">
        <f>+Dados!$I$26</f>
        <v>18.18</v>
      </c>
      <c r="H98" s="43" t="s">
        <v>64</v>
      </c>
      <c r="I98" s="98">
        <f t="shared" si="7"/>
        <v>3.03</v>
      </c>
      <c r="J98" s="43"/>
    </row>
    <row r="99" spans="1:10" ht="15">
      <c r="A99" s="42"/>
      <c r="B99" s="43"/>
      <c r="C99" s="43"/>
      <c r="D99" s="43" t="s">
        <v>362</v>
      </c>
      <c r="E99" s="97">
        <v>12</v>
      </c>
      <c r="F99" s="43" t="s">
        <v>76</v>
      </c>
      <c r="G99" s="46">
        <f>+Dados!$I$46</f>
        <v>12.387</v>
      </c>
      <c r="H99" s="43" t="s">
        <v>64</v>
      </c>
      <c r="I99" s="98">
        <f>E99*G99/12</f>
        <v>12.387</v>
      </c>
      <c r="J99" s="43"/>
    </row>
    <row r="100" spans="1:10" ht="15">
      <c r="A100" s="42"/>
      <c r="B100" s="64"/>
      <c r="C100" s="64"/>
      <c r="D100" s="64" t="s">
        <v>51</v>
      </c>
      <c r="E100" s="99">
        <v>12</v>
      </c>
      <c r="F100" s="64" t="s">
        <v>78</v>
      </c>
      <c r="G100" s="100">
        <f>+Dados!$I$27</f>
        <v>12.49</v>
      </c>
      <c r="H100" s="64" t="s">
        <v>79</v>
      </c>
      <c r="I100" s="101">
        <f t="shared" si="7"/>
        <v>12.49</v>
      </c>
      <c r="J100" s="43"/>
    </row>
    <row r="101" spans="1:10" ht="15">
      <c r="A101" s="42"/>
      <c r="B101" s="43" t="s">
        <v>486</v>
      </c>
      <c r="C101" s="43"/>
      <c r="D101" s="87"/>
      <c r="E101" s="102">
        <v>1</v>
      </c>
      <c r="F101" s="43" t="s">
        <v>38</v>
      </c>
      <c r="G101" s="43"/>
      <c r="H101" s="42" t="s">
        <v>23</v>
      </c>
      <c r="I101" s="46">
        <f>SUM(I93:I100)</f>
        <v>178.17366666666666</v>
      </c>
      <c r="J101" s="103">
        <f>E101*I101</f>
        <v>178.17366666666666</v>
      </c>
    </row>
    <row r="102" spans="1:10" ht="15">
      <c r="A102" s="42"/>
      <c r="B102" s="43"/>
      <c r="C102" s="43"/>
      <c r="D102" s="42"/>
      <c r="E102" s="104"/>
      <c r="F102" s="43"/>
      <c r="G102" s="43"/>
      <c r="H102" s="42"/>
      <c r="I102" s="46"/>
      <c r="J102" s="46"/>
    </row>
    <row r="103" spans="1:10" ht="15">
      <c r="A103" s="42"/>
      <c r="B103" s="45"/>
      <c r="C103" s="43"/>
      <c r="D103" s="43"/>
      <c r="E103" s="46"/>
      <c r="F103" s="42"/>
      <c r="G103" s="46"/>
      <c r="H103" s="43"/>
      <c r="I103" s="44"/>
      <c r="J103" s="91"/>
    </row>
    <row r="104" spans="1:10" ht="15">
      <c r="A104" s="42"/>
      <c r="B104" s="45" t="s">
        <v>151</v>
      </c>
      <c r="C104" s="43"/>
      <c r="D104" s="43"/>
      <c r="E104" s="46"/>
      <c r="F104" s="42"/>
      <c r="G104" s="46"/>
      <c r="H104" s="43"/>
      <c r="I104" s="43"/>
      <c r="J104" s="43"/>
    </row>
    <row r="105" spans="1:10" ht="15">
      <c r="A105" s="42"/>
      <c r="B105" s="45"/>
      <c r="C105" s="43"/>
      <c r="D105" s="43"/>
      <c r="E105" s="41" t="s">
        <v>41</v>
      </c>
      <c r="F105" s="41"/>
      <c r="G105" s="41" t="s">
        <v>149</v>
      </c>
      <c r="H105" s="45"/>
      <c r="I105" s="41" t="s">
        <v>2</v>
      </c>
      <c r="J105" s="91"/>
    </row>
    <row r="106" spans="1:10" ht="15">
      <c r="A106" s="76"/>
      <c r="B106" s="45" t="s">
        <v>37</v>
      </c>
      <c r="C106" s="43"/>
      <c r="D106" s="43"/>
      <c r="E106" s="92">
        <f>E78</f>
        <v>1</v>
      </c>
      <c r="F106" s="43"/>
      <c r="G106" s="47">
        <f>$J$90</f>
        <v>82.666666666666657</v>
      </c>
      <c r="H106" s="43"/>
      <c r="I106" s="93">
        <f>G106*E106</f>
        <v>82.666666666666657</v>
      </c>
      <c r="J106" s="41"/>
    </row>
    <row r="107" spans="1:10" ht="15">
      <c r="A107" s="76"/>
      <c r="B107" s="45" t="s">
        <v>38</v>
      </c>
      <c r="C107" s="43"/>
      <c r="D107" s="43"/>
      <c r="E107" s="92">
        <f>E79</f>
        <v>1</v>
      </c>
      <c r="F107" s="42"/>
      <c r="G107" s="46">
        <f>$J$101</f>
        <v>178.17366666666666</v>
      </c>
      <c r="H107" s="43"/>
      <c r="I107" s="93">
        <f>G107*E107</f>
        <v>178.17366666666666</v>
      </c>
      <c r="J107" s="91"/>
    </row>
    <row r="108" spans="1:10" ht="15.75" thickBot="1">
      <c r="A108" s="42"/>
      <c r="B108" s="45"/>
      <c r="C108" s="43"/>
      <c r="D108" s="43"/>
      <c r="E108" s="46"/>
      <c r="F108" s="42"/>
      <c r="G108" s="46"/>
      <c r="H108" s="43"/>
      <c r="I108" s="44" t="s">
        <v>8</v>
      </c>
      <c r="J108" s="94">
        <f>SUM(I106:I107)</f>
        <v>260.84033333333332</v>
      </c>
    </row>
    <row r="109" spans="1:10" ht="15.75" thickTop="1">
      <c r="A109" s="42"/>
      <c r="B109" s="43"/>
      <c r="C109" s="43"/>
      <c r="D109" s="43"/>
      <c r="E109" s="43"/>
      <c r="F109" s="43"/>
      <c r="G109" s="43"/>
      <c r="H109" s="43"/>
      <c r="I109" s="43"/>
      <c r="J109" s="43"/>
    </row>
    <row r="110" spans="1:10" ht="14.25">
      <c r="A110" s="76" t="s">
        <v>180</v>
      </c>
      <c r="B110" s="45" t="s">
        <v>152</v>
      </c>
      <c r="C110" s="45"/>
      <c r="D110" s="45"/>
      <c r="E110" s="41"/>
      <c r="F110" s="41"/>
      <c r="G110" s="41"/>
      <c r="H110" s="45"/>
      <c r="I110" s="41"/>
      <c r="J110" s="41"/>
    </row>
    <row r="111" spans="1:10" ht="15">
      <c r="A111" s="42"/>
      <c r="B111" s="43"/>
      <c r="C111" s="43"/>
      <c r="D111" s="43"/>
      <c r="E111" s="43"/>
      <c r="F111" s="43"/>
      <c r="G111" s="43"/>
      <c r="H111" s="43"/>
      <c r="I111" s="43"/>
      <c r="J111" s="43"/>
    </row>
    <row r="112" spans="1:10" ht="15">
      <c r="A112" s="76"/>
      <c r="B112" s="45" t="s">
        <v>37</v>
      </c>
      <c r="C112" s="43"/>
      <c r="D112" s="43"/>
      <c r="E112" s="41" t="s">
        <v>41</v>
      </c>
      <c r="F112" s="41"/>
      <c r="G112" s="41" t="s">
        <v>1</v>
      </c>
      <c r="H112" s="45"/>
      <c r="I112" s="77" t="s">
        <v>2</v>
      </c>
      <c r="J112" s="41"/>
    </row>
    <row r="113" spans="1:10" ht="15">
      <c r="A113" s="42"/>
      <c r="B113" s="43" t="s">
        <v>6</v>
      </c>
      <c r="C113" s="43"/>
      <c r="D113" s="43"/>
      <c r="E113" s="83">
        <v>1</v>
      </c>
      <c r="F113" s="42" t="s">
        <v>4</v>
      </c>
      <c r="G113" s="46">
        <f>+Dados!$I$13</f>
        <v>718.71</v>
      </c>
      <c r="H113" s="84" t="s">
        <v>8</v>
      </c>
      <c r="I113" s="46">
        <f>E113*G113</f>
        <v>718.71</v>
      </c>
      <c r="J113" s="43"/>
    </row>
    <row r="114" spans="1:10" ht="15">
      <c r="A114" s="42"/>
      <c r="B114" s="64" t="s">
        <v>7</v>
      </c>
      <c r="C114" s="64"/>
      <c r="D114" s="64"/>
      <c r="E114" s="105">
        <f>E113</f>
        <v>1</v>
      </c>
      <c r="F114" s="106" t="s">
        <v>4</v>
      </c>
      <c r="G114" s="100">
        <f>$C$16*Dados!$I$43*2-0.06*G51</f>
        <v>113.87166857142853</v>
      </c>
      <c r="H114" s="107" t="s">
        <v>8</v>
      </c>
      <c r="I114" s="100">
        <f>E114*G114</f>
        <v>113.87166857142853</v>
      </c>
      <c r="J114" s="43"/>
    </row>
    <row r="115" spans="1:10" ht="15.75" thickBot="1">
      <c r="A115" s="42"/>
      <c r="B115" s="43" t="s">
        <v>90</v>
      </c>
      <c r="C115" s="43"/>
      <c r="D115" s="87"/>
      <c r="E115" s="83">
        <v>1</v>
      </c>
      <c r="F115" s="42" t="s">
        <v>4</v>
      </c>
      <c r="G115" s="46">
        <f>SUM(I113:I114)</f>
        <v>832.58166857142851</v>
      </c>
      <c r="H115" s="43"/>
      <c r="I115" s="44" t="s">
        <v>8</v>
      </c>
      <c r="J115" s="88">
        <f>G115</f>
        <v>832.58166857142851</v>
      </c>
    </row>
    <row r="116" spans="1:10" ht="15">
      <c r="A116" s="89"/>
      <c r="B116" s="90"/>
      <c r="C116" s="90"/>
      <c r="D116" s="90"/>
      <c r="E116" s="90"/>
      <c r="F116" s="90"/>
      <c r="G116" s="90"/>
      <c r="H116" s="90"/>
      <c r="I116" s="90"/>
      <c r="J116" s="43"/>
    </row>
    <row r="117" spans="1:10" ht="15">
      <c r="A117" s="76"/>
      <c r="B117" s="45" t="s">
        <v>38</v>
      </c>
      <c r="C117" s="43"/>
      <c r="D117" s="43"/>
      <c r="E117" s="41" t="s">
        <v>41</v>
      </c>
      <c r="F117" s="41"/>
      <c r="G117" s="41" t="s">
        <v>1</v>
      </c>
      <c r="H117" s="45"/>
      <c r="I117" s="77" t="s">
        <v>2</v>
      </c>
      <c r="J117" s="41"/>
    </row>
    <row r="118" spans="1:10" ht="15">
      <c r="A118" s="42"/>
      <c r="B118" s="43" t="s">
        <v>6</v>
      </c>
      <c r="C118" s="43"/>
      <c r="D118" s="43"/>
      <c r="E118" s="83">
        <v>1</v>
      </c>
      <c r="F118" s="42" t="s">
        <v>4</v>
      </c>
      <c r="G118" s="46">
        <f>+Dados!$I$13</f>
        <v>718.71</v>
      </c>
      <c r="H118" s="84" t="s">
        <v>8</v>
      </c>
      <c r="I118" s="46">
        <f>E118*G118</f>
        <v>718.71</v>
      </c>
      <c r="J118" s="43"/>
    </row>
    <row r="119" spans="1:10" ht="15">
      <c r="A119" s="42"/>
      <c r="B119" s="64" t="s">
        <v>7</v>
      </c>
      <c r="C119" s="64"/>
      <c r="D119" s="64"/>
      <c r="E119" s="105">
        <f>E118</f>
        <v>1</v>
      </c>
      <c r="F119" s="106" t="s">
        <v>4</v>
      </c>
      <c r="G119" s="100">
        <f>$C$16*Dados!$I$43*2-0.06*G64</f>
        <v>202.36494857142856</v>
      </c>
      <c r="H119" s="107" t="s">
        <v>8</v>
      </c>
      <c r="I119" s="100">
        <f>E119*G119</f>
        <v>202.36494857142856</v>
      </c>
      <c r="J119" s="43"/>
    </row>
    <row r="120" spans="1:10" ht="15.75" thickBot="1">
      <c r="A120" s="42"/>
      <c r="B120" s="43" t="s">
        <v>77</v>
      </c>
      <c r="C120" s="43"/>
      <c r="D120" s="87"/>
      <c r="E120" s="83">
        <v>1</v>
      </c>
      <c r="F120" s="42" t="s">
        <v>4</v>
      </c>
      <c r="G120" s="46">
        <f>SUM(I118:I119)</f>
        <v>921.07494857142865</v>
      </c>
      <c r="H120" s="43"/>
      <c r="I120" s="44" t="s">
        <v>8</v>
      </c>
      <c r="J120" s="88">
        <f>G120</f>
        <v>921.07494857142865</v>
      </c>
    </row>
    <row r="121" spans="1:10" ht="15">
      <c r="A121" s="42"/>
      <c r="B121" s="43"/>
      <c r="C121" s="43"/>
      <c r="D121" s="43"/>
      <c r="E121" s="43"/>
      <c r="F121" s="43"/>
      <c r="G121" s="43"/>
      <c r="H121" s="43"/>
      <c r="I121" s="43"/>
      <c r="J121" s="43"/>
    </row>
    <row r="122" spans="1:10" ht="15">
      <c r="A122" s="42"/>
      <c r="B122" s="45" t="s">
        <v>153</v>
      </c>
      <c r="C122" s="43"/>
      <c r="D122" s="43"/>
      <c r="E122" s="46"/>
      <c r="F122" s="42"/>
      <c r="G122" s="46"/>
      <c r="H122" s="43"/>
      <c r="I122" s="43"/>
      <c r="J122" s="43"/>
    </row>
    <row r="123" spans="1:10" ht="15">
      <c r="A123" s="42"/>
      <c r="B123" s="45"/>
      <c r="C123" s="43"/>
      <c r="D123" s="43"/>
      <c r="E123" s="41" t="s">
        <v>41</v>
      </c>
      <c r="F123" s="41"/>
      <c r="G123" s="41" t="s">
        <v>149</v>
      </c>
      <c r="H123" s="45"/>
      <c r="I123" s="41" t="s">
        <v>2</v>
      </c>
      <c r="J123" s="91"/>
    </row>
    <row r="124" spans="1:10" ht="15">
      <c r="A124" s="76"/>
      <c r="B124" s="45" t="s">
        <v>37</v>
      </c>
      <c r="C124" s="43"/>
      <c r="D124" s="43"/>
      <c r="E124" s="195">
        <f>E106</f>
        <v>1</v>
      </c>
      <c r="F124" s="43"/>
      <c r="G124" s="47">
        <f>J115</f>
        <v>832.58166857142851</v>
      </c>
      <c r="H124" s="43"/>
      <c r="I124" s="93">
        <f>G124*E124</f>
        <v>832.58166857142851</v>
      </c>
      <c r="J124" s="41"/>
    </row>
    <row r="125" spans="1:10" ht="15">
      <c r="A125" s="76"/>
      <c r="B125" s="45" t="s">
        <v>38</v>
      </c>
      <c r="C125" s="43"/>
      <c r="D125" s="43"/>
      <c r="E125" s="195">
        <f>E107</f>
        <v>1</v>
      </c>
      <c r="F125" s="42"/>
      <c r="G125" s="46">
        <f>J120</f>
        <v>921.07494857142865</v>
      </c>
      <c r="H125" s="43"/>
      <c r="I125" s="93">
        <f>G125*E125</f>
        <v>921.07494857142865</v>
      </c>
      <c r="J125" s="91"/>
    </row>
    <row r="126" spans="1:10" ht="15.75" thickBot="1">
      <c r="A126" s="42"/>
      <c r="B126" s="45"/>
      <c r="C126" s="43"/>
      <c r="D126" s="43"/>
      <c r="E126" s="46"/>
      <c r="F126" s="42"/>
      <c r="G126" s="46"/>
      <c r="H126" s="43"/>
      <c r="I126" s="44" t="s">
        <v>8</v>
      </c>
      <c r="J126" s="94">
        <f>SUM(I124:I125)</f>
        <v>1753.6566171428572</v>
      </c>
    </row>
    <row r="127" spans="1:10" ht="15.75" thickTop="1">
      <c r="A127" s="42"/>
      <c r="B127" s="43"/>
      <c r="C127" s="43"/>
      <c r="D127" s="43"/>
      <c r="E127" s="43"/>
      <c r="F127" s="43"/>
      <c r="G127" s="43"/>
      <c r="H127" s="43"/>
      <c r="I127" s="43"/>
      <c r="J127" s="43"/>
    </row>
    <row r="128" spans="1:10" ht="14.25">
      <c r="A128" s="76" t="s">
        <v>181</v>
      </c>
      <c r="B128" s="45" t="s">
        <v>155</v>
      </c>
      <c r="C128" s="45"/>
      <c r="D128" s="45"/>
      <c r="E128" s="41"/>
      <c r="F128" s="41"/>
      <c r="G128" s="41"/>
      <c r="H128" s="45"/>
      <c r="I128" s="41"/>
      <c r="J128" s="41"/>
    </row>
    <row r="129" spans="1:12" ht="15">
      <c r="A129" s="42"/>
      <c r="B129" s="45"/>
      <c r="C129" s="43"/>
      <c r="D129" s="43"/>
      <c r="E129" s="42"/>
      <c r="F129" s="42"/>
      <c r="G129" s="42"/>
      <c r="H129" s="42"/>
      <c r="I129" s="42"/>
      <c r="J129" s="42"/>
    </row>
    <row r="130" spans="1:12" ht="15">
      <c r="A130" s="76"/>
      <c r="B130" s="45" t="s">
        <v>43</v>
      </c>
      <c r="C130" s="43"/>
      <c r="D130" s="43"/>
      <c r="E130" s="41" t="s">
        <v>0</v>
      </c>
      <c r="F130" s="41"/>
      <c r="G130" s="41" t="s">
        <v>9</v>
      </c>
      <c r="H130" s="45"/>
      <c r="I130" s="77" t="s">
        <v>2</v>
      </c>
      <c r="J130" s="42"/>
    </row>
    <row r="131" spans="1:12" ht="15">
      <c r="A131" s="42"/>
      <c r="B131" s="78" t="s">
        <v>154</v>
      </c>
      <c r="C131" s="78"/>
      <c r="D131" s="78"/>
      <c r="E131" s="362">
        <f>D34+I34</f>
        <v>1</v>
      </c>
      <c r="F131" s="174" t="s">
        <v>158</v>
      </c>
      <c r="G131" s="81">
        <f>+Dados!$I$28</f>
        <v>43.81</v>
      </c>
      <c r="H131" s="78" t="s">
        <v>157</v>
      </c>
      <c r="I131" s="81">
        <f>G131*E131</f>
        <v>43.81</v>
      </c>
      <c r="J131" s="43"/>
    </row>
    <row r="132" spans="1:12" ht="15">
      <c r="A132" s="42"/>
      <c r="B132" s="43" t="s">
        <v>301</v>
      </c>
      <c r="C132" s="43"/>
      <c r="D132" s="43"/>
      <c r="E132" s="215">
        <f>E131</f>
        <v>1</v>
      </c>
      <c r="F132" s="110" t="s">
        <v>158</v>
      </c>
      <c r="G132" s="46">
        <f>+Dados!$I$44</f>
        <v>49.4</v>
      </c>
      <c r="H132" s="43" t="s">
        <v>157</v>
      </c>
      <c r="I132" s="46">
        <f>G132*E132</f>
        <v>49.4</v>
      </c>
      <c r="J132" s="43"/>
    </row>
    <row r="133" spans="1:12" ht="15">
      <c r="A133" s="42"/>
      <c r="B133" s="43" t="s">
        <v>587</v>
      </c>
      <c r="C133" s="43"/>
      <c r="D133" s="43"/>
      <c r="E133" s="83">
        <f>2*2</f>
        <v>4</v>
      </c>
      <c r="F133" s="110" t="s">
        <v>589</v>
      </c>
      <c r="G133" s="46">
        <f>+Dados!$I$47</f>
        <v>2.2799999999999998</v>
      </c>
      <c r="H133" s="43" t="s">
        <v>157</v>
      </c>
      <c r="I133" s="46">
        <f t="shared" ref="I133" si="8">G133*E133</f>
        <v>9.1199999999999992</v>
      </c>
      <c r="J133" s="43"/>
    </row>
    <row r="134" spans="1:12" ht="15">
      <c r="A134" s="42"/>
      <c r="B134" s="64" t="s">
        <v>40</v>
      </c>
      <c r="C134" s="64"/>
      <c r="D134" s="64"/>
      <c r="E134" s="363">
        <f>E131</f>
        <v>1</v>
      </c>
      <c r="F134" s="112" t="s">
        <v>158</v>
      </c>
      <c r="G134" s="100">
        <f>+Dados!$I$29</f>
        <v>48.32</v>
      </c>
      <c r="H134" s="64" t="s">
        <v>157</v>
      </c>
      <c r="I134" s="100">
        <f>G134*E134</f>
        <v>48.32</v>
      </c>
      <c r="J134" s="43"/>
    </row>
    <row r="135" spans="1:12" ht="15">
      <c r="A135" s="42"/>
      <c r="B135" s="43" t="s">
        <v>81</v>
      </c>
      <c r="C135" s="43"/>
      <c r="D135" s="113"/>
      <c r="E135" s="114"/>
      <c r="F135" s="43"/>
      <c r="G135" s="43"/>
      <c r="H135" s="42"/>
      <c r="I135" s="46"/>
      <c r="J135" s="103">
        <f>SUM(I131:I134)</f>
        <v>150.65</v>
      </c>
    </row>
    <row r="136" spans="1:12" ht="15">
      <c r="A136" s="42"/>
      <c r="B136" s="45"/>
      <c r="C136" s="43"/>
      <c r="D136" s="43"/>
      <c r="E136" s="43"/>
      <c r="F136" s="43"/>
      <c r="G136" s="43"/>
      <c r="H136" s="43"/>
      <c r="I136" s="43"/>
      <c r="J136" s="43"/>
    </row>
    <row r="137" spans="1:12" ht="15.75" thickBot="1">
      <c r="A137" s="42"/>
      <c r="B137" s="45" t="s">
        <v>156</v>
      </c>
      <c r="C137" s="43"/>
      <c r="D137" s="43"/>
      <c r="E137" s="115"/>
      <c r="F137" s="47"/>
      <c r="G137" s="43"/>
      <c r="H137" s="43"/>
      <c r="I137" s="44" t="s">
        <v>8</v>
      </c>
      <c r="J137" s="88">
        <f>J135</f>
        <v>150.65</v>
      </c>
    </row>
    <row r="138" spans="1:12" ht="15">
      <c r="A138" s="42"/>
      <c r="B138" s="43"/>
      <c r="C138" s="43"/>
      <c r="D138" s="43"/>
      <c r="E138" s="43"/>
      <c r="F138" s="43"/>
      <c r="G138" s="43"/>
      <c r="H138" s="43"/>
      <c r="I138" s="43"/>
      <c r="J138" s="43"/>
    </row>
    <row r="139" spans="1:12" ht="15">
      <c r="A139" s="76" t="s">
        <v>182</v>
      </c>
      <c r="B139" s="45" t="s">
        <v>147</v>
      </c>
      <c r="C139" s="43"/>
      <c r="D139" s="43"/>
      <c r="E139" s="43"/>
      <c r="F139" s="43"/>
      <c r="G139" s="43"/>
      <c r="H139" s="43"/>
      <c r="I139" s="43"/>
      <c r="J139" s="43"/>
    </row>
    <row r="140" spans="1:12" ht="12" customHeight="1">
      <c r="A140" s="42"/>
      <c r="B140" s="43"/>
      <c r="C140" s="43"/>
      <c r="D140" s="104"/>
      <c r="E140" s="43"/>
      <c r="F140" s="43"/>
      <c r="G140" s="43"/>
      <c r="H140" s="116"/>
      <c r="I140" s="46"/>
      <c r="J140" s="117"/>
    </row>
    <row r="141" spans="1:12" ht="12" customHeight="1">
      <c r="A141" s="76"/>
      <c r="B141" s="45" t="str">
        <f>B33</f>
        <v>Caminhão Poliguindaste Simples</v>
      </c>
      <c r="C141" s="43"/>
      <c r="D141" s="43"/>
      <c r="E141" s="43"/>
      <c r="F141" s="43"/>
      <c r="G141" s="43"/>
      <c r="H141" s="43"/>
      <c r="I141" s="43"/>
      <c r="J141" s="47"/>
    </row>
    <row r="142" spans="1:12" ht="15">
      <c r="A142" s="76"/>
      <c r="B142" s="45" t="s">
        <v>163</v>
      </c>
      <c r="C142" s="43"/>
      <c r="D142" s="41"/>
      <c r="E142" s="41" t="s">
        <v>0</v>
      </c>
      <c r="F142" s="41"/>
      <c r="G142" s="41" t="s">
        <v>9</v>
      </c>
      <c r="H142" s="41"/>
      <c r="I142" s="77" t="s">
        <v>2</v>
      </c>
      <c r="J142" s="41"/>
      <c r="L142" s="204" t="s">
        <v>283</v>
      </c>
    </row>
    <row r="143" spans="1:12" ht="15">
      <c r="A143" s="42"/>
      <c r="B143" s="119" t="s">
        <v>54</v>
      </c>
      <c r="C143" s="78"/>
      <c r="D143" s="120"/>
      <c r="E143" s="198">
        <v>6</v>
      </c>
      <c r="F143" s="80" t="s">
        <v>4</v>
      </c>
      <c r="G143" s="81">
        <f>+Dados!$I$30</f>
        <v>2850</v>
      </c>
      <c r="H143" s="78" t="s">
        <v>18</v>
      </c>
      <c r="I143" s="46">
        <f>E143*G143</f>
        <v>17100</v>
      </c>
      <c r="J143" s="43"/>
      <c r="L143" s="204">
        <f>SUM(I143:I145)</f>
        <v>18688.2</v>
      </c>
    </row>
    <row r="144" spans="1:12" ht="15">
      <c r="A144" s="42"/>
      <c r="B144" s="43" t="s">
        <v>53</v>
      </c>
      <c r="C144" s="43"/>
      <c r="D144" s="121"/>
      <c r="E144" s="59">
        <f>E143</f>
        <v>6</v>
      </c>
      <c r="F144" s="42" t="s">
        <v>4</v>
      </c>
      <c r="G144" s="46">
        <f>+Dados!$I$31</f>
        <v>188.98</v>
      </c>
      <c r="H144" s="43" t="s">
        <v>18</v>
      </c>
      <c r="I144" s="46">
        <f>E144*G144</f>
        <v>1133.8799999999999</v>
      </c>
      <c r="J144" s="43"/>
    </row>
    <row r="145" spans="1:10" ht="15">
      <c r="A145" s="42"/>
      <c r="B145" s="43" t="s">
        <v>55</v>
      </c>
      <c r="C145" s="43"/>
      <c r="D145" s="121"/>
      <c r="E145" s="59">
        <f>E144</f>
        <v>6</v>
      </c>
      <c r="F145" s="42" t="s">
        <v>4</v>
      </c>
      <c r="G145" s="46">
        <f>+Dados!$I$32</f>
        <v>75.72</v>
      </c>
      <c r="H145" s="43" t="s">
        <v>18</v>
      </c>
      <c r="I145" s="46">
        <f>E145*G145</f>
        <v>454.32</v>
      </c>
      <c r="J145" s="43"/>
    </row>
    <row r="146" spans="1:10" ht="15">
      <c r="A146" s="42"/>
      <c r="B146" s="64" t="s">
        <v>56</v>
      </c>
      <c r="C146" s="64"/>
      <c r="D146" s="122"/>
      <c r="E146" s="199">
        <f>E143*2</f>
        <v>12</v>
      </c>
      <c r="F146" s="106" t="s">
        <v>4</v>
      </c>
      <c r="G146" s="100">
        <f>+Dados!$I$33</f>
        <v>1105</v>
      </c>
      <c r="H146" s="64" t="s">
        <v>18</v>
      </c>
      <c r="I146" s="100">
        <f>E146*G146</f>
        <v>13260</v>
      </c>
      <c r="J146" s="93"/>
    </row>
    <row r="147" spans="1:10" ht="15">
      <c r="A147" s="42"/>
      <c r="B147" s="43" t="s">
        <v>82</v>
      </c>
      <c r="C147" s="43"/>
      <c r="D147" s="104">
        <f>$G$37</f>
        <v>3339.4285714285711</v>
      </c>
      <c r="E147" s="43" t="s">
        <v>19</v>
      </c>
      <c r="F147" s="97">
        <v>80000</v>
      </c>
      <c r="G147" s="43" t="s">
        <v>39</v>
      </c>
      <c r="H147" s="116">
        <f>SUM(I143:I146)</f>
        <v>31948.2</v>
      </c>
      <c r="I147" s="46" t="s">
        <v>8</v>
      </c>
      <c r="J147" s="103">
        <f>D147/F147*H147</f>
        <v>1333.6091485714285</v>
      </c>
    </row>
    <row r="148" spans="1:10" ht="15">
      <c r="A148" s="42"/>
      <c r="B148" s="43"/>
      <c r="C148" s="43"/>
      <c r="D148" s="43"/>
      <c r="E148" s="43"/>
      <c r="F148" s="43"/>
      <c r="G148" s="43"/>
      <c r="H148" s="43"/>
      <c r="I148" s="43"/>
      <c r="J148" s="43"/>
    </row>
    <row r="149" spans="1:10" ht="15">
      <c r="A149" s="76"/>
      <c r="B149" s="45" t="s">
        <v>34</v>
      </c>
      <c r="C149" s="43"/>
      <c r="D149" s="41" t="s">
        <v>15</v>
      </c>
      <c r="E149" s="41"/>
      <c r="F149" s="41" t="s">
        <v>16</v>
      </c>
      <c r="G149" s="41"/>
      <c r="H149" s="41" t="s">
        <v>9</v>
      </c>
      <c r="I149" s="41" t="s">
        <v>2</v>
      </c>
      <c r="J149" s="41"/>
    </row>
    <row r="150" spans="1:10" ht="15">
      <c r="A150" s="42"/>
      <c r="B150" s="123" t="s">
        <v>59</v>
      </c>
      <c r="C150" s="123"/>
      <c r="D150" s="142">
        <f>D147</f>
        <v>3339.4285714285711</v>
      </c>
      <c r="E150" s="123" t="s">
        <v>17</v>
      </c>
      <c r="F150" s="309">
        <v>1.5</v>
      </c>
      <c r="G150" s="125" t="s">
        <v>11</v>
      </c>
      <c r="H150" s="143">
        <f>+Dados!$I$34</f>
        <v>6.04</v>
      </c>
      <c r="I150" s="127">
        <f>D150/F150*H150</f>
        <v>13446.765714285713</v>
      </c>
      <c r="J150" s="43"/>
    </row>
    <row r="151" spans="1:10" ht="15">
      <c r="A151" s="42"/>
      <c r="B151" s="43" t="s">
        <v>88</v>
      </c>
      <c r="C151" s="43"/>
      <c r="D151" s="121"/>
      <c r="E151" s="43"/>
      <c r="F151" s="319"/>
      <c r="G151" s="43"/>
      <c r="H151" s="116"/>
      <c r="I151" s="46" t="s">
        <v>8</v>
      </c>
      <c r="J151" s="103">
        <f>I150</f>
        <v>13446.765714285713</v>
      </c>
    </row>
    <row r="152" spans="1:10" ht="15">
      <c r="A152" s="42"/>
      <c r="B152" s="43"/>
      <c r="C152" s="43"/>
      <c r="D152" s="43"/>
      <c r="E152" s="43"/>
      <c r="F152" s="43"/>
      <c r="G152" s="43"/>
      <c r="H152" s="43"/>
      <c r="I152" s="43"/>
      <c r="J152" s="43"/>
    </row>
    <row r="153" spans="1:10" ht="15">
      <c r="A153" s="76"/>
      <c r="B153" s="45" t="s">
        <v>164</v>
      </c>
      <c r="C153" s="43"/>
      <c r="D153" s="41" t="s">
        <v>0</v>
      </c>
      <c r="E153" s="41"/>
      <c r="F153" s="41" t="s">
        <v>9</v>
      </c>
      <c r="G153" s="41" t="s">
        <v>20</v>
      </c>
      <c r="H153" s="41" t="s">
        <v>21</v>
      </c>
      <c r="I153" s="41"/>
      <c r="J153" s="41" t="s">
        <v>2</v>
      </c>
    </row>
    <row r="154" spans="1:10" ht="15">
      <c r="A154" s="42"/>
      <c r="B154" s="123" t="s">
        <v>57</v>
      </c>
      <c r="C154" s="123"/>
      <c r="D154" s="144">
        <v>30</v>
      </c>
      <c r="E154" s="129" t="s">
        <v>83</v>
      </c>
      <c r="F154" s="143">
        <f>+Dados!$I$36</f>
        <v>28.26</v>
      </c>
      <c r="G154" s="130">
        <v>50000</v>
      </c>
      <c r="H154" s="142">
        <f>D147</f>
        <v>3339.4285714285711</v>
      </c>
      <c r="I154" s="131" t="s">
        <v>8</v>
      </c>
      <c r="J154" s="132">
        <f>D154*F154/G154*H154</f>
        <v>56.62335085714286</v>
      </c>
    </row>
    <row r="155" spans="1:10" ht="15">
      <c r="A155" s="42"/>
      <c r="B155" s="43" t="s">
        <v>199</v>
      </c>
      <c r="C155" s="43"/>
      <c r="D155" s="104"/>
      <c r="E155" s="43"/>
      <c r="F155" s="43"/>
      <c r="G155" s="43"/>
      <c r="H155" s="116"/>
      <c r="I155" s="46" t="s">
        <v>8</v>
      </c>
      <c r="J155" s="103">
        <f>SUM(J154:J154)</f>
        <v>56.62335085714286</v>
      </c>
    </row>
    <row r="156" spans="1:10" ht="15">
      <c r="A156" s="42"/>
      <c r="B156" s="43"/>
      <c r="C156" s="43"/>
      <c r="D156" s="43"/>
      <c r="E156" s="43"/>
      <c r="F156" s="43"/>
      <c r="G156" s="43"/>
      <c r="H156" s="43"/>
      <c r="I156" s="43"/>
      <c r="J156" s="43"/>
    </row>
    <row r="157" spans="1:10" ht="15">
      <c r="A157" s="76"/>
      <c r="B157" s="108" t="s">
        <v>165</v>
      </c>
      <c r="C157" s="64"/>
      <c r="D157" s="77" t="s">
        <v>0</v>
      </c>
      <c r="E157" s="77"/>
      <c r="F157" s="77" t="s">
        <v>9</v>
      </c>
      <c r="G157" s="77" t="s">
        <v>20</v>
      </c>
      <c r="H157" s="77" t="s">
        <v>21</v>
      </c>
      <c r="I157" s="77"/>
      <c r="J157" s="77" t="s">
        <v>2</v>
      </c>
    </row>
    <row r="158" spans="1:10" ht="15">
      <c r="A158" s="42"/>
      <c r="B158" s="43" t="s">
        <v>58</v>
      </c>
      <c r="C158" s="43"/>
      <c r="D158" s="200">
        <v>20</v>
      </c>
      <c r="E158" s="42" t="s">
        <v>83</v>
      </c>
      <c r="F158" s="145">
        <f>+Dados!$I$37</f>
        <v>76.92</v>
      </c>
      <c r="G158" s="92">
        <v>75000</v>
      </c>
      <c r="H158" s="97">
        <f>D147</f>
        <v>3339.4285714285711</v>
      </c>
      <c r="I158" s="74" t="s">
        <v>8</v>
      </c>
      <c r="J158" s="135">
        <f>D158*F158/G158*H158</f>
        <v>68.498358857142861</v>
      </c>
    </row>
    <row r="159" spans="1:10" ht="15">
      <c r="A159" s="42"/>
      <c r="B159" s="43" t="s">
        <v>60</v>
      </c>
      <c r="C159" s="43"/>
      <c r="D159" s="200">
        <v>40</v>
      </c>
      <c r="E159" s="42" t="s">
        <v>83</v>
      </c>
      <c r="F159" s="146">
        <f>+Dados!$I$37</f>
        <v>76.92</v>
      </c>
      <c r="G159" s="92">
        <v>30000</v>
      </c>
      <c r="H159" s="97">
        <f>D147</f>
        <v>3339.4285714285711</v>
      </c>
      <c r="I159" s="74" t="s">
        <v>8</v>
      </c>
      <c r="J159" s="135">
        <f>D159*F159/G159*H159</f>
        <v>342.49179428571432</v>
      </c>
    </row>
    <row r="160" spans="1:10" ht="15">
      <c r="A160" s="42"/>
      <c r="B160" s="43" t="s">
        <v>85</v>
      </c>
      <c r="C160" s="43"/>
      <c r="D160" s="201">
        <v>0.1</v>
      </c>
      <c r="E160" s="42" t="s">
        <v>62</v>
      </c>
      <c r="F160" s="146">
        <f>SUM(J158:J159)</f>
        <v>410.9901531428572</v>
      </c>
      <c r="G160" s="43"/>
      <c r="H160" s="43"/>
      <c r="I160" s="74" t="s">
        <v>8</v>
      </c>
      <c r="J160" s="135">
        <f>D160*F160</f>
        <v>41.099015314285722</v>
      </c>
    </row>
    <row r="161" spans="1:12" ht="15">
      <c r="A161" s="42"/>
      <c r="B161" s="64" t="s">
        <v>200</v>
      </c>
      <c r="C161" s="64"/>
      <c r="D161" s="202">
        <f>C16*D180</f>
        <v>26.089285714285712</v>
      </c>
      <c r="E161" s="106" t="s">
        <v>62</v>
      </c>
      <c r="F161" s="161">
        <f>+Dados!$I$72</f>
        <v>100</v>
      </c>
      <c r="G161" s="64"/>
      <c r="H161" s="64"/>
      <c r="I161" s="138" t="s">
        <v>8</v>
      </c>
      <c r="J161" s="135">
        <f>D161*F161</f>
        <v>2608.9285714285711</v>
      </c>
    </row>
    <row r="162" spans="1:12" ht="15">
      <c r="A162" s="42"/>
      <c r="B162" s="43" t="s">
        <v>87</v>
      </c>
      <c r="C162" s="43"/>
      <c r="D162" s="104"/>
      <c r="E162" s="43"/>
      <c r="F162" s="43"/>
      <c r="G162" s="43"/>
      <c r="H162" s="116"/>
      <c r="I162" s="46" t="s">
        <v>8</v>
      </c>
      <c r="J162" s="139">
        <f>SUM(J158:J161)</f>
        <v>3061.017739885714</v>
      </c>
    </row>
    <row r="163" spans="1:12" ht="15">
      <c r="A163" s="42"/>
      <c r="B163" s="43"/>
      <c r="C163" s="43"/>
      <c r="D163" s="43"/>
      <c r="E163" s="43"/>
      <c r="F163" s="43"/>
      <c r="G163" s="43"/>
      <c r="H163" s="43"/>
      <c r="I163" s="43"/>
      <c r="J163" s="43"/>
    </row>
    <row r="164" spans="1:12" ht="15">
      <c r="A164" s="76"/>
      <c r="B164" s="108" t="s">
        <v>166</v>
      </c>
      <c r="C164" s="64"/>
      <c r="D164" s="77" t="s">
        <v>0</v>
      </c>
      <c r="E164" s="77"/>
      <c r="F164" s="77" t="s">
        <v>9</v>
      </c>
      <c r="G164" s="77" t="s">
        <v>20</v>
      </c>
      <c r="H164" s="77" t="s">
        <v>21</v>
      </c>
      <c r="I164" s="77"/>
      <c r="J164" s="77" t="s">
        <v>2</v>
      </c>
    </row>
    <row r="165" spans="1:12" ht="15">
      <c r="A165" s="42"/>
      <c r="B165" s="123" t="s">
        <v>22</v>
      </c>
      <c r="C165" s="123"/>
      <c r="D165" s="144">
        <v>0.7</v>
      </c>
      <c r="E165" s="129" t="s">
        <v>84</v>
      </c>
      <c r="F165" s="143">
        <f>+Dados!$I$38</f>
        <v>45.13</v>
      </c>
      <c r="G165" s="130">
        <v>30000</v>
      </c>
      <c r="H165" s="124">
        <f>D147</f>
        <v>3339.4285714285711</v>
      </c>
      <c r="I165" s="131" t="s">
        <v>8</v>
      </c>
      <c r="J165" s="132">
        <f>D165*F165/G165*H165</f>
        <v>3.5165296000000001</v>
      </c>
    </row>
    <row r="166" spans="1:12" ht="15">
      <c r="A166" s="42"/>
      <c r="B166" s="43" t="s">
        <v>201</v>
      </c>
      <c r="C166" s="43"/>
      <c r="D166" s="104"/>
      <c r="E166" s="43"/>
      <c r="F166" s="43"/>
      <c r="G166" s="43"/>
      <c r="H166" s="116"/>
      <c r="I166" s="46" t="s">
        <v>8</v>
      </c>
      <c r="J166" s="103">
        <f>SUM(J165:J165)</f>
        <v>3.5165296000000001</v>
      </c>
    </row>
    <row r="167" spans="1:12" ht="15">
      <c r="A167" s="42"/>
      <c r="B167" s="43"/>
      <c r="C167" s="43"/>
      <c r="D167" s="43"/>
      <c r="E167" s="43"/>
      <c r="F167" s="43"/>
      <c r="G167" s="43"/>
      <c r="H167" s="43"/>
      <c r="I167" s="43"/>
      <c r="J167" s="43"/>
    </row>
    <row r="168" spans="1:12" ht="15.75" thickBot="1">
      <c r="A168" s="42"/>
      <c r="B168" s="45" t="s">
        <v>621</v>
      </c>
      <c r="C168" s="43"/>
      <c r="D168" s="43"/>
      <c r="E168" s="115"/>
      <c r="F168" s="47"/>
      <c r="G168" s="43"/>
      <c r="H168" s="43"/>
      <c r="I168" s="44" t="s">
        <v>8</v>
      </c>
      <c r="J168" s="88">
        <f>(J147+J151+J155+J162+J166)</f>
        <v>17901.532483200001</v>
      </c>
    </row>
    <row r="169" spans="1:12" ht="15">
      <c r="A169" s="42"/>
      <c r="B169" s="45"/>
      <c r="C169" s="43"/>
      <c r="D169" s="43"/>
      <c r="E169" s="115"/>
      <c r="F169" s="47"/>
      <c r="G169" s="43"/>
      <c r="H169" s="43"/>
      <c r="I169" s="44"/>
      <c r="J169" s="91"/>
    </row>
    <row r="170" spans="1:12" ht="15.75" thickBot="1">
      <c r="A170" s="42"/>
      <c r="B170" s="45" t="s">
        <v>292</v>
      </c>
      <c r="C170" s="43"/>
      <c r="D170" s="43"/>
      <c r="E170" s="43"/>
      <c r="F170" s="43"/>
      <c r="G170" s="43"/>
      <c r="H170" s="43"/>
      <c r="I170" s="44" t="s">
        <v>8</v>
      </c>
      <c r="J170" s="88">
        <f>J168</f>
        <v>17901.532483200001</v>
      </c>
    </row>
    <row r="171" spans="1:12" ht="15">
      <c r="A171" s="42"/>
      <c r="B171" s="43"/>
      <c r="C171" s="43"/>
      <c r="D171" s="43"/>
      <c r="E171" s="43"/>
      <c r="F171" s="43"/>
      <c r="G171" s="43"/>
      <c r="H171" s="43"/>
      <c r="I171" s="43"/>
      <c r="J171" s="43"/>
    </row>
    <row r="172" spans="1:12" ht="15">
      <c r="A172" s="76" t="s">
        <v>183</v>
      </c>
      <c r="B172" s="45" t="s">
        <v>148</v>
      </c>
      <c r="C172" s="43"/>
      <c r="D172" s="43"/>
      <c r="E172" s="43"/>
      <c r="F172" s="43"/>
      <c r="G172" s="43"/>
      <c r="H172" s="43"/>
      <c r="I172" s="43"/>
      <c r="J172" s="43"/>
    </row>
    <row r="173" spans="1:12" ht="12" customHeight="1">
      <c r="A173" s="42"/>
      <c r="B173" s="43"/>
      <c r="C173" s="43"/>
      <c r="D173" s="43"/>
      <c r="E173" s="43"/>
      <c r="F173" s="43"/>
      <c r="G173" s="43"/>
      <c r="H173" s="43"/>
      <c r="I173" s="43"/>
      <c r="J173" s="43"/>
    </row>
    <row r="174" spans="1:12" ht="12" customHeight="1">
      <c r="A174" s="76"/>
      <c r="B174" s="45" t="s">
        <v>622</v>
      </c>
      <c r="C174" s="43"/>
      <c r="D174" s="41"/>
      <c r="E174" s="41" t="s">
        <v>24</v>
      </c>
      <c r="F174" s="41"/>
      <c r="G174" s="41" t="s">
        <v>25</v>
      </c>
      <c r="H174" s="41" t="s">
        <v>44</v>
      </c>
      <c r="I174" s="41"/>
      <c r="J174" s="41"/>
    </row>
    <row r="175" spans="1:12" ht="15">
      <c r="A175" s="42"/>
      <c r="B175" s="78" t="s">
        <v>569</v>
      </c>
      <c r="C175" s="78"/>
      <c r="D175" s="78"/>
      <c r="E175" s="175">
        <f>+Dados!$I$50</f>
        <v>586500</v>
      </c>
      <c r="F175" s="78"/>
      <c r="G175" s="148">
        <v>0.3</v>
      </c>
      <c r="H175" s="148">
        <v>0.7</v>
      </c>
      <c r="I175" s="43"/>
      <c r="J175" s="43"/>
      <c r="L175" s="290"/>
    </row>
    <row r="176" spans="1:12" ht="15">
      <c r="A176" s="42"/>
      <c r="B176" s="64" t="s">
        <v>623</v>
      </c>
      <c r="C176" s="64"/>
      <c r="D176" s="64"/>
      <c r="E176" s="203">
        <f>+Dados!$I$62</f>
        <v>73150</v>
      </c>
      <c r="F176" s="64"/>
      <c r="G176" s="151">
        <v>0.3</v>
      </c>
      <c r="H176" s="151">
        <v>0.7</v>
      </c>
      <c r="I176" s="43"/>
      <c r="J176" s="43"/>
    </row>
    <row r="177" spans="1:12" ht="15">
      <c r="A177" s="42"/>
      <c r="B177" s="43" t="s">
        <v>27</v>
      </c>
      <c r="C177" s="97">
        <v>60</v>
      </c>
      <c r="D177" s="43" t="s">
        <v>28</v>
      </c>
      <c r="E177" s="43"/>
      <c r="F177" s="43"/>
      <c r="G177" s="43"/>
      <c r="H177" s="43"/>
      <c r="I177" s="43"/>
      <c r="J177" s="43"/>
    </row>
    <row r="178" spans="1:12" ht="15">
      <c r="A178" s="76"/>
      <c r="B178" s="45"/>
      <c r="C178" s="43"/>
      <c r="D178" s="41"/>
      <c r="E178" s="41"/>
      <c r="F178" s="41"/>
      <c r="G178" s="41"/>
      <c r="H178" s="41"/>
      <c r="I178" s="41"/>
      <c r="J178" s="41"/>
    </row>
    <row r="179" spans="1:12" ht="15">
      <c r="A179" s="42"/>
      <c r="B179" s="45" t="s">
        <v>30</v>
      </c>
      <c r="C179" s="43"/>
      <c r="D179" s="42" t="s">
        <v>0</v>
      </c>
      <c r="E179" s="43"/>
      <c r="F179" s="42" t="s">
        <v>9</v>
      </c>
      <c r="G179" s="43"/>
      <c r="H179" s="42" t="s">
        <v>29</v>
      </c>
      <c r="I179" s="43"/>
      <c r="J179" s="43"/>
    </row>
    <row r="180" spans="1:12" ht="15">
      <c r="A180" s="42"/>
      <c r="B180" s="123" t="s">
        <v>30</v>
      </c>
      <c r="C180" s="123"/>
      <c r="D180" s="144">
        <f>H34+I34</f>
        <v>1</v>
      </c>
      <c r="E180" s="123" t="s">
        <v>31</v>
      </c>
      <c r="F180" s="127">
        <f>SUM(E175:E176)-L143</f>
        <v>640961.80000000005</v>
      </c>
      <c r="G180" s="129" t="s">
        <v>32</v>
      </c>
      <c r="H180" s="160">
        <f>H175/60</f>
        <v>1.1666666666666665E-2</v>
      </c>
      <c r="I180" s="131" t="s">
        <v>8</v>
      </c>
      <c r="J180" s="127">
        <f>D180*F180*H180</f>
        <v>7477.8876666666665</v>
      </c>
      <c r="L180" s="37"/>
    </row>
    <row r="181" spans="1:12" ht="12.75" customHeight="1">
      <c r="A181" s="42"/>
      <c r="B181" s="43" t="s">
        <v>89</v>
      </c>
      <c r="C181" s="43"/>
      <c r="D181" s="104"/>
      <c r="E181" s="43"/>
      <c r="F181" s="43"/>
      <c r="G181" s="43"/>
      <c r="H181" s="116"/>
      <c r="I181" s="46" t="s">
        <v>8</v>
      </c>
      <c r="J181" s="103">
        <f>SUM(J180:J180)</f>
        <v>7477.8876666666665</v>
      </c>
    </row>
    <row r="182" spans="1:12" ht="12.75" customHeight="1">
      <c r="A182" s="42"/>
      <c r="B182" s="43"/>
      <c r="C182" s="43"/>
      <c r="D182" s="104"/>
      <c r="E182" s="43"/>
      <c r="F182" s="43"/>
      <c r="G182" s="43"/>
      <c r="H182" s="116"/>
      <c r="I182" s="46"/>
      <c r="J182" s="117"/>
    </row>
    <row r="183" spans="1:12" ht="15">
      <c r="A183" s="42"/>
      <c r="B183" s="108" t="s">
        <v>170</v>
      </c>
      <c r="C183" s="64"/>
      <c r="D183" s="106" t="s">
        <v>0</v>
      </c>
      <c r="E183" s="64"/>
      <c r="F183" s="106" t="s">
        <v>9</v>
      </c>
      <c r="G183" s="64"/>
      <c r="H183" s="106" t="s">
        <v>29</v>
      </c>
      <c r="I183" s="64"/>
      <c r="J183" s="64"/>
    </row>
    <row r="184" spans="1:12" ht="15">
      <c r="A184" s="42"/>
      <c r="B184" s="43" t="s">
        <v>45</v>
      </c>
      <c r="C184" s="43"/>
      <c r="D184" s="109">
        <f>D180</f>
        <v>1</v>
      </c>
      <c r="E184" s="43" t="s">
        <v>31</v>
      </c>
      <c r="F184" s="46">
        <f>SUM(E175:E176)*0.01</f>
        <v>6596.5</v>
      </c>
      <c r="G184" s="42" t="s">
        <v>32</v>
      </c>
      <c r="H184" s="153">
        <f>1/12</f>
        <v>8.3333333333333329E-2</v>
      </c>
      <c r="I184" s="74" t="s">
        <v>8</v>
      </c>
      <c r="J184" s="46">
        <f>D184*F184*H184</f>
        <v>549.70833333333326</v>
      </c>
    </row>
    <row r="185" spans="1:12" ht="15">
      <c r="A185" s="42"/>
      <c r="B185" s="64" t="s">
        <v>46</v>
      </c>
      <c r="C185" s="64"/>
      <c r="D185" s="111">
        <f>D184</f>
        <v>1</v>
      </c>
      <c r="E185" s="64" t="s">
        <v>31</v>
      </c>
      <c r="F185" s="100">
        <f>SUM(E175:E176)*0.015</f>
        <v>9894.75</v>
      </c>
      <c r="G185" s="106" t="s">
        <v>32</v>
      </c>
      <c r="H185" s="155">
        <f>1/12</f>
        <v>8.3333333333333329E-2</v>
      </c>
      <c r="I185" s="138" t="s">
        <v>8</v>
      </c>
      <c r="J185" s="46">
        <f>D185*F185*H185</f>
        <v>824.5625</v>
      </c>
    </row>
    <row r="186" spans="1:12" ht="12.75" customHeight="1">
      <c r="A186" s="42"/>
      <c r="B186" s="43" t="s">
        <v>89</v>
      </c>
      <c r="C186" s="43"/>
      <c r="D186" s="104"/>
      <c r="E186" s="43"/>
      <c r="F186" s="43"/>
      <c r="G186" s="43"/>
      <c r="H186" s="116"/>
      <c r="I186" s="46" t="s">
        <v>8</v>
      </c>
      <c r="J186" s="139">
        <f>SUM(J184:J185)</f>
        <v>1374.2708333333333</v>
      </c>
    </row>
    <row r="187" spans="1:12" ht="15">
      <c r="A187" s="42"/>
      <c r="B187" s="43"/>
      <c r="C187" s="43"/>
      <c r="D187" s="43"/>
      <c r="E187" s="43"/>
      <c r="F187" s="43"/>
      <c r="G187" s="43"/>
      <c r="H187" s="43"/>
      <c r="I187" s="43"/>
      <c r="J187" s="43"/>
    </row>
    <row r="188" spans="1:12" ht="15">
      <c r="A188" s="42"/>
      <c r="B188" s="108" t="s">
        <v>269</v>
      </c>
      <c r="C188" s="64"/>
      <c r="D188" s="106" t="s">
        <v>0</v>
      </c>
      <c r="E188" s="64"/>
      <c r="F188" s="106" t="s">
        <v>9</v>
      </c>
      <c r="G188" s="64"/>
      <c r="H188" s="106" t="s">
        <v>29</v>
      </c>
      <c r="I188" s="64"/>
      <c r="J188" s="64"/>
    </row>
    <row r="189" spans="1:12" ht="15">
      <c r="A189" s="42"/>
      <c r="B189" s="43" t="s">
        <v>168</v>
      </c>
      <c r="C189" s="43"/>
      <c r="D189" s="109">
        <f>D185</f>
        <v>1</v>
      </c>
      <c r="E189" s="43" t="s">
        <v>31</v>
      </c>
      <c r="F189" s="46">
        <f>SUM(E175:E176)*(1-G175)</f>
        <v>461754.99999999994</v>
      </c>
      <c r="G189" s="42" t="s">
        <v>32</v>
      </c>
      <c r="H189" s="153">
        <f>1/60</f>
        <v>1.6666666666666666E-2</v>
      </c>
      <c r="I189" s="74" t="s">
        <v>8</v>
      </c>
      <c r="J189" s="46">
        <f>D189*F189*H189</f>
        <v>7695.9166666666652</v>
      </c>
      <c r="L189" s="222"/>
    </row>
    <row r="190" spans="1:12" ht="15">
      <c r="A190" s="42"/>
      <c r="B190" s="64" t="s">
        <v>270</v>
      </c>
      <c r="C190" s="64"/>
      <c r="D190" s="111">
        <f>D189</f>
        <v>1</v>
      </c>
      <c r="E190" s="64" t="s">
        <v>31</v>
      </c>
      <c r="F190" s="100">
        <f>E175+E176</f>
        <v>659650</v>
      </c>
      <c r="G190" s="106" t="s">
        <v>32</v>
      </c>
      <c r="H190" s="315">
        <f>E193</f>
        <v>5936.85</v>
      </c>
      <c r="I190" s="138" t="s">
        <v>8</v>
      </c>
      <c r="J190" s="46">
        <f>D190*H190</f>
        <v>5936.85</v>
      </c>
    </row>
    <row r="191" spans="1:12" ht="15">
      <c r="A191" s="42"/>
      <c r="B191" s="43" t="s">
        <v>89</v>
      </c>
      <c r="C191" s="43"/>
      <c r="D191" s="104"/>
      <c r="E191" s="43"/>
      <c r="F191" s="43"/>
      <c r="G191" s="43"/>
      <c r="H191" s="116"/>
      <c r="I191" s="46" t="s">
        <v>8</v>
      </c>
      <c r="J191" s="139">
        <f>SUM(J189:J190)</f>
        <v>13632.766666666666</v>
      </c>
    </row>
    <row r="192" spans="1:12" ht="15">
      <c r="A192" s="42"/>
      <c r="B192" s="43"/>
      <c r="C192" s="43"/>
      <c r="D192" s="104"/>
      <c r="E192" s="43"/>
      <c r="F192" s="43"/>
      <c r="G192" s="43"/>
      <c r="H192" s="116"/>
      <c r="I192" s="46"/>
      <c r="J192" s="117"/>
    </row>
    <row r="193" spans="1:13" ht="15">
      <c r="A193" s="42"/>
      <c r="B193" s="43"/>
      <c r="C193" s="43"/>
      <c r="D193" s="205" t="s">
        <v>547</v>
      </c>
      <c r="E193" s="317">
        <f>TRUNC((E194*G197)/12,2)</f>
        <v>5936.85</v>
      </c>
      <c r="F193" s="43"/>
      <c r="G193" s="43"/>
      <c r="H193" s="116"/>
      <c r="I193" s="46"/>
      <c r="J193" s="117"/>
    </row>
    <row r="194" spans="1:13" ht="15">
      <c r="A194" s="42"/>
      <c r="B194" s="43"/>
      <c r="C194" s="43"/>
      <c r="D194" s="205" t="s">
        <v>548</v>
      </c>
      <c r="E194" s="316">
        <f>(F190-F190*G175)*(G196+1)/(2*G196)+(F190*G175)</f>
        <v>474948</v>
      </c>
      <c r="F194" s="43"/>
      <c r="G194" s="43"/>
      <c r="H194" s="116"/>
      <c r="I194" s="46"/>
      <c r="J194" s="117"/>
    </row>
    <row r="195" spans="1:13" ht="15">
      <c r="A195" s="42"/>
      <c r="B195" s="43"/>
      <c r="C195" s="43"/>
      <c r="D195" s="206"/>
      <c r="E195" s="206" t="s">
        <v>285</v>
      </c>
      <c r="F195" s="206"/>
      <c r="G195" s="208">
        <f>G175</f>
        <v>0.3</v>
      </c>
      <c r="H195" s="116"/>
      <c r="I195" s="46"/>
      <c r="J195" s="117"/>
    </row>
    <row r="196" spans="1:13" ht="15">
      <c r="A196" s="42"/>
      <c r="B196" s="43"/>
      <c r="C196" s="43"/>
      <c r="D196" s="206"/>
      <c r="E196" s="206" t="s">
        <v>286</v>
      </c>
      <c r="F196" s="206"/>
      <c r="G196" s="209">
        <f>C177/12</f>
        <v>5</v>
      </c>
      <c r="H196" s="116"/>
      <c r="I196" s="46"/>
      <c r="J196" s="117"/>
      <c r="L196" s="312" t="s">
        <v>548</v>
      </c>
    </row>
    <row r="197" spans="1:13" ht="15">
      <c r="A197" s="42"/>
      <c r="B197" s="43"/>
      <c r="C197" s="43"/>
      <c r="D197" s="206"/>
      <c r="E197" s="206" t="s">
        <v>287</v>
      </c>
      <c r="F197" s="206"/>
      <c r="G197" s="208">
        <f>+Dados!$I$77</f>
        <v>0.15</v>
      </c>
      <c r="H197" s="116"/>
      <c r="I197" s="46"/>
      <c r="J197" s="117"/>
    </row>
    <row r="198" spans="1:13" ht="15">
      <c r="A198" s="42"/>
      <c r="B198" s="43"/>
      <c r="C198" s="43"/>
      <c r="D198" s="206"/>
      <c r="E198" s="206" t="s">
        <v>288</v>
      </c>
      <c r="F198" s="206"/>
      <c r="G198" s="210">
        <f>((2+(G196-1)*(G195+1))/(24*G196))*G197</f>
        <v>9.0000000000000011E-3</v>
      </c>
      <c r="H198" s="116"/>
      <c r="I198" s="46"/>
      <c r="J198" s="117"/>
      <c r="L198" s="313" t="s">
        <v>549</v>
      </c>
      <c r="M198" s="314">
        <f>(F189*(G196+1))/(2*G196)+L175</f>
        <v>277052.99999999994</v>
      </c>
    </row>
    <row r="199" spans="1:13" ht="15">
      <c r="A199" s="42"/>
      <c r="B199" s="43"/>
      <c r="C199" s="43"/>
      <c r="D199" s="104"/>
      <c r="E199" s="43"/>
      <c r="F199" s="43"/>
      <c r="G199" s="43"/>
      <c r="H199" s="116"/>
      <c r="I199" s="46"/>
      <c r="J199" s="117"/>
      <c r="L199" s="313" t="s">
        <v>550</v>
      </c>
      <c r="M199" s="314">
        <f>(M198*G197)/12</f>
        <v>3463.162499999999</v>
      </c>
    </row>
    <row r="200" spans="1:13" ht="15">
      <c r="A200" s="42"/>
      <c r="B200" s="108" t="s">
        <v>204</v>
      </c>
      <c r="C200" s="64"/>
      <c r="D200" s="106" t="s">
        <v>0</v>
      </c>
      <c r="E200" s="64"/>
      <c r="F200" s="106" t="s">
        <v>9</v>
      </c>
      <c r="G200" s="64"/>
      <c r="H200" s="106"/>
      <c r="I200" s="64"/>
      <c r="J200" s="64"/>
      <c r="L200" s="313" t="s">
        <v>542</v>
      </c>
      <c r="M200" s="314">
        <f>M199*D190</f>
        <v>3463.162499999999</v>
      </c>
    </row>
    <row r="201" spans="1:13" ht="15">
      <c r="A201" s="42"/>
      <c r="B201" s="123" t="s">
        <v>205</v>
      </c>
      <c r="C201" s="123"/>
      <c r="D201" s="144">
        <f>D180</f>
        <v>1</v>
      </c>
      <c r="E201" s="123" t="s">
        <v>31</v>
      </c>
      <c r="F201" s="127">
        <f>+Dados!$I$70</f>
        <v>259</v>
      </c>
      <c r="G201" s="129"/>
      <c r="H201" s="160">
        <v>1</v>
      </c>
      <c r="I201" s="131" t="s">
        <v>8</v>
      </c>
      <c r="J201" s="46">
        <f>D201*F201*H201</f>
        <v>259</v>
      </c>
    </row>
    <row r="202" spans="1:13" ht="12.75" customHeight="1">
      <c r="A202" s="42"/>
      <c r="B202" s="43" t="s">
        <v>89</v>
      </c>
      <c r="C202" s="43"/>
      <c r="D202" s="104"/>
      <c r="E202" s="43"/>
      <c r="F202" s="43"/>
      <c r="G202" s="43"/>
      <c r="H202" s="116"/>
      <c r="I202" s="98" t="s">
        <v>8</v>
      </c>
      <c r="J202" s="139">
        <f>SUM(J201:J201)</f>
        <v>259</v>
      </c>
    </row>
    <row r="203" spans="1:13" ht="15">
      <c r="A203" s="42"/>
      <c r="B203" s="43"/>
      <c r="C203" s="43"/>
      <c r="D203" s="43"/>
      <c r="E203" s="43"/>
      <c r="F203" s="43"/>
      <c r="G203" s="43"/>
      <c r="H203" s="43"/>
      <c r="I203" s="43"/>
      <c r="J203" s="43"/>
    </row>
    <row r="204" spans="1:13" ht="15">
      <c r="A204" s="42"/>
      <c r="B204" s="108" t="s">
        <v>523</v>
      </c>
      <c r="C204" s="64"/>
      <c r="D204" s="106" t="s">
        <v>0</v>
      </c>
      <c r="E204" s="64"/>
      <c r="F204" s="106" t="s">
        <v>9</v>
      </c>
      <c r="G204" s="64"/>
      <c r="H204" s="106"/>
      <c r="I204" s="64"/>
      <c r="J204" s="64"/>
    </row>
    <row r="205" spans="1:13" ht="15">
      <c r="A205" s="42"/>
      <c r="B205" s="123" t="s">
        <v>524</v>
      </c>
      <c r="C205" s="123"/>
      <c r="D205" s="144">
        <f>D184</f>
        <v>1</v>
      </c>
      <c r="E205" s="123" t="s">
        <v>31</v>
      </c>
      <c r="F205" s="127">
        <f>+Dados!$I$71</f>
        <v>925.54</v>
      </c>
      <c r="G205" s="129"/>
      <c r="H205" s="160">
        <v>1</v>
      </c>
      <c r="I205" s="131" t="s">
        <v>8</v>
      </c>
      <c r="J205" s="46">
        <f>D205*F205*H205</f>
        <v>925.54</v>
      </c>
    </row>
    <row r="206" spans="1:13" ht="15">
      <c r="A206" s="42"/>
      <c r="B206" s="43" t="s">
        <v>89</v>
      </c>
      <c r="C206" s="43"/>
      <c r="D206" s="104"/>
      <c r="E206" s="43"/>
      <c r="F206" s="43"/>
      <c r="G206" s="43"/>
      <c r="H206" s="116"/>
      <c r="I206" s="98" t="s">
        <v>8</v>
      </c>
      <c r="J206" s="139">
        <f>SUM(J205:J205)</f>
        <v>925.54</v>
      </c>
    </row>
    <row r="207" spans="1:13" ht="15">
      <c r="A207" s="42"/>
      <c r="B207" s="43"/>
      <c r="C207" s="43"/>
      <c r="D207" s="43"/>
      <c r="E207" s="43"/>
      <c r="F207" s="43"/>
      <c r="G207" s="43"/>
      <c r="H207" s="43"/>
      <c r="I207" s="43"/>
      <c r="J207" s="43"/>
    </row>
    <row r="208" spans="1:13" ht="15">
      <c r="A208" s="76"/>
      <c r="B208" s="45"/>
      <c r="C208" s="43"/>
      <c r="D208" s="43"/>
      <c r="E208" s="43"/>
      <c r="F208" s="43"/>
      <c r="G208" s="43"/>
      <c r="H208" s="43"/>
      <c r="I208" s="43"/>
      <c r="J208" s="43"/>
    </row>
    <row r="209" spans="1:10" ht="15.75" thickBot="1">
      <c r="A209" s="42"/>
      <c r="B209" s="45" t="s">
        <v>625</v>
      </c>
      <c r="C209" s="43"/>
      <c r="D209" s="43"/>
      <c r="E209" s="115"/>
      <c r="F209" s="47"/>
      <c r="G209" s="43"/>
      <c r="H209" s="43"/>
      <c r="I209" s="44" t="s">
        <v>8</v>
      </c>
      <c r="J209" s="88">
        <f>(+J181+J186+J191+J202+J206)</f>
        <v>23669.465166666669</v>
      </c>
    </row>
    <row r="210" spans="1:10" ht="15">
      <c r="A210" s="42"/>
      <c r="B210" s="45"/>
      <c r="C210" s="43"/>
      <c r="D210" s="43"/>
      <c r="E210" s="115"/>
      <c r="F210" s="47"/>
      <c r="G210" s="43"/>
      <c r="H210" s="43"/>
      <c r="I210" s="44"/>
      <c r="J210" s="91"/>
    </row>
    <row r="211" spans="1:10" ht="15.75" thickBot="1">
      <c r="A211" s="42"/>
      <c r="B211" s="45" t="s">
        <v>293</v>
      </c>
      <c r="C211" s="43"/>
      <c r="D211" s="43"/>
      <c r="E211" s="43"/>
      <c r="F211" s="43"/>
      <c r="G211" s="43"/>
      <c r="H211" s="43"/>
      <c r="I211" s="44" t="s">
        <v>8</v>
      </c>
      <c r="J211" s="88">
        <f>J209</f>
        <v>23669.465166666669</v>
      </c>
    </row>
    <row r="212" spans="1:10" ht="15">
      <c r="A212" s="42"/>
      <c r="B212" s="45"/>
      <c r="C212" s="43"/>
      <c r="D212" s="43"/>
      <c r="E212" s="115"/>
      <c r="F212" s="47"/>
      <c r="G212" s="43"/>
      <c r="H212" s="43"/>
      <c r="I212" s="44"/>
      <c r="J212" s="91"/>
    </row>
    <row r="213" spans="1:10" ht="15">
      <c r="A213" s="76" t="s">
        <v>184</v>
      </c>
      <c r="B213" s="45" t="s">
        <v>209</v>
      </c>
      <c r="C213" s="43"/>
      <c r="D213" s="43"/>
      <c r="E213" s="115"/>
      <c r="F213" s="47"/>
      <c r="G213" s="43"/>
      <c r="H213" s="43"/>
      <c r="I213" s="44"/>
      <c r="J213" s="91"/>
    </row>
    <row r="214" spans="1:10" ht="15">
      <c r="A214" s="76"/>
      <c r="B214" s="45"/>
      <c r="C214" s="43"/>
      <c r="D214" s="43"/>
      <c r="E214" s="115"/>
      <c r="F214" s="47"/>
      <c r="G214" s="43"/>
      <c r="H214" s="43"/>
      <c r="I214" s="44"/>
      <c r="J214" s="91"/>
    </row>
    <row r="215" spans="1:10" ht="15">
      <c r="A215" s="42"/>
      <c r="B215" s="108" t="s">
        <v>626</v>
      </c>
      <c r="C215" s="64"/>
      <c r="D215" s="106" t="s">
        <v>0</v>
      </c>
      <c r="E215" s="64"/>
      <c r="F215" s="106" t="s">
        <v>9</v>
      </c>
      <c r="G215" s="64"/>
      <c r="H215" s="106"/>
      <c r="I215" s="64"/>
      <c r="J215" s="64"/>
    </row>
    <row r="216" spans="1:10" ht="15">
      <c r="A216" s="42"/>
      <c r="B216" s="196" t="s">
        <v>627</v>
      </c>
      <c r="C216" s="196"/>
      <c r="D216" s="211">
        <v>50</v>
      </c>
      <c r="E216" s="196" t="s">
        <v>294</v>
      </c>
      <c r="F216" s="301">
        <f>+Dados!$I$63</f>
        <v>7900</v>
      </c>
      <c r="G216" s="197"/>
      <c r="H216" s="214">
        <v>1</v>
      </c>
      <c r="I216" s="213" t="s">
        <v>8</v>
      </c>
      <c r="J216" s="46">
        <f>D216*F216*H216</f>
        <v>395000</v>
      </c>
    </row>
    <row r="217" spans="1:10" ht="15">
      <c r="A217" s="42"/>
      <c r="B217" s="43" t="s">
        <v>388</v>
      </c>
      <c r="C217" s="43"/>
      <c r="D217" s="109"/>
      <c r="E217" s="43"/>
      <c r="F217" s="159"/>
      <c r="G217" s="42"/>
      <c r="H217" s="153"/>
      <c r="I217" s="74" t="s">
        <v>8</v>
      </c>
      <c r="J217" s="46">
        <f>J216</f>
        <v>395000</v>
      </c>
    </row>
    <row r="218" spans="1:10" ht="15">
      <c r="A218" s="42"/>
      <c r="B218" s="43" t="s">
        <v>295</v>
      </c>
      <c r="C218" s="43"/>
      <c r="D218" s="109">
        <v>1</v>
      </c>
      <c r="E218" s="43" t="s">
        <v>294</v>
      </c>
      <c r="F218" s="159">
        <f>J217</f>
        <v>395000</v>
      </c>
      <c r="G218" s="42"/>
      <c r="H218" s="153">
        <f>1/(G226*12)</f>
        <v>1.6666666666666666E-2</v>
      </c>
      <c r="I218" s="74" t="s">
        <v>8</v>
      </c>
      <c r="J218" s="46">
        <f>D218*F218*H218</f>
        <v>6583.333333333333</v>
      </c>
    </row>
    <row r="219" spans="1:10" ht="15">
      <c r="A219" s="42"/>
      <c r="B219" s="43" t="s">
        <v>30</v>
      </c>
      <c r="C219" s="43"/>
      <c r="D219" s="109">
        <v>1</v>
      </c>
      <c r="E219" s="43" t="s">
        <v>294</v>
      </c>
      <c r="F219" s="159">
        <f>J217</f>
        <v>395000</v>
      </c>
      <c r="G219" s="42"/>
      <c r="H219" s="153">
        <v>0.01</v>
      </c>
      <c r="I219" s="74" t="s">
        <v>8</v>
      </c>
      <c r="J219" s="46">
        <f>D219*F219*H219</f>
        <v>3950</v>
      </c>
    </row>
    <row r="220" spans="1:10" ht="15">
      <c r="A220" s="42"/>
      <c r="B220" s="64" t="s">
        <v>296</v>
      </c>
      <c r="C220" s="64"/>
      <c r="D220" s="111">
        <v>1</v>
      </c>
      <c r="E220" s="64" t="s">
        <v>294</v>
      </c>
      <c r="F220" s="203">
        <f>J217</f>
        <v>395000</v>
      </c>
      <c r="G220" s="106"/>
      <c r="H220" s="315">
        <f>E223</f>
        <v>2962.5</v>
      </c>
      <c r="I220" s="138" t="s">
        <v>8</v>
      </c>
      <c r="J220" s="100">
        <f>D220*H220</f>
        <v>2962.5</v>
      </c>
    </row>
    <row r="221" spans="1:10" ht="15">
      <c r="A221" s="42"/>
      <c r="B221" s="43" t="s">
        <v>262</v>
      </c>
      <c r="C221" s="43"/>
      <c r="D221" s="104"/>
      <c r="E221" s="43"/>
      <c r="F221" s="43"/>
      <c r="G221" s="43"/>
      <c r="H221" s="116"/>
      <c r="I221" s="98" t="s">
        <v>8</v>
      </c>
      <c r="J221" s="103">
        <f>SUM(J218:J220)</f>
        <v>13495.833333333332</v>
      </c>
    </row>
    <row r="222" spans="1:10" ht="15">
      <c r="A222" s="42"/>
      <c r="B222" s="43"/>
      <c r="C222" s="43"/>
      <c r="D222" s="104"/>
      <c r="E222" s="43"/>
      <c r="F222" s="43"/>
      <c r="G222" s="43"/>
      <c r="H222" s="116"/>
      <c r="I222" s="98"/>
      <c r="J222" s="117"/>
    </row>
    <row r="223" spans="1:10" ht="15">
      <c r="A223" s="42"/>
      <c r="B223" s="43"/>
      <c r="C223" s="43"/>
      <c r="D223" s="205" t="s">
        <v>547</v>
      </c>
      <c r="E223" s="317">
        <f>TRUNC((E224*G227)/12,2)</f>
        <v>2962.5</v>
      </c>
      <c r="F223" s="43"/>
      <c r="G223" s="43"/>
      <c r="H223" s="116"/>
      <c r="I223" s="98"/>
      <c r="J223" s="117"/>
    </row>
    <row r="224" spans="1:10" ht="15">
      <c r="A224" s="42"/>
      <c r="B224" s="43"/>
      <c r="C224" s="43"/>
      <c r="D224" s="205" t="s">
        <v>548</v>
      </c>
      <c r="E224" s="318">
        <f>(F220-F220*G225)*(G226+1)/(2*G226)+(F220*G225)</f>
        <v>237000</v>
      </c>
      <c r="F224" s="43"/>
      <c r="G224" s="43"/>
      <c r="H224" s="116"/>
      <c r="I224" s="98"/>
      <c r="J224" s="117"/>
    </row>
    <row r="225" spans="1:10" ht="15">
      <c r="A225" s="42"/>
      <c r="B225" s="43"/>
      <c r="C225" s="43"/>
      <c r="D225" s="206"/>
      <c r="E225" s="206" t="s">
        <v>285</v>
      </c>
      <c r="F225" s="206"/>
      <c r="G225" s="208">
        <v>0</v>
      </c>
      <c r="H225" s="116"/>
      <c r="I225" s="98"/>
      <c r="J225" s="117"/>
    </row>
    <row r="226" spans="1:10" ht="15">
      <c r="A226" s="42"/>
      <c r="B226" s="43"/>
      <c r="C226" s="43"/>
      <c r="D226" s="206"/>
      <c r="E226" s="206" t="s">
        <v>286</v>
      </c>
      <c r="F226" s="206"/>
      <c r="G226" s="209">
        <v>5</v>
      </c>
      <c r="H226" s="116"/>
      <c r="I226" s="98"/>
      <c r="J226" s="117"/>
    </row>
    <row r="227" spans="1:10" ht="15">
      <c r="A227" s="42"/>
      <c r="B227" s="43"/>
      <c r="C227" s="43"/>
      <c r="D227" s="206"/>
      <c r="E227" s="206" t="s">
        <v>287</v>
      </c>
      <c r="F227" s="206"/>
      <c r="G227" s="208">
        <f>+Dados!$I$77</f>
        <v>0.15</v>
      </c>
      <c r="H227" s="116"/>
      <c r="I227" s="98"/>
      <c r="J227" s="117"/>
    </row>
    <row r="228" spans="1:10" ht="15">
      <c r="A228" s="42"/>
      <c r="B228" s="43"/>
      <c r="C228" s="43"/>
      <c r="D228" s="206"/>
      <c r="E228" s="206" t="s">
        <v>288</v>
      </c>
      <c r="F228" s="206"/>
      <c r="G228" s="210">
        <f>((2+(G226-1)*(G225+1))/(24*G226))*G227</f>
        <v>7.4999999999999997E-3</v>
      </c>
      <c r="H228" s="116"/>
      <c r="I228" s="98"/>
      <c r="J228" s="117"/>
    </row>
    <row r="229" spans="1:10" ht="15">
      <c r="A229" s="42"/>
      <c r="B229" s="43"/>
      <c r="C229" s="43"/>
      <c r="D229" s="104"/>
      <c r="E229" s="43"/>
      <c r="F229" s="43"/>
      <c r="G229" s="43"/>
      <c r="H229" s="116"/>
      <c r="I229" s="98"/>
      <c r="J229" s="117"/>
    </row>
    <row r="230" spans="1:10" ht="15">
      <c r="A230" s="42"/>
      <c r="B230" s="43"/>
      <c r="C230" s="43"/>
      <c r="D230" s="206"/>
      <c r="E230" s="206"/>
      <c r="F230" s="206"/>
      <c r="G230" s="210"/>
      <c r="H230" s="116"/>
      <c r="I230" s="98"/>
      <c r="J230" s="117"/>
    </row>
    <row r="231" spans="1:10" ht="15.75" thickBot="1">
      <c r="A231" s="42"/>
      <c r="B231" s="45" t="s">
        <v>210</v>
      </c>
      <c r="C231" s="43"/>
      <c r="D231" s="43"/>
      <c r="E231" s="115"/>
      <c r="F231" s="47"/>
      <c r="G231" s="43"/>
      <c r="H231" s="43"/>
      <c r="I231" s="44" t="s">
        <v>8</v>
      </c>
      <c r="J231" s="88">
        <f>J221</f>
        <v>13495.833333333332</v>
      </c>
    </row>
    <row r="232" spans="1:10" ht="15">
      <c r="A232" s="42"/>
      <c r="B232" s="45"/>
      <c r="C232" s="43"/>
      <c r="D232" s="43"/>
      <c r="E232" s="115"/>
      <c r="F232" s="47"/>
      <c r="G232" s="43"/>
      <c r="H232" s="43"/>
      <c r="I232" s="44"/>
      <c r="J232" s="91"/>
    </row>
    <row r="233" spans="1:10" ht="15">
      <c r="A233" s="76" t="s">
        <v>185</v>
      </c>
      <c r="B233" s="45" t="s">
        <v>186</v>
      </c>
      <c r="C233" s="43"/>
      <c r="D233" s="43"/>
      <c r="E233" s="115"/>
      <c r="F233" s="47"/>
      <c r="G233" s="43"/>
      <c r="H233" s="43"/>
      <c r="I233" s="44"/>
      <c r="J233" s="91"/>
    </row>
    <row r="234" spans="1:10" ht="15">
      <c r="A234" s="42"/>
      <c r="B234" s="45"/>
      <c r="C234" s="43"/>
      <c r="D234" s="43"/>
      <c r="E234" s="115"/>
      <c r="F234" s="47"/>
      <c r="G234" s="43"/>
      <c r="H234" s="43"/>
      <c r="I234" s="44"/>
      <c r="J234" s="91"/>
    </row>
    <row r="235" spans="1:10" ht="15">
      <c r="A235" s="42"/>
      <c r="B235" s="108" t="s">
        <v>187</v>
      </c>
      <c r="C235" s="64"/>
      <c r="D235" s="77"/>
      <c r="E235" s="77"/>
      <c r="F235" s="77"/>
      <c r="G235" s="77"/>
      <c r="H235" s="77"/>
      <c r="I235" s="77"/>
      <c r="J235" s="77" t="s">
        <v>2</v>
      </c>
    </row>
    <row r="236" spans="1:10" ht="15">
      <c r="A236" s="42"/>
      <c r="B236" s="78" t="s">
        <v>188</v>
      </c>
      <c r="C236" s="78"/>
      <c r="D236" s="162"/>
      <c r="E236" s="162"/>
      <c r="F236" s="162"/>
      <c r="G236" s="162"/>
      <c r="H236" s="162"/>
      <c r="I236" s="162"/>
      <c r="J236" s="163">
        <f>J80</f>
        <v>10756.453166666668</v>
      </c>
    </row>
    <row r="237" spans="1:10" ht="15">
      <c r="A237" s="42"/>
      <c r="B237" s="43" t="s">
        <v>189</v>
      </c>
      <c r="C237" s="43"/>
      <c r="D237" s="41"/>
      <c r="E237" s="41"/>
      <c r="F237" s="41"/>
      <c r="G237" s="41"/>
      <c r="H237" s="41"/>
      <c r="I237" s="41"/>
      <c r="J237" s="164">
        <f>J108</f>
        <v>260.84033333333332</v>
      </c>
    </row>
    <row r="238" spans="1:10" ht="15">
      <c r="A238" s="42"/>
      <c r="B238" s="43" t="s">
        <v>190</v>
      </c>
      <c r="C238" s="43"/>
      <c r="D238" s="41"/>
      <c r="E238" s="41"/>
      <c r="F238" s="41"/>
      <c r="G238" s="41"/>
      <c r="H238" s="41"/>
      <c r="I238" s="41"/>
      <c r="J238" s="164">
        <f>J126</f>
        <v>1753.6566171428572</v>
      </c>
    </row>
    <row r="239" spans="1:10" ht="15">
      <c r="A239" s="42"/>
      <c r="B239" s="43" t="s">
        <v>191</v>
      </c>
      <c r="C239" s="43"/>
      <c r="D239" s="41"/>
      <c r="E239" s="41"/>
      <c r="F239" s="41"/>
      <c r="G239" s="41"/>
      <c r="H239" s="41"/>
      <c r="I239" s="41"/>
      <c r="J239" s="164">
        <f>J137</f>
        <v>150.65</v>
      </c>
    </row>
    <row r="240" spans="1:10" ht="15">
      <c r="A240" s="42"/>
      <c r="B240" s="43" t="s">
        <v>192</v>
      </c>
      <c r="C240" s="43"/>
      <c r="D240" s="41"/>
      <c r="E240" s="41"/>
      <c r="F240" s="41"/>
      <c r="G240" s="41"/>
      <c r="H240" s="41"/>
      <c r="I240" s="41"/>
      <c r="J240" s="164">
        <f>J170</f>
        <v>17901.532483200001</v>
      </c>
    </row>
    <row r="241" spans="1:10" ht="15">
      <c r="A241" s="42"/>
      <c r="B241" s="43" t="s">
        <v>193</v>
      </c>
      <c r="C241" s="43"/>
      <c r="D241" s="41"/>
      <c r="E241" s="41"/>
      <c r="F241" s="41"/>
      <c r="G241" s="41"/>
      <c r="H241" s="41"/>
      <c r="I241" s="41"/>
      <c r="J241" s="164">
        <f>J211</f>
        <v>23669.465166666669</v>
      </c>
    </row>
    <row r="242" spans="1:10" ht="15">
      <c r="A242" s="42"/>
      <c r="B242" s="43" t="s">
        <v>211</v>
      </c>
      <c r="C242" s="43"/>
      <c r="D242" s="41"/>
      <c r="E242" s="41"/>
      <c r="F242" s="41"/>
      <c r="G242" s="41"/>
      <c r="H242" s="41"/>
      <c r="I242" s="41"/>
      <c r="J242" s="164">
        <f>J231</f>
        <v>13495.833333333332</v>
      </c>
    </row>
    <row r="243" spans="1:10" ht="15">
      <c r="A243" s="42"/>
      <c r="B243" s="43"/>
      <c r="C243" s="43"/>
      <c r="D243" s="104"/>
      <c r="E243" s="43"/>
      <c r="F243" s="43"/>
      <c r="G243" s="43"/>
      <c r="H243" s="116"/>
      <c r="I243" s="46"/>
      <c r="J243" s="165"/>
    </row>
    <row r="244" spans="1:10" ht="15.75" thickBot="1">
      <c r="A244" s="42"/>
      <c r="B244" s="45" t="s">
        <v>194</v>
      </c>
      <c r="C244" s="43"/>
      <c r="D244" s="43"/>
      <c r="E244" s="115"/>
      <c r="F244" s="47"/>
      <c r="G244" s="43"/>
      <c r="H244" s="43"/>
      <c r="I244" s="44" t="s">
        <v>8</v>
      </c>
      <c r="J244" s="88">
        <f>SUM(J236:J242)</f>
        <v>67988.431100342859</v>
      </c>
    </row>
    <row r="245" spans="1:10" ht="15">
      <c r="A245" s="42"/>
      <c r="B245" s="45"/>
      <c r="C245" s="43"/>
      <c r="D245" s="43"/>
      <c r="E245" s="115"/>
      <c r="F245" s="47"/>
      <c r="G245" s="43"/>
      <c r="H245" s="43"/>
      <c r="I245" s="44"/>
      <c r="J245" s="91"/>
    </row>
    <row r="246" spans="1:10" ht="15">
      <c r="A246" s="76" t="s">
        <v>195</v>
      </c>
      <c r="B246" s="45" t="s">
        <v>255</v>
      </c>
      <c r="C246" s="43"/>
      <c r="D246" s="43"/>
      <c r="E246" s="115"/>
      <c r="F246" s="47"/>
      <c r="G246" s="43"/>
      <c r="H246" s="43"/>
      <c r="I246" s="74"/>
      <c r="J246" s="47"/>
    </row>
    <row r="247" spans="1:10" ht="15">
      <c r="A247" s="76"/>
      <c r="B247" s="45"/>
      <c r="C247" s="43"/>
      <c r="D247" s="43"/>
      <c r="E247" s="115"/>
      <c r="F247" s="47"/>
      <c r="G247" s="43"/>
      <c r="H247" s="43"/>
      <c r="I247" s="74"/>
      <c r="J247" s="47"/>
    </row>
    <row r="248" spans="1:10" ht="15">
      <c r="A248" s="76"/>
      <c r="B248" s="108" t="s">
        <v>256</v>
      </c>
      <c r="C248" s="64"/>
      <c r="D248" s="77"/>
      <c r="E248" s="77"/>
      <c r="F248" s="77"/>
      <c r="G248" s="77"/>
      <c r="H248" s="77"/>
      <c r="I248" s="77"/>
      <c r="J248" s="77" t="s">
        <v>2</v>
      </c>
    </row>
    <row r="249" spans="1:10" ht="15">
      <c r="A249" s="76"/>
      <c r="B249" s="78" t="s">
        <v>196</v>
      </c>
      <c r="C249" s="78"/>
      <c r="D249" s="162"/>
      <c r="E249" s="162"/>
      <c r="F249" s="166"/>
      <c r="G249" s="162"/>
      <c r="H249" s="167"/>
      <c r="I249" s="162"/>
      <c r="J249" s="163">
        <f>J244</f>
        <v>67988.431100342859</v>
      </c>
    </row>
    <row r="250" spans="1:10" ht="15">
      <c r="A250" s="76"/>
      <c r="B250" s="43" t="s">
        <v>197</v>
      </c>
      <c r="C250" s="43"/>
      <c r="D250" s="41"/>
      <c r="E250" s="41"/>
      <c r="F250" s="168"/>
      <c r="G250" s="41"/>
      <c r="H250" s="169"/>
      <c r="I250" s="41"/>
      <c r="J250" s="164">
        <f>J249</f>
        <v>67988.431100342859</v>
      </c>
    </row>
    <row r="251" spans="1:10" ht="15">
      <c r="A251" s="76"/>
      <c r="B251" s="64" t="s">
        <v>198</v>
      </c>
      <c r="C251" s="64"/>
      <c r="D251" s="77"/>
      <c r="E251" s="77"/>
      <c r="F251" s="170"/>
      <c r="G251" s="77"/>
      <c r="H251" s="171"/>
      <c r="I251" s="77"/>
      <c r="J251" s="172">
        <f>C13</f>
        <v>100</v>
      </c>
    </row>
    <row r="252" spans="1:10" ht="15">
      <c r="A252" s="76"/>
      <c r="B252" s="43"/>
      <c r="C252" s="43"/>
      <c r="D252" s="41"/>
      <c r="E252" s="41"/>
      <c r="F252" s="168"/>
      <c r="G252" s="41"/>
      <c r="H252" s="169"/>
      <c r="I252" s="41"/>
      <c r="J252" s="218"/>
    </row>
    <row r="253" spans="1:10" ht="15">
      <c r="A253" s="76"/>
      <c r="B253" s="45" t="s">
        <v>257</v>
      </c>
      <c r="C253" s="43"/>
      <c r="D253" s="43"/>
      <c r="E253" s="115"/>
      <c r="F253" s="47"/>
      <c r="G253" s="43"/>
      <c r="H253" s="43"/>
      <c r="I253" s="41" t="s">
        <v>530</v>
      </c>
      <c r="J253" s="173">
        <f>TRUNC(J250/J251,2)</f>
        <v>679.88</v>
      </c>
    </row>
    <row r="254" spans="1:10" ht="15">
      <c r="A254" s="76"/>
      <c r="B254" s="45"/>
      <c r="C254" s="43"/>
      <c r="D254" s="43"/>
      <c r="E254" s="115"/>
      <c r="F254" s="47"/>
      <c r="G254" s="43"/>
      <c r="H254" s="43"/>
      <c r="I254" s="41"/>
      <c r="J254" s="91"/>
    </row>
    <row r="255" spans="1:10" ht="15">
      <c r="A255" s="76"/>
      <c r="B255" s="45"/>
      <c r="C255" s="43"/>
      <c r="D255" s="43"/>
      <c r="E255" s="115"/>
      <c r="F255" s="47"/>
      <c r="G255" s="43"/>
      <c r="H255" s="44" t="s">
        <v>403</v>
      </c>
      <c r="I255" s="254">
        <f>+BDI!$D$18</f>
        <v>0.33169999999999999</v>
      </c>
      <c r="J255" s="173">
        <f>TRUNC(J253*I255,2)</f>
        <v>225.51</v>
      </c>
    </row>
    <row r="256" spans="1:10" ht="15">
      <c r="A256" s="76"/>
      <c r="B256" s="45"/>
      <c r="C256" s="43"/>
      <c r="D256" s="43"/>
      <c r="E256" s="115"/>
      <c r="F256" s="47"/>
      <c r="G256" s="43"/>
      <c r="H256" s="44"/>
      <c r="I256" s="254"/>
      <c r="J256" s="91"/>
    </row>
    <row r="257" spans="1:10" ht="15">
      <c r="A257" s="76"/>
      <c r="B257" s="45" t="s">
        <v>404</v>
      </c>
      <c r="C257" s="43"/>
      <c r="D257" s="43"/>
      <c r="E257" s="115"/>
      <c r="F257" s="47"/>
      <c r="G257" s="43"/>
      <c r="H257" s="43"/>
      <c r="I257" s="41" t="s">
        <v>530</v>
      </c>
      <c r="J257" s="173">
        <f>J253+J255</f>
        <v>905.39</v>
      </c>
    </row>
    <row r="258" spans="1:10" ht="15">
      <c r="A258" s="42"/>
      <c r="B258" s="43"/>
      <c r="C258" s="43"/>
      <c r="D258" s="43"/>
      <c r="E258" s="43"/>
      <c r="F258" s="43"/>
      <c r="G258" s="43"/>
      <c r="H258" s="43"/>
      <c r="I258" s="43"/>
      <c r="J258" s="43"/>
    </row>
    <row r="259" spans="1:10" ht="3" customHeight="1">
      <c r="A259" s="42"/>
      <c r="B259" s="43"/>
      <c r="C259" s="43"/>
      <c r="D259" s="97"/>
      <c r="E259" s="43"/>
      <c r="F259" s="134"/>
      <c r="G259" s="110"/>
      <c r="H259" s="177"/>
      <c r="I259" s="44"/>
      <c r="J259" s="117"/>
    </row>
    <row r="263" spans="1:10" ht="15">
      <c r="D263" s="436"/>
      <c r="E263" s="436"/>
      <c r="F263" s="436"/>
      <c r="G263" s="437"/>
    </row>
    <row r="264" spans="1:10" ht="15">
      <c r="D264" s="469" t="s">
        <v>718</v>
      </c>
      <c r="E264" s="469"/>
      <c r="F264" s="469"/>
      <c r="G264" s="469"/>
    </row>
  </sheetData>
  <mergeCells count="9">
    <mergeCell ref="C1:I1"/>
    <mergeCell ref="D264:G264"/>
    <mergeCell ref="B41:C42"/>
    <mergeCell ref="D41:F41"/>
    <mergeCell ref="G41:I41"/>
    <mergeCell ref="A2:J2"/>
    <mergeCell ref="A4:J4"/>
    <mergeCell ref="D22:E22"/>
    <mergeCell ref="B33:C33"/>
  </mergeCells>
  <printOptions horizontalCentered="1"/>
  <pageMargins left="0.25" right="0.25" top="0.75" bottom="0.75" header="0.3" footer="0.3"/>
  <pageSetup paperSize="9" scale="50" fitToHeight="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B6356-191E-4B3A-9208-48075DDD445D}">
  <sheetPr>
    <tabColor theme="8" tint="-0.249977111117893"/>
    <pageSetUpPr fitToPage="1"/>
  </sheetPr>
  <dimension ref="A1:L55"/>
  <sheetViews>
    <sheetView showGridLines="0" zoomScaleNormal="100" zoomScaleSheetLayoutView="80" workbookViewId="0">
      <selection activeCell="C1" sqref="C1:J1"/>
    </sheetView>
  </sheetViews>
  <sheetFormatPr defaultColWidth="11.42578125" defaultRowHeight="12.75"/>
  <cols>
    <col min="1" max="1" width="6" style="22" customWidth="1"/>
    <col min="2" max="2" width="14.42578125" style="18" customWidth="1"/>
    <col min="3" max="3" width="23" style="18" customWidth="1"/>
    <col min="4" max="4" width="23.85546875" style="18" customWidth="1"/>
    <col min="5" max="5" width="12.7109375" style="18" customWidth="1"/>
    <col min="6" max="6" width="16.42578125" style="18" customWidth="1"/>
    <col min="7" max="7" width="13.5703125" style="18" customWidth="1"/>
    <col min="8" max="8" width="17.7109375" style="18" customWidth="1"/>
    <col min="9" max="9" width="17.7109375" style="18" bestFit="1" customWidth="1"/>
    <col min="10" max="10" width="14.28515625" style="18" customWidth="1"/>
    <col min="11" max="11" width="14.28515625" style="18" bestFit="1" customWidth="1"/>
    <col min="12" max="12" width="18.28515625" style="18" customWidth="1"/>
    <col min="13" max="16384" width="11.42578125" style="18"/>
  </cols>
  <sheetData>
    <row r="1" spans="1:10" ht="79.5" customHeight="1">
      <c r="A1" s="18"/>
      <c r="C1" s="471"/>
      <c r="D1" s="471"/>
      <c r="E1" s="471"/>
      <c r="F1" s="471"/>
      <c r="G1" s="471"/>
      <c r="H1" s="471"/>
      <c r="I1" s="471"/>
      <c r="J1" s="471"/>
    </row>
    <row r="2" spans="1:10">
      <c r="A2" s="23"/>
      <c r="B2" s="24"/>
      <c r="C2" s="23"/>
      <c r="D2" s="23"/>
      <c r="E2" s="23"/>
      <c r="F2" s="23"/>
      <c r="G2" s="23"/>
      <c r="H2" s="23"/>
      <c r="I2" s="25"/>
      <c r="J2" s="26"/>
    </row>
    <row r="3" spans="1:10" ht="20.100000000000001" customHeight="1">
      <c r="A3" s="472" t="s">
        <v>586</v>
      </c>
      <c r="B3" s="472"/>
      <c r="C3" s="472"/>
      <c r="D3" s="472"/>
      <c r="E3" s="472"/>
      <c r="F3" s="472"/>
      <c r="G3" s="472"/>
      <c r="H3" s="472"/>
      <c r="I3" s="472"/>
      <c r="J3" s="472"/>
    </row>
    <row r="4" spans="1:10" ht="15">
      <c r="A4" s="42"/>
      <c r="B4" s="43"/>
      <c r="C4" s="43"/>
      <c r="D4" s="43"/>
      <c r="E4" s="43"/>
      <c r="F4" s="43"/>
      <c r="G4" s="43"/>
      <c r="H4" s="43"/>
      <c r="I4" s="43"/>
      <c r="J4" s="44"/>
    </row>
    <row r="5" spans="1:10" ht="15.6" customHeight="1">
      <c r="A5" s="483" t="s">
        <v>677</v>
      </c>
      <c r="B5" s="483"/>
      <c r="C5" s="483"/>
      <c r="D5" s="483"/>
      <c r="E5" s="483"/>
      <c r="F5" s="483"/>
      <c r="G5" s="483"/>
      <c r="H5" s="483"/>
      <c r="I5" s="483"/>
      <c r="J5" s="483"/>
    </row>
    <row r="6" spans="1:10" ht="15.6" customHeight="1">
      <c r="A6" s="483"/>
      <c r="B6" s="483"/>
      <c r="C6" s="483"/>
      <c r="D6" s="483"/>
      <c r="E6" s="483"/>
      <c r="F6" s="483"/>
      <c r="G6" s="483"/>
      <c r="H6" s="483"/>
      <c r="I6" s="483"/>
      <c r="J6" s="483"/>
    </row>
    <row r="7" spans="1:10" ht="13.9" customHeight="1">
      <c r="A7" s="41"/>
      <c r="B7" s="45"/>
      <c r="C7" s="45"/>
      <c r="D7" s="45"/>
      <c r="E7" s="45"/>
      <c r="F7" s="45"/>
      <c r="G7" s="45"/>
      <c r="H7" s="45"/>
      <c r="I7" s="45"/>
      <c r="J7" s="45"/>
    </row>
    <row r="8" spans="1:10" ht="13.9" customHeight="1">
      <c r="A8" s="42"/>
      <c r="B8" s="45" t="s">
        <v>73</v>
      </c>
      <c r="C8" s="45"/>
      <c r="D8" s="45"/>
      <c r="E8" s="45"/>
      <c r="F8" s="45"/>
      <c r="G8" s="45"/>
      <c r="H8" s="45"/>
      <c r="I8" s="45"/>
      <c r="J8" s="43"/>
    </row>
    <row r="9" spans="1:10" ht="13.9" customHeight="1">
      <c r="A9" s="42"/>
      <c r="B9" s="43" t="s">
        <v>475</v>
      </c>
      <c r="C9" s="48">
        <v>365.25</v>
      </c>
      <c r="D9" s="43" t="s">
        <v>476</v>
      </c>
      <c r="E9" s="45"/>
      <c r="F9" s="45"/>
      <c r="G9" s="43"/>
      <c r="H9" s="45"/>
      <c r="I9" s="49"/>
      <c r="J9" s="43"/>
    </row>
    <row r="10" spans="1:10" ht="13.9" customHeight="1">
      <c r="A10" s="42"/>
      <c r="B10" s="43" t="s">
        <v>477</v>
      </c>
      <c r="C10" s="48">
        <f>C9/7</f>
        <v>52.178571428571431</v>
      </c>
      <c r="D10" s="43" t="s">
        <v>478</v>
      </c>
      <c r="E10" s="45"/>
      <c r="F10" s="45"/>
      <c r="G10" s="43"/>
      <c r="H10" s="45"/>
      <c r="I10" s="42"/>
      <c r="J10" s="43"/>
    </row>
    <row r="11" spans="1:10" ht="13.9" customHeight="1">
      <c r="A11" s="42"/>
      <c r="B11" s="43" t="s">
        <v>479</v>
      </c>
      <c r="C11" s="48">
        <v>12</v>
      </c>
      <c r="D11" s="43" t="s">
        <v>476</v>
      </c>
      <c r="E11" s="45"/>
      <c r="F11" s="45"/>
      <c r="G11" s="43"/>
      <c r="H11" s="45"/>
      <c r="I11" s="42"/>
      <c r="J11" s="43"/>
    </row>
    <row r="12" spans="1:10" ht="13.9" customHeight="1">
      <c r="A12" s="42"/>
      <c r="B12" s="43" t="s">
        <v>480</v>
      </c>
      <c r="C12" s="48">
        <f>(C9-C10-C11)/12</f>
        <v>25.089285714285712</v>
      </c>
      <c r="D12" s="43" t="s">
        <v>476</v>
      </c>
      <c r="E12" s="45"/>
      <c r="F12" s="45"/>
      <c r="G12" s="43"/>
      <c r="H12" s="45"/>
      <c r="I12" s="42"/>
      <c r="J12" s="43"/>
    </row>
    <row r="13" spans="1:10" ht="13.9" customHeight="1">
      <c r="A13" s="42"/>
      <c r="B13" s="43" t="s">
        <v>481</v>
      </c>
      <c r="C13" s="48">
        <f>(C9-C10)/12</f>
        <v>26.089285714285712</v>
      </c>
      <c r="D13" s="43" t="s">
        <v>476</v>
      </c>
      <c r="E13" s="45"/>
      <c r="F13" s="45"/>
      <c r="G13" s="43"/>
      <c r="H13" s="45"/>
      <c r="I13" s="42"/>
      <c r="J13" s="43"/>
    </row>
    <row r="14" spans="1:10" ht="15">
      <c r="A14" s="41"/>
      <c r="B14" s="45"/>
      <c r="C14" s="43"/>
      <c r="D14" s="43"/>
      <c r="E14" s="43"/>
      <c r="F14" s="43"/>
      <c r="G14" s="43"/>
      <c r="H14" s="46"/>
      <c r="I14" s="42"/>
      <c r="J14" s="43"/>
    </row>
    <row r="15" spans="1:10" ht="15">
      <c r="A15" s="41"/>
      <c r="B15" s="43" t="s">
        <v>222</v>
      </c>
      <c r="C15" s="48"/>
      <c r="D15" s="42"/>
      <c r="E15" s="42"/>
      <c r="F15" s="42"/>
      <c r="G15" s="43"/>
      <c r="H15" s="46"/>
      <c r="I15" s="42"/>
      <c r="J15" s="43"/>
    </row>
    <row r="16" spans="1:10" ht="15">
      <c r="A16" s="41"/>
      <c r="B16" s="43" t="s">
        <v>578</v>
      </c>
      <c r="C16" s="48"/>
      <c r="D16" s="48">
        <f>+Planilha!$F$11</f>
        <v>5200</v>
      </c>
      <c r="E16" s="364" t="s">
        <v>223</v>
      </c>
      <c r="F16" s="48"/>
      <c r="G16" s="295"/>
      <c r="H16" s="46"/>
      <c r="I16" s="42"/>
      <c r="J16" s="43"/>
    </row>
    <row r="17" spans="1:12" ht="15">
      <c r="A17" s="41"/>
      <c r="B17" s="43" t="s">
        <v>48</v>
      </c>
      <c r="C17" s="48"/>
      <c r="F17" s="294"/>
      <c r="G17" s="43"/>
      <c r="H17" s="46"/>
      <c r="I17" s="42"/>
      <c r="J17" s="43"/>
    </row>
    <row r="18" spans="1:12" ht="15">
      <c r="A18" s="41"/>
      <c r="B18" s="43"/>
      <c r="C18" s="48"/>
      <c r="F18" s="294"/>
      <c r="G18" s="43"/>
      <c r="H18" s="46"/>
      <c r="I18" s="42"/>
      <c r="J18" s="43"/>
    </row>
    <row r="19" spans="1:12" ht="15">
      <c r="A19" s="41"/>
      <c r="B19" s="43" t="s">
        <v>231</v>
      </c>
      <c r="C19" s="48">
        <f>C13</f>
        <v>26.089285714285712</v>
      </c>
      <c r="D19" s="48"/>
      <c r="E19" s="42"/>
      <c r="F19" s="43"/>
      <c r="G19" s="43"/>
      <c r="H19" s="46"/>
      <c r="I19" s="47"/>
      <c r="J19" s="43"/>
    </row>
    <row r="20" spans="1:12" ht="15">
      <c r="A20" s="42"/>
      <c r="B20" s="45"/>
      <c r="C20" s="43"/>
      <c r="D20" s="43"/>
      <c r="E20" s="115"/>
      <c r="F20" s="47"/>
      <c r="G20" s="43"/>
      <c r="H20" s="43"/>
      <c r="I20" s="44"/>
      <c r="J20" s="91"/>
    </row>
    <row r="21" spans="1:12" ht="15">
      <c r="A21" s="76" t="s">
        <v>178</v>
      </c>
      <c r="B21" s="45" t="s">
        <v>209</v>
      </c>
      <c r="C21" s="43"/>
      <c r="D21" s="43"/>
      <c r="E21" s="115"/>
      <c r="F21" s="47"/>
      <c r="G21" s="43"/>
      <c r="H21" s="43"/>
      <c r="I21" s="44"/>
      <c r="J21" s="91"/>
    </row>
    <row r="22" spans="1:12" ht="15">
      <c r="A22" s="42"/>
      <c r="B22" s="43"/>
      <c r="C22" s="43"/>
      <c r="D22" s="206"/>
      <c r="E22" s="206"/>
      <c r="F22" s="206"/>
      <c r="G22" s="210"/>
      <c r="H22" s="116"/>
      <c r="I22" s="98"/>
      <c r="J22" s="117"/>
    </row>
    <row r="23" spans="1:12" ht="15">
      <c r="A23" s="42"/>
      <c r="B23" s="108" t="s">
        <v>579</v>
      </c>
      <c r="C23" s="64"/>
      <c r="D23" s="106" t="s">
        <v>0</v>
      </c>
      <c r="E23" s="64"/>
      <c r="F23" s="106" t="s">
        <v>9</v>
      </c>
      <c r="G23" s="64"/>
      <c r="H23" s="106"/>
      <c r="I23" s="64"/>
      <c r="J23" s="64"/>
    </row>
    <row r="24" spans="1:12" ht="15">
      <c r="A24" s="42"/>
      <c r="B24" s="123" t="s">
        <v>580</v>
      </c>
      <c r="C24" s="123"/>
      <c r="D24" s="144">
        <f>D16</f>
        <v>5200</v>
      </c>
      <c r="E24" s="123" t="s">
        <v>575</v>
      </c>
      <c r="F24" s="143">
        <f>+Dados!$I$73</f>
        <v>180</v>
      </c>
      <c r="G24" s="129"/>
      <c r="H24" s="160">
        <v>1</v>
      </c>
      <c r="I24" s="131" t="s">
        <v>8</v>
      </c>
      <c r="J24" s="46">
        <f>D24*F24*H24</f>
        <v>936000</v>
      </c>
    </row>
    <row r="25" spans="1:12" ht="15">
      <c r="A25" s="42"/>
      <c r="B25" s="43" t="s">
        <v>262</v>
      </c>
      <c r="C25" s="43"/>
      <c r="D25" s="104"/>
      <c r="E25" s="43"/>
      <c r="F25" s="43"/>
      <c r="G25" s="43"/>
      <c r="H25" s="116"/>
      <c r="I25" s="98" t="s">
        <v>8</v>
      </c>
      <c r="J25" s="139">
        <f>SUM(J24:J24)</f>
        <v>936000</v>
      </c>
    </row>
    <row r="26" spans="1:12" ht="15">
      <c r="A26" s="42"/>
      <c r="B26" s="43"/>
      <c r="C26" s="43"/>
      <c r="D26" s="206"/>
      <c r="E26" s="206"/>
      <c r="F26" s="206"/>
      <c r="G26" s="210"/>
      <c r="H26" s="116"/>
      <c r="I26" s="98"/>
      <c r="J26" s="117"/>
    </row>
    <row r="27" spans="1:12" ht="15.75" thickBot="1">
      <c r="A27" s="42"/>
      <c r="B27" s="45" t="s">
        <v>210</v>
      </c>
      <c r="C27" s="43"/>
      <c r="D27" s="43"/>
      <c r="E27" s="115"/>
      <c r="F27" s="47"/>
      <c r="G27" s="43"/>
      <c r="H27" s="43"/>
      <c r="I27" s="44" t="s">
        <v>8</v>
      </c>
      <c r="J27" s="88">
        <f>J25</f>
        <v>936000</v>
      </c>
    </row>
    <row r="28" spans="1:12" ht="15">
      <c r="A28" s="42"/>
      <c r="B28" s="196"/>
      <c r="C28" s="196"/>
      <c r="D28" s="211"/>
      <c r="E28" s="196"/>
      <c r="F28" s="212"/>
      <c r="G28" s="197"/>
      <c r="H28" s="214"/>
      <c r="I28" s="213"/>
      <c r="J28" s="46"/>
      <c r="L28" s="281" t="e">
        <f>F28*#REF!</f>
        <v>#REF!</v>
      </c>
    </row>
    <row r="29" spans="1:12" ht="15">
      <c r="A29" s="76" t="s">
        <v>179</v>
      </c>
      <c r="B29" s="45" t="s">
        <v>186</v>
      </c>
      <c r="C29" s="43"/>
      <c r="D29" s="43"/>
      <c r="E29" s="115"/>
      <c r="F29" s="47"/>
      <c r="G29" s="43"/>
      <c r="H29" s="43"/>
      <c r="I29" s="44"/>
      <c r="J29" s="91"/>
    </row>
    <row r="30" spans="1:12" ht="15">
      <c r="A30" s="42"/>
      <c r="B30" s="45"/>
      <c r="C30" s="43"/>
      <c r="D30" s="43"/>
      <c r="E30" s="115"/>
      <c r="F30" s="47"/>
      <c r="G30" s="43"/>
      <c r="H30" s="43"/>
      <c r="I30" s="44"/>
      <c r="J30" s="91"/>
    </row>
    <row r="31" spans="1:12" ht="15">
      <c r="A31" s="42"/>
      <c r="B31" s="108" t="s">
        <v>187</v>
      </c>
      <c r="C31" s="64"/>
      <c r="D31" s="77"/>
      <c r="E31" s="77"/>
      <c r="F31" s="77"/>
      <c r="G31" s="77"/>
      <c r="H31" s="77"/>
      <c r="I31" s="77"/>
      <c r="J31" s="77" t="s">
        <v>2</v>
      </c>
    </row>
    <row r="32" spans="1:12" ht="15">
      <c r="A32" s="42"/>
      <c r="B32" s="43" t="s">
        <v>211</v>
      </c>
      <c r="C32" s="43"/>
      <c r="D32" s="41"/>
      <c r="E32" s="41"/>
      <c r="F32" s="41"/>
      <c r="G32" s="41"/>
      <c r="H32" s="41"/>
      <c r="I32" s="41"/>
      <c r="J32" s="164">
        <f>J27</f>
        <v>936000</v>
      </c>
    </row>
    <row r="33" spans="1:11" ht="15">
      <c r="A33" s="42"/>
      <c r="B33" s="43"/>
      <c r="C33" s="43"/>
      <c r="D33" s="104"/>
      <c r="E33" s="43"/>
      <c r="F33" s="43"/>
      <c r="G33" s="43"/>
      <c r="H33" s="116"/>
      <c r="I33" s="46"/>
      <c r="J33" s="165"/>
    </row>
    <row r="34" spans="1:11" ht="15.75" thickBot="1">
      <c r="A34" s="42"/>
      <c r="B34" s="45" t="s">
        <v>194</v>
      </c>
      <c r="C34" s="43"/>
      <c r="D34" s="43"/>
      <c r="E34" s="115"/>
      <c r="F34" s="47"/>
      <c r="G34" s="43"/>
      <c r="H34" s="43"/>
      <c r="I34" s="44" t="s">
        <v>8</v>
      </c>
      <c r="J34" s="88">
        <f>SUM(J32:J32)</f>
        <v>936000</v>
      </c>
    </row>
    <row r="35" spans="1:11" ht="15">
      <c r="A35" s="42"/>
      <c r="B35" s="45"/>
      <c r="C35" s="43"/>
      <c r="D35" s="43"/>
      <c r="E35" s="115"/>
      <c r="F35" s="47"/>
      <c r="G35" s="43"/>
      <c r="H35" s="43"/>
      <c r="I35" s="44"/>
      <c r="J35" s="91"/>
    </row>
    <row r="36" spans="1:11" ht="15">
      <c r="A36" s="76" t="s">
        <v>180</v>
      </c>
      <c r="B36" s="45" t="s">
        <v>255</v>
      </c>
      <c r="C36" s="43"/>
      <c r="D36" s="43"/>
      <c r="E36" s="115"/>
      <c r="F36" s="47"/>
      <c r="G36" s="43"/>
      <c r="H36" s="43"/>
      <c r="I36" s="74"/>
      <c r="J36" s="47"/>
    </row>
    <row r="37" spans="1:11" ht="15">
      <c r="A37" s="76"/>
      <c r="B37" s="45"/>
      <c r="C37" s="43"/>
      <c r="D37" s="43"/>
      <c r="E37" s="115"/>
      <c r="F37" s="47"/>
      <c r="G37" s="43"/>
      <c r="H37" s="43"/>
      <c r="I37" s="74"/>
      <c r="J37" s="47"/>
    </row>
    <row r="38" spans="1:11" ht="15">
      <c r="A38" s="76"/>
      <c r="B38" s="108" t="s">
        <v>256</v>
      </c>
      <c r="C38" s="64"/>
      <c r="D38" s="77"/>
      <c r="E38" s="77"/>
      <c r="F38" s="77"/>
      <c r="G38" s="77"/>
      <c r="H38" s="77"/>
      <c r="I38" s="77"/>
      <c r="J38" s="77" t="s">
        <v>2</v>
      </c>
    </row>
    <row r="39" spans="1:11" ht="15">
      <c r="A39" s="76"/>
      <c r="B39" s="78" t="s">
        <v>196</v>
      </c>
      <c r="C39" s="78"/>
      <c r="D39" s="162"/>
      <c r="E39" s="162"/>
      <c r="F39" s="166"/>
      <c r="G39" s="162"/>
      <c r="H39" s="167"/>
      <c r="I39" s="162"/>
      <c r="J39" s="163">
        <f>J34</f>
        <v>936000</v>
      </c>
    </row>
    <row r="40" spans="1:11" ht="15">
      <c r="A40" s="76"/>
      <c r="B40" s="43" t="s">
        <v>197</v>
      </c>
      <c r="C40" s="43"/>
      <c r="D40" s="41"/>
      <c r="E40" s="41"/>
      <c r="F40" s="168"/>
      <c r="G40" s="41"/>
      <c r="H40" s="169"/>
      <c r="I40" s="41"/>
      <c r="J40" s="164">
        <f>J39</f>
        <v>936000</v>
      </c>
    </row>
    <row r="41" spans="1:11" ht="15">
      <c r="A41" s="76"/>
      <c r="B41" s="64" t="s">
        <v>198</v>
      </c>
      <c r="C41" s="64"/>
      <c r="D41" s="77"/>
      <c r="E41" s="77"/>
      <c r="F41" s="170"/>
      <c r="G41" s="77"/>
      <c r="H41" s="171"/>
      <c r="I41" s="77"/>
      <c r="J41" s="172">
        <f>D16</f>
        <v>5200</v>
      </c>
    </row>
    <row r="42" spans="1:11" ht="15">
      <c r="A42" s="76"/>
      <c r="B42" s="43"/>
      <c r="C42" s="43"/>
      <c r="D42" s="41"/>
      <c r="E42" s="41"/>
      <c r="F42" s="168"/>
      <c r="G42" s="41"/>
      <c r="H42" s="169"/>
      <c r="I42" s="41"/>
      <c r="J42" s="218"/>
    </row>
    <row r="43" spans="1:11" ht="15">
      <c r="A43" s="76"/>
      <c r="B43" s="45" t="s">
        <v>257</v>
      </c>
      <c r="C43" s="43"/>
      <c r="D43" s="43"/>
      <c r="E43" s="115"/>
      <c r="F43" s="47"/>
      <c r="G43" s="43"/>
      <c r="H43" s="43"/>
      <c r="I43" s="41" t="s">
        <v>303</v>
      </c>
      <c r="J43" s="173">
        <f>TRUNC(J40/J41,2)</f>
        <v>180</v>
      </c>
    </row>
    <row r="44" spans="1:11" ht="15">
      <c r="A44" s="76"/>
      <c r="B44" s="45"/>
      <c r="C44" s="43"/>
      <c r="D44" s="43"/>
      <c r="E44" s="115"/>
      <c r="F44" s="47"/>
      <c r="G44" s="43"/>
      <c r="H44" s="43"/>
      <c r="I44" s="41"/>
      <c r="J44" s="91"/>
    </row>
    <row r="45" spans="1:11" ht="15">
      <c r="A45" s="76"/>
      <c r="B45" s="45"/>
      <c r="C45" s="43"/>
      <c r="D45" s="43"/>
      <c r="E45" s="115"/>
      <c r="F45" s="47"/>
      <c r="G45" s="43"/>
      <c r="H45" s="44" t="s">
        <v>403</v>
      </c>
      <c r="I45" s="254">
        <f>+BDI!$D$18</f>
        <v>0.33169999999999999</v>
      </c>
      <c r="J45" s="173">
        <f>TRUNC(J43*I45,2)</f>
        <v>59.7</v>
      </c>
    </row>
    <row r="46" spans="1:11" ht="15">
      <c r="A46" s="76"/>
      <c r="B46" s="45"/>
      <c r="C46" s="43"/>
      <c r="D46" s="43"/>
      <c r="E46" s="115"/>
      <c r="F46" s="47"/>
      <c r="G46" s="43"/>
      <c r="H46" s="44"/>
      <c r="I46" s="254"/>
      <c r="J46" s="91"/>
    </row>
    <row r="47" spans="1:11" ht="15">
      <c r="A47" s="76"/>
      <c r="B47" s="45" t="s">
        <v>404</v>
      </c>
      <c r="C47" s="43"/>
      <c r="D47" s="43"/>
      <c r="E47" s="115"/>
      <c r="F47" s="47"/>
      <c r="G47" s="43"/>
      <c r="H47" s="43"/>
      <c r="I47" s="41" t="s">
        <v>303</v>
      </c>
      <c r="J47" s="173">
        <f>J43+J45</f>
        <v>239.7</v>
      </c>
      <c r="K47" s="290"/>
    </row>
    <row r="48" spans="1:11" ht="15">
      <c r="A48" s="42"/>
      <c r="B48" s="43"/>
      <c r="C48" s="43"/>
      <c r="D48" s="43"/>
      <c r="E48" s="43"/>
      <c r="F48" s="43"/>
      <c r="G48" s="43"/>
      <c r="H48" s="43"/>
      <c r="I48" s="43"/>
      <c r="J48" s="43"/>
    </row>
    <row r="49" spans="1:10" ht="3" customHeight="1">
      <c r="A49" s="42"/>
      <c r="B49" s="43"/>
      <c r="C49" s="43"/>
      <c r="D49" s="97"/>
      <c r="E49" s="43"/>
      <c r="F49" s="134"/>
      <c r="G49" s="110"/>
      <c r="H49" s="177"/>
      <c r="I49" s="44"/>
      <c r="J49" s="117"/>
    </row>
    <row r="54" spans="1:10" ht="15">
      <c r="C54" s="436"/>
      <c r="D54" s="436"/>
      <c r="E54" s="436"/>
      <c r="F54" s="437"/>
    </row>
    <row r="55" spans="1:10" ht="15">
      <c r="C55" s="469" t="s">
        <v>718</v>
      </c>
      <c r="D55" s="469"/>
      <c r="E55" s="469"/>
      <c r="F55" s="469"/>
    </row>
  </sheetData>
  <mergeCells count="4">
    <mergeCell ref="A3:J3"/>
    <mergeCell ref="A5:J6"/>
    <mergeCell ref="C1:J1"/>
    <mergeCell ref="C55:F55"/>
  </mergeCells>
  <printOptions horizontalCentered="1"/>
  <pageMargins left="0.25" right="0.25" top="0.75" bottom="0.75" header="0.3" footer="0.3"/>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AC6A6-763A-4A38-8069-BB74BB738243}">
  <sheetPr>
    <tabColor theme="8" tint="-0.249977111117893"/>
  </sheetPr>
  <dimension ref="A1:M252"/>
  <sheetViews>
    <sheetView showGridLines="0" zoomScale="80" zoomScaleNormal="80" zoomScaleSheetLayoutView="80" workbookViewId="0">
      <selection activeCell="C1" sqref="C1:I1"/>
    </sheetView>
  </sheetViews>
  <sheetFormatPr defaultColWidth="11.42578125" defaultRowHeight="12.75"/>
  <cols>
    <col min="1" max="1" width="6" style="22" customWidth="1"/>
    <col min="2" max="2" width="23.28515625" style="18" customWidth="1"/>
    <col min="3" max="3" width="20.28515625" style="18" customWidth="1"/>
    <col min="4" max="4" width="18" style="18" customWidth="1"/>
    <col min="5" max="5" width="12.7109375" style="18" customWidth="1"/>
    <col min="6" max="6" width="16.42578125" style="18" customWidth="1"/>
    <col min="7" max="7" width="13.5703125" style="18" customWidth="1"/>
    <col min="8" max="8" width="17.7109375" style="18" customWidth="1"/>
    <col min="9" max="9" width="17.5703125" style="18" customWidth="1"/>
    <col min="10" max="10" width="16.5703125" style="18" customWidth="1"/>
    <col min="11" max="11" width="11.42578125" style="18"/>
    <col min="12" max="12" width="18.28515625" style="18" customWidth="1"/>
    <col min="13" max="13" width="13.7109375" style="18" bestFit="1" customWidth="1"/>
    <col min="14" max="16384" width="11.42578125" style="18"/>
  </cols>
  <sheetData>
    <row r="1" spans="1:10" ht="125.25" customHeight="1">
      <c r="A1" s="18"/>
      <c r="C1" s="471"/>
      <c r="D1" s="471"/>
      <c r="E1" s="471"/>
      <c r="F1" s="471"/>
      <c r="G1" s="471"/>
      <c r="H1" s="471"/>
      <c r="I1" s="471"/>
      <c r="J1" s="21"/>
    </row>
    <row r="2" spans="1:10" ht="20.100000000000001" customHeight="1">
      <c r="A2" s="472" t="s">
        <v>586</v>
      </c>
      <c r="B2" s="472"/>
      <c r="C2" s="472"/>
      <c r="D2" s="472"/>
      <c r="E2" s="472"/>
      <c r="F2" s="472"/>
      <c r="G2" s="472"/>
      <c r="H2" s="472"/>
      <c r="I2" s="472"/>
      <c r="J2" s="472"/>
    </row>
    <row r="3" spans="1:10" ht="15">
      <c r="A3" s="42"/>
      <c r="B3" s="43"/>
      <c r="C3" s="43"/>
      <c r="D3" s="43"/>
      <c r="E3" s="43"/>
      <c r="F3" s="43"/>
      <c r="G3" s="43"/>
      <c r="H3" s="43"/>
      <c r="I3" s="43"/>
      <c r="J3" s="44"/>
    </row>
    <row r="4" spans="1:10" ht="15.75">
      <c r="A4" s="473" t="s">
        <v>678</v>
      </c>
      <c r="B4" s="473"/>
      <c r="C4" s="473"/>
      <c r="D4" s="473"/>
      <c r="E4" s="473"/>
      <c r="F4" s="473"/>
      <c r="G4" s="473"/>
      <c r="H4" s="473"/>
      <c r="I4" s="473"/>
      <c r="J4" s="473"/>
    </row>
    <row r="5" spans="1:10" ht="15">
      <c r="A5" s="41"/>
      <c r="B5" s="43"/>
      <c r="C5" s="43"/>
      <c r="D5" s="45"/>
      <c r="E5" s="45"/>
      <c r="F5" s="45"/>
      <c r="G5" s="45"/>
      <c r="H5" s="45"/>
      <c r="I5" s="45"/>
      <c r="J5" s="45"/>
    </row>
    <row r="6" spans="1:10" ht="13.9" customHeight="1">
      <c r="A6" s="42"/>
      <c r="B6" s="45" t="s">
        <v>73</v>
      </c>
      <c r="C6" s="45"/>
      <c r="D6" s="45"/>
      <c r="E6" s="45"/>
      <c r="F6" s="45"/>
      <c r="G6" s="45"/>
      <c r="H6" s="45" t="s">
        <v>614</v>
      </c>
      <c r="I6" s="45"/>
      <c r="J6" s="43"/>
    </row>
    <row r="7" spans="1:10" ht="13.9" customHeight="1">
      <c r="A7" s="42"/>
      <c r="B7" s="43" t="s">
        <v>475</v>
      </c>
      <c r="C7" s="48">
        <v>365.25</v>
      </c>
      <c r="D7" s="43" t="s">
        <v>476</v>
      </c>
      <c r="E7" s="45"/>
      <c r="F7" s="45"/>
      <c r="G7" s="43"/>
      <c r="H7" s="43" t="s">
        <v>615</v>
      </c>
      <c r="I7" s="195">
        <v>54</v>
      </c>
      <c r="J7" s="43" t="s">
        <v>379</v>
      </c>
    </row>
    <row r="8" spans="1:10" ht="13.9" customHeight="1">
      <c r="A8" s="42"/>
      <c r="B8" s="43" t="s">
        <v>477</v>
      </c>
      <c r="C8" s="48">
        <f>C7/7</f>
        <v>52.178571428571431</v>
      </c>
      <c r="D8" s="43" t="s">
        <v>478</v>
      </c>
      <c r="E8" s="45"/>
      <c r="F8" s="45"/>
      <c r="G8" s="43"/>
      <c r="H8" s="43" t="s">
        <v>616</v>
      </c>
      <c r="I8" s="195">
        <v>39</v>
      </c>
      <c r="J8" s="43" t="s">
        <v>379</v>
      </c>
    </row>
    <row r="9" spans="1:10" ht="13.9" customHeight="1">
      <c r="A9" s="42"/>
      <c r="B9" s="43" t="s">
        <v>479</v>
      </c>
      <c r="C9" s="48">
        <v>12</v>
      </c>
      <c r="D9" s="43" t="s">
        <v>476</v>
      </c>
      <c r="E9" s="45"/>
      <c r="F9" s="45"/>
      <c r="G9" s="43"/>
      <c r="H9" s="43" t="s">
        <v>617</v>
      </c>
      <c r="I9" s="195">
        <v>104</v>
      </c>
      <c r="J9" s="43" t="s">
        <v>379</v>
      </c>
    </row>
    <row r="10" spans="1:10" ht="13.9" customHeight="1">
      <c r="A10" s="42"/>
      <c r="B10" s="43" t="s">
        <v>480</v>
      </c>
      <c r="C10" s="48">
        <f>(C7-C8-C9)/12</f>
        <v>25.089285714285712</v>
      </c>
      <c r="D10" s="43" t="s">
        <v>476</v>
      </c>
      <c r="E10" s="45"/>
      <c r="F10" s="45"/>
      <c r="G10" s="43"/>
      <c r="H10" s="43" t="s">
        <v>614</v>
      </c>
      <c r="I10" s="195">
        <f>SUM(I7:I9)/3</f>
        <v>65.666666666666671</v>
      </c>
      <c r="J10" s="43" t="s">
        <v>379</v>
      </c>
    </row>
    <row r="11" spans="1:10" ht="13.9" customHeight="1">
      <c r="A11" s="42"/>
      <c r="B11" s="43" t="s">
        <v>481</v>
      </c>
      <c r="C11" s="48">
        <f>(C7-C8)/12</f>
        <v>26.089285714285712</v>
      </c>
      <c r="D11" s="43" t="s">
        <v>476</v>
      </c>
      <c r="E11" s="45"/>
      <c r="F11" s="45"/>
      <c r="G11" s="43"/>
      <c r="H11" s="43"/>
      <c r="I11" s="195"/>
      <c r="J11" s="43"/>
    </row>
    <row r="12" spans="1:10" ht="15">
      <c r="A12" s="41"/>
      <c r="B12" s="45"/>
      <c r="C12" s="43"/>
      <c r="D12" s="43"/>
      <c r="E12" s="43"/>
      <c r="F12" s="43"/>
      <c r="G12" s="43"/>
      <c r="H12" s="43"/>
      <c r="I12" s="195"/>
      <c r="J12" s="43"/>
    </row>
    <row r="13" spans="1:10" ht="15">
      <c r="A13" s="41"/>
      <c r="B13" s="43" t="s">
        <v>222</v>
      </c>
      <c r="C13" s="48">
        <f>+Planilha!$F$12</f>
        <v>1800</v>
      </c>
      <c r="D13" s="42" t="s">
        <v>259</v>
      </c>
      <c r="E13" s="42" t="s">
        <v>260</v>
      </c>
      <c r="F13" s="42" t="s">
        <v>630</v>
      </c>
      <c r="G13" s="43"/>
      <c r="H13" s="46"/>
      <c r="I13" s="42"/>
      <c r="J13" s="43"/>
    </row>
    <row r="14" spans="1:10" ht="15">
      <c r="A14" s="41"/>
      <c r="B14" s="43" t="s">
        <v>363</v>
      </c>
      <c r="C14" s="49">
        <v>1</v>
      </c>
      <c r="D14" s="48">
        <f>TRUNC(C13*C14,2)</f>
        <v>1800</v>
      </c>
      <c r="E14" s="42">
        <f>ROUNDUP(D14/$C$16,2)</f>
        <v>69</v>
      </c>
      <c r="F14" s="42">
        <f>ROUNDUP(E14/$C$21,0)</f>
        <v>6</v>
      </c>
      <c r="G14" s="43"/>
      <c r="H14" s="46"/>
      <c r="I14" s="48"/>
      <c r="J14" s="43"/>
    </row>
    <row r="15" spans="1:10" ht="15">
      <c r="A15" s="41"/>
      <c r="B15" s="43" t="s">
        <v>364</v>
      </c>
      <c r="C15" s="49">
        <f>1-C14</f>
        <v>0</v>
      </c>
      <c r="D15" s="48">
        <f>TRUNC(C13*C15,2)</f>
        <v>0</v>
      </c>
      <c r="E15" s="42">
        <f>ROUNDUP(D15/$C$16,2)</f>
        <v>0</v>
      </c>
      <c r="F15" s="42">
        <f>ROUNDUP(E15/$C$21,0)</f>
        <v>0</v>
      </c>
      <c r="G15" s="43"/>
      <c r="H15" s="46"/>
      <c r="I15" s="47"/>
      <c r="J15" s="43"/>
    </row>
    <row r="16" spans="1:10" ht="15">
      <c r="A16" s="41"/>
      <c r="B16" s="43" t="s">
        <v>577</v>
      </c>
      <c r="C16" s="48">
        <f>C11</f>
        <v>26.089285714285712</v>
      </c>
      <c r="D16" s="48"/>
      <c r="E16" s="42"/>
      <c r="F16" s="43"/>
      <c r="G16" s="43"/>
      <c r="H16" s="46"/>
      <c r="I16" s="47"/>
      <c r="J16" s="43"/>
    </row>
    <row r="17" spans="1:10" ht="15">
      <c r="A17" s="41"/>
      <c r="B17" s="45"/>
      <c r="C17" s="43"/>
      <c r="D17" s="43"/>
      <c r="E17" s="43"/>
      <c r="F17" s="43"/>
      <c r="G17" s="43"/>
      <c r="H17" s="46"/>
      <c r="I17" s="47"/>
      <c r="J17" s="43"/>
    </row>
    <row r="18" spans="1:10" ht="15">
      <c r="A18" s="41"/>
      <c r="B18" s="45" t="s">
        <v>224</v>
      </c>
      <c r="C18" s="43"/>
      <c r="D18" s="482"/>
      <c r="E18" s="482"/>
      <c r="F18" s="45"/>
      <c r="G18" s="41"/>
      <c r="H18" s="257"/>
      <c r="I18" s="257"/>
      <c r="J18" s="43"/>
    </row>
    <row r="19" spans="1:10" ht="15">
      <c r="A19" s="41"/>
      <c r="B19" s="43" t="s">
        <v>628</v>
      </c>
      <c r="C19" s="42">
        <v>6</v>
      </c>
      <c r="D19" s="43"/>
      <c r="E19" s="42"/>
      <c r="F19" s="43"/>
      <c r="G19" s="42"/>
      <c r="H19" s="42"/>
      <c r="I19" s="42"/>
      <c r="J19" s="43"/>
    </row>
    <row r="20" spans="1:10" ht="15">
      <c r="A20" s="41"/>
      <c r="B20" s="43" t="s">
        <v>629</v>
      </c>
      <c r="C20" s="42">
        <v>2</v>
      </c>
      <c r="D20" s="43"/>
      <c r="E20" s="42"/>
      <c r="F20" s="43"/>
      <c r="G20" s="42"/>
      <c r="H20" s="42"/>
      <c r="I20" s="42"/>
      <c r="J20" s="43"/>
    </row>
    <row r="21" spans="1:10" ht="15">
      <c r="A21" s="41"/>
      <c r="B21" s="43" t="s">
        <v>583</v>
      </c>
      <c r="C21" s="42">
        <f>ROUNDUP(C19*C20,0)</f>
        <v>12</v>
      </c>
      <c r="D21" s="43"/>
      <c r="E21" s="42"/>
      <c r="F21" s="43"/>
      <c r="G21" s="42"/>
      <c r="H21" s="42"/>
      <c r="I21" s="42"/>
      <c r="J21" s="43"/>
    </row>
    <row r="22" spans="1:10" ht="15">
      <c r="A22" s="41"/>
      <c r="B22" s="45"/>
      <c r="C22" s="176"/>
      <c r="D22" s="43"/>
      <c r="E22" s="42"/>
      <c r="F22" s="43"/>
      <c r="G22" s="42"/>
      <c r="H22" s="42"/>
      <c r="I22" s="246"/>
      <c r="J22" s="43"/>
    </row>
    <row r="23" spans="1:10" ht="15">
      <c r="A23" s="41"/>
      <c r="B23" s="45" t="s">
        <v>483</v>
      </c>
      <c r="C23" s="176"/>
      <c r="D23" s="43"/>
      <c r="E23" s="42"/>
      <c r="F23" s="43"/>
      <c r="G23" s="42"/>
      <c r="H23" s="42"/>
      <c r="I23" s="246"/>
      <c r="J23" s="43"/>
    </row>
    <row r="24" spans="1:10" ht="15">
      <c r="A24" s="41"/>
      <c r="B24" s="43" t="s">
        <v>631</v>
      </c>
      <c r="C24" s="42">
        <v>1</v>
      </c>
      <c r="D24" s="43"/>
      <c r="E24" s="176"/>
      <c r="F24" s="43"/>
      <c r="G24" s="176"/>
      <c r="H24" s="42"/>
      <c r="I24" s="246"/>
      <c r="J24" s="43"/>
    </row>
    <row r="25" spans="1:10" ht="15">
      <c r="A25" s="41"/>
      <c r="B25" s="43" t="s">
        <v>37</v>
      </c>
      <c r="C25" s="42">
        <v>1</v>
      </c>
      <c r="D25" s="43"/>
      <c r="E25" s="42"/>
      <c r="F25" s="43"/>
      <c r="G25" s="42"/>
      <c r="H25" s="42"/>
      <c r="I25" s="246"/>
      <c r="J25" s="43"/>
    </row>
    <row r="26" spans="1:10" ht="15">
      <c r="A26" s="41"/>
      <c r="B26" s="43" t="s">
        <v>93</v>
      </c>
      <c r="C26" s="42">
        <v>2</v>
      </c>
      <c r="D26" s="43"/>
      <c r="E26" s="42"/>
      <c r="F26" s="43"/>
      <c r="G26" s="42"/>
      <c r="H26" s="42"/>
      <c r="I26" s="246"/>
      <c r="J26" s="43"/>
    </row>
    <row r="27" spans="1:10" ht="15">
      <c r="A27" s="41"/>
      <c r="B27" s="45"/>
      <c r="C27" s="43"/>
      <c r="D27" s="43"/>
      <c r="E27" s="43"/>
      <c r="F27" s="43"/>
      <c r="G27" s="43"/>
      <c r="H27" s="46"/>
      <c r="I27" s="47"/>
      <c r="J27" s="43"/>
    </row>
    <row r="28" spans="1:10" ht="12.75" customHeight="1">
      <c r="A28" s="42"/>
      <c r="B28" s="50" t="s">
        <v>66</v>
      </c>
      <c r="C28" s="51"/>
      <c r="D28" s="51"/>
      <c r="E28" s="52"/>
      <c r="F28" s="53"/>
      <c r="G28" s="43"/>
      <c r="H28" s="46"/>
      <c r="I28" s="47"/>
      <c r="J28" s="43"/>
    </row>
    <row r="29" spans="1:10" ht="12.75" customHeight="1">
      <c r="A29" s="42"/>
      <c r="B29" s="50"/>
      <c r="C29" s="51"/>
      <c r="D29" s="51"/>
      <c r="E29" s="51"/>
      <c r="F29" s="43"/>
      <c r="G29" s="43"/>
      <c r="H29" s="46"/>
      <c r="I29" s="43"/>
      <c r="J29" s="43"/>
    </row>
    <row r="30" spans="1:10" ht="13.5" customHeight="1">
      <c r="A30" s="54"/>
      <c r="B30" s="474" t="s">
        <v>632</v>
      </c>
      <c r="C30" s="475"/>
      <c r="D30" s="55" t="s">
        <v>63</v>
      </c>
      <c r="E30" s="55" t="s">
        <v>67</v>
      </c>
      <c r="F30" s="55" t="s">
        <v>69</v>
      </c>
      <c r="G30" s="55" t="s">
        <v>49</v>
      </c>
      <c r="H30" s="56" t="s">
        <v>71</v>
      </c>
      <c r="I30" s="57" t="s">
        <v>72</v>
      </c>
      <c r="J30" s="43"/>
    </row>
    <row r="31" spans="1:10" ht="15">
      <c r="A31" s="54"/>
      <c r="B31" s="194" t="s">
        <v>363</v>
      </c>
      <c r="C31" s="43"/>
      <c r="D31" s="59">
        <f>F14</f>
        <v>6</v>
      </c>
      <c r="E31" s="60">
        <v>0</v>
      </c>
      <c r="F31" s="61">
        <f>30+I8*2*C20</f>
        <v>186</v>
      </c>
      <c r="G31" s="59">
        <f>F31*$C$16*D31</f>
        <v>29115.642857142855</v>
      </c>
      <c r="H31" s="59">
        <f>D31</f>
        <v>6</v>
      </c>
      <c r="I31" s="62">
        <f>ROUNDUP(H31*E31,0)</f>
        <v>0</v>
      </c>
      <c r="J31" s="43"/>
    </row>
    <row r="32" spans="1:10" ht="15">
      <c r="A32" s="54"/>
      <c r="B32" s="194" t="s">
        <v>364</v>
      </c>
      <c r="C32" s="43"/>
      <c r="D32" s="59">
        <f>F15</f>
        <v>0</v>
      </c>
      <c r="E32" s="60">
        <v>0</v>
      </c>
      <c r="F32" s="61">
        <v>0</v>
      </c>
      <c r="G32" s="59">
        <f>F32*$C$16*D32</f>
        <v>0</v>
      </c>
      <c r="H32" s="59">
        <f>D32</f>
        <v>0</v>
      </c>
      <c r="I32" s="62">
        <f>ROUNDUP(H32*E32,0)</f>
        <v>0</v>
      </c>
      <c r="J32" s="43"/>
    </row>
    <row r="33" spans="1:10" ht="15">
      <c r="A33" s="54"/>
      <c r="B33" s="58" t="s">
        <v>290</v>
      </c>
      <c r="C33" s="43"/>
      <c r="D33" s="59">
        <v>0</v>
      </c>
      <c r="E33" s="60">
        <v>0</v>
      </c>
      <c r="F33" s="61">
        <v>0</v>
      </c>
      <c r="G33" s="59">
        <f>F33*$C$16*D33</f>
        <v>0</v>
      </c>
      <c r="H33" s="59">
        <f>D33</f>
        <v>0</v>
      </c>
      <c r="I33" s="62">
        <f>ROUNDUP(H33*E33,0)</f>
        <v>0</v>
      </c>
      <c r="J33" s="43"/>
    </row>
    <row r="34" spans="1:10" ht="15">
      <c r="A34" s="54"/>
      <c r="B34" s="63" t="s">
        <v>68</v>
      </c>
      <c r="C34" s="64"/>
      <c r="D34" s="65"/>
      <c r="E34" s="66"/>
      <c r="F34" s="65"/>
      <c r="G34" s="67">
        <f>SUM(G31:G33)</f>
        <v>29115.642857142855</v>
      </c>
      <c r="H34" s="65"/>
      <c r="I34" s="68"/>
      <c r="J34" s="43"/>
    </row>
    <row r="35" spans="1:10" ht="15">
      <c r="A35" s="54"/>
      <c r="B35" s="45"/>
      <c r="C35" s="43"/>
      <c r="D35" s="61"/>
      <c r="E35" s="69"/>
      <c r="F35" s="61"/>
      <c r="G35" s="70"/>
      <c r="H35" s="61"/>
      <c r="I35" s="61"/>
      <c r="J35" s="43"/>
    </row>
    <row r="36" spans="1:10" ht="15">
      <c r="A36" s="41"/>
      <c r="B36" s="50" t="s">
        <v>70</v>
      </c>
      <c r="C36" s="45"/>
      <c r="D36" s="43"/>
      <c r="E36" s="43"/>
      <c r="F36" s="43"/>
      <c r="G36" s="43"/>
      <c r="H36" s="44" t="s">
        <v>509</v>
      </c>
      <c r="I36" s="282">
        <v>0.1</v>
      </c>
      <c r="J36" s="45"/>
    </row>
    <row r="37" spans="1:10" ht="15">
      <c r="A37" s="41"/>
      <c r="B37" s="45"/>
      <c r="C37" s="45"/>
      <c r="D37" s="43"/>
      <c r="E37" s="43"/>
      <c r="F37" s="43"/>
      <c r="G37" s="43"/>
      <c r="H37" s="43"/>
      <c r="I37" s="43"/>
      <c r="J37" s="45"/>
    </row>
    <row r="38" spans="1:10" ht="17.25">
      <c r="A38" s="41"/>
      <c r="B38" s="476" t="s">
        <v>47</v>
      </c>
      <c r="C38" s="477"/>
      <c r="D38" s="480" t="s">
        <v>37</v>
      </c>
      <c r="E38" s="480"/>
      <c r="F38" s="480"/>
      <c r="G38" s="480" t="s">
        <v>93</v>
      </c>
      <c r="H38" s="480"/>
      <c r="I38" s="481"/>
      <c r="J38" s="45"/>
    </row>
    <row r="39" spans="1:10" ht="14.25">
      <c r="A39" s="41"/>
      <c r="B39" s="478"/>
      <c r="C39" s="479"/>
      <c r="D39" s="71" t="s">
        <v>63</v>
      </c>
      <c r="E39" s="71" t="s">
        <v>67</v>
      </c>
      <c r="F39" s="71" t="s">
        <v>48</v>
      </c>
      <c r="G39" s="71" t="s">
        <v>63</v>
      </c>
      <c r="H39" s="71" t="s">
        <v>67</v>
      </c>
      <c r="I39" s="72" t="s">
        <v>48</v>
      </c>
      <c r="J39" s="45"/>
    </row>
    <row r="40" spans="1:10" ht="15">
      <c r="A40" s="41"/>
      <c r="B40" s="194" t="s">
        <v>363</v>
      </c>
      <c r="C40" s="43"/>
      <c r="D40" s="59">
        <f>D31</f>
        <v>6</v>
      </c>
      <c r="E40" s="59">
        <f>ROUNDUP(D40*$I$36,0)</f>
        <v>1</v>
      </c>
      <c r="F40" s="59">
        <f>ROUNDUP(D40+E40,0)</f>
        <v>7</v>
      </c>
      <c r="G40" s="59">
        <f>D40*$C$26</f>
        <v>12</v>
      </c>
      <c r="H40" s="59">
        <f t="shared" ref="H40:H42" si="0">ROUNDUP(G40*$I$36,0)</f>
        <v>2</v>
      </c>
      <c r="I40" s="321">
        <f>ROUNDUP(G40+H40,0)</f>
        <v>14</v>
      </c>
      <c r="J40" s="45"/>
    </row>
    <row r="41" spans="1:10" ht="15">
      <c r="A41" s="41"/>
      <c r="B41" s="194" t="s">
        <v>364</v>
      </c>
      <c r="C41" s="43"/>
      <c r="D41" s="59">
        <f t="shared" ref="D41:D42" si="1">D32</f>
        <v>0</v>
      </c>
      <c r="E41" s="59">
        <f t="shared" ref="E41:E42" si="2">ROUNDUP(D41*$I$36,0)</f>
        <v>0</v>
      </c>
      <c r="F41" s="59">
        <f>ROUNDUP(D41+E41,0)</f>
        <v>0</v>
      </c>
      <c r="G41" s="59">
        <f t="shared" ref="G41:G42" si="3">D41*$C$26</f>
        <v>0</v>
      </c>
      <c r="H41" s="59">
        <f t="shared" si="0"/>
        <v>0</v>
      </c>
      <c r="I41" s="321">
        <f t="shared" ref="I41:I42" si="4">ROUNDUP(G41+H41,0)</f>
        <v>0</v>
      </c>
      <c r="J41" s="45"/>
    </row>
    <row r="42" spans="1:10" ht="15">
      <c r="A42" s="41"/>
      <c r="B42" s="58" t="s">
        <v>290</v>
      </c>
      <c r="C42" s="43"/>
      <c r="D42" s="59">
        <f t="shared" si="1"/>
        <v>0</v>
      </c>
      <c r="E42" s="59">
        <f t="shared" si="2"/>
        <v>0</v>
      </c>
      <c r="F42" s="59">
        <f>ROUNDUP(D42+E42,0)</f>
        <v>0</v>
      </c>
      <c r="G42" s="59">
        <f t="shared" si="3"/>
        <v>0</v>
      </c>
      <c r="H42" s="59">
        <f t="shared" si="0"/>
        <v>0</v>
      </c>
      <c r="I42" s="321">
        <f t="shared" si="4"/>
        <v>0</v>
      </c>
      <c r="J42" s="45"/>
    </row>
    <row r="43" spans="1:10" ht="15">
      <c r="A43" s="41"/>
      <c r="B43" s="73" t="s">
        <v>50</v>
      </c>
      <c r="C43" s="64"/>
      <c r="D43" s="320">
        <f t="shared" ref="D43:E43" si="5">SUM(D40:D42)</f>
        <v>6</v>
      </c>
      <c r="E43" s="320">
        <f t="shared" si="5"/>
        <v>1</v>
      </c>
      <c r="F43" s="320">
        <f>SUM(F40:F42)</f>
        <v>7</v>
      </c>
      <c r="G43" s="320">
        <f t="shared" ref="G43:H43" si="6">SUM(G40:G42)</f>
        <v>12</v>
      </c>
      <c r="H43" s="320">
        <f t="shared" si="6"/>
        <v>2</v>
      </c>
      <c r="I43" s="322">
        <f>SUM(I40:I42)</f>
        <v>14</v>
      </c>
      <c r="J43" s="45"/>
    </row>
    <row r="44" spans="1:10" ht="15">
      <c r="A44" s="41"/>
      <c r="B44" s="43"/>
      <c r="C44" s="43"/>
      <c r="D44" s="61"/>
      <c r="E44" s="61"/>
      <c r="F44" s="70"/>
      <c r="G44" s="61"/>
      <c r="H44" s="61"/>
      <c r="I44" s="70"/>
      <c r="J44" s="45"/>
    </row>
    <row r="45" spans="1:10" ht="14.25">
      <c r="A45" s="76" t="s">
        <v>178</v>
      </c>
      <c r="B45" s="45" t="s">
        <v>145</v>
      </c>
      <c r="C45" s="45"/>
      <c r="D45" s="45"/>
      <c r="E45" s="41"/>
      <c r="F45" s="41"/>
      <c r="G45" s="41"/>
      <c r="H45" s="45"/>
      <c r="I45" s="41"/>
      <c r="J45" s="41"/>
    </row>
    <row r="46" spans="1:10" ht="15">
      <c r="A46" s="42"/>
      <c r="B46" s="45"/>
      <c r="C46" s="43"/>
      <c r="D46" s="43"/>
      <c r="E46" s="42"/>
      <c r="F46" s="42"/>
      <c r="G46" s="42"/>
      <c r="H46" s="43"/>
      <c r="I46" s="43"/>
      <c r="J46" s="42"/>
    </row>
    <row r="47" spans="1:10" ht="15">
      <c r="A47" s="76"/>
      <c r="B47" s="45" t="s">
        <v>37</v>
      </c>
      <c r="C47" s="43"/>
      <c r="D47" s="43"/>
      <c r="E47" s="41" t="s">
        <v>41</v>
      </c>
      <c r="F47" s="41"/>
      <c r="G47" s="41" t="s">
        <v>1</v>
      </c>
      <c r="H47" s="45"/>
      <c r="I47" s="77" t="s">
        <v>2</v>
      </c>
      <c r="J47" s="41"/>
    </row>
    <row r="48" spans="1:10" ht="15">
      <c r="A48" s="42"/>
      <c r="B48" s="78" t="s">
        <v>3</v>
      </c>
      <c r="C48" s="78"/>
      <c r="D48" s="78"/>
      <c r="E48" s="79">
        <v>1</v>
      </c>
      <c r="F48" s="80" t="s">
        <v>4</v>
      </c>
      <c r="G48" s="81">
        <f>+Dados!$I$7</f>
        <v>3319.9960000000005</v>
      </c>
      <c r="H48" s="82" t="s">
        <v>8</v>
      </c>
      <c r="I48" s="46">
        <f t="shared" ref="I48:I54" si="7">E48*G48</f>
        <v>3319.9960000000005</v>
      </c>
      <c r="J48" s="43"/>
    </row>
    <row r="49" spans="1:12" ht="15">
      <c r="A49" s="42"/>
      <c r="B49" s="43" t="s">
        <v>65</v>
      </c>
      <c r="C49" s="43"/>
      <c r="D49" s="43"/>
      <c r="E49" s="83">
        <v>0</v>
      </c>
      <c r="F49" s="42" t="s">
        <v>4</v>
      </c>
      <c r="G49" s="46">
        <f>(G48+G51)/220*1.5</f>
        <v>24.846790909090913</v>
      </c>
      <c r="H49" s="84" t="s">
        <v>8</v>
      </c>
      <c r="I49" s="46">
        <f t="shared" si="7"/>
        <v>0</v>
      </c>
      <c r="J49" s="43"/>
    </row>
    <row r="50" spans="1:12" ht="15">
      <c r="A50" s="42"/>
      <c r="B50" s="43" t="s">
        <v>517</v>
      </c>
      <c r="C50" s="43"/>
      <c r="D50" s="43"/>
      <c r="E50" s="83">
        <f>((E49/26.08)*(($C$8+$C$9)/12))</f>
        <v>0</v>
      </c>
      <c r="F50" s="42" t="s">
        <v>4</v>
      </c>
      <c r="G50" s="46">
        <f>((G48+G51)/220*1.5)</f>
        <v>24.846790909090913</v>
      </c>
      <c r="H50" s="84" t="s">
        <v>8</v>
      </c>
      <c r="I50" s="46">
        <f t="shared" si="7"/>
        <v>0</v>
      </c>
      <c r="J50" s="43"/>
    </row>
    <row r="51" spans="1:12" ht="15">
      <c r="A51" s="42"/>
      <c r="B51" s="43" t="s">
        <v>74</v>
      </c>
      <c r="C51" s="43"/>
      <c r="D51" s="85">
        <v>0.2</v>
      </c>
      <c r="E51" s="83">
        <f>E48</f>
        <v>1</v>
      </c>
      <c r="F51" s="42" t="s">
        <v>4</v>
      </c>
      <c r="G51" s="46">
        <f>+Dados!$I$45*D51</f>
        <v>324.20000000000005</v>
      </c>
      <c r="H51" s="84" t="s">
        <v>8</v>
      </c>
      <c r="I51" s="46">
        <f t="shared" si="7"/>
        <v>324.20000000000005</v>
      </c>
      <c r="J51" s="43"/>
    </row>
    <row r="52" spans="1:12" ht="15">
      <c r="A52" s="42"/>
      <c r="B52" s="43" t="s">
        <v>519</v>
      </c>
      <c r="C52" s="43"/>
      <c r="D52" s="86"/>
      <c r="E52" s="83">
        <v>0</v>
      </c>
      <c r="F52" s="42" t="s">
        <v>4</v>
      </c>
      <c r="G52" s="46">
        <f>(G48+G51)/220*2</f>
        <v>33.129054545454551</v>
      </c>
      <c r="H52" s="84" t="s">
        <v>8</v>
      </c>
      <c r="I52" s="46">
        <f t="shared" si="7"/>
        <v>0</v>
      </c>
      <c r="J52" s="43"/>
      <c r="K52" s="290"/>
      <c r="L52" s="290"/>
    </row>
    <row r="53" spans="1:12" ht="15">
      <c r="A53" s="42"/>
      <c r="B53" s="43" t="s">
        <v>518</v>
      </c>
      <c r="C53" s="43"/>
      <c r="D53" s="86"/>
      <c r="E53" s="83">
        <f>(E52/26.08*(($C$8+$C$9)/12))</f>
        <v>0</v>
      </c>
      <c r="F53" s="42" t="s">
        <v>4</v>
      </c>
      <c r="G53" s="46">
        <f>((G48+G51)/220*2)</f>
        <v>33.129054545454551</v>
      </c>
      <c r="H53" s="84" t="s">
        <v>8</v>
      </c>
      <c r="I53" s="46">
        <f t="shared" si="7"/>
        <v>0</v>
      </c>
      <c r="J53" s="43"/>
    </row>
    <row r="54" spans="1:12" ht="15">
      <c r="A54" s="42"/>
      <c r="B54" s="43" t="s">
        <v>75</v>
      </c>
      <c r="C54" s="43"/>
      <c r="D54" s="43"/>
      <c r="E54" s="83">
        <f>C15</f>
        <v>0</v>
      </c>
      <c r="F54" s="42" t="s">
        <v>4</v>
      </c>
      <c r="G54" s="46">
        <f>G48*14.48%</f>
        <v>480.7354208000001</v>
      </c>
      <c r="H54" s="84" t="s">
        <v>8</v>
      </c>
      <c r="I54" s="46">
        <f t="shared" si="7"/>
        <v>0</v>
      </c>
      <c r="J54" s="43"/>
    </row>
    <row r="55" spans="1:12" ht="15">
      <c r="A55" s="42"/>
      <c r="B55" s="43" t="s">
        <v>5</v>
      </c>
      <c r="C55" s="43"/>
      <c r="D55" s="86">
        <f>Encargos!$D$37</f>
        <v>0.73019999999999996</v>
      </c>
      <c r="E55" s="83"/>
      <c r="F55" s="42"/>
      <c r="G55" s="46"/>
      <c r="H55" s="84" t="s">
        <v>8</v>
      </c>
      <c r="I55" s="46">
        <f>TRUNC(SUM(I48:I54)*D55,2)</f>
        <v>2660.99</v>
      </c>
      <c r="J55" s="43"/>
    </row>
    <row r="56" spans="1:12" ht="15">
      <c r="A56" s="42"/>
      <c r="B56" s="43" t="s">
        <v>382</v>
      </c>
      <c r="C56" s="43"/>
      <c r="D56" s="86"/>
      <c r="E56" s="83">
        <v>1</v>
      </c>
      <c r="F56" s="42" t="s">
        <v>4</v>
      </c>
      <c r="G56" s="46">
        <f>+Dados!$I$14</f>
        <v>265.60000000000002</v>
      </c>
      <c r="H56" s="84" t="s">
        <v>8</v>
      </c>
      <c r="I56" s="46">
        <f>E56*G56</f>
        <v>265.60000000000002</v>
      </c>
      <c r="J56" s="43"/>
    </row>
    <row r="57" spans="1:12" ht="15">
      <c r="A57" s="42"/>
      <c r="B57" s="43" t="s">
        <v>276</v>
      </c>
      <c r="C57" s="43"/>
      <c r="D57" s="86"/>
      <c r="E57" s="83">
        <v>1</v>
      </c>
      <c r="F57" s="42"/>
      <c r="G57" s="46">
        <f>+Dados!$I$18</f>
        <v>137.04</v>
      </c>
      <c r="H57" s="84" t="s">
        <v>8</v>
      </c>
      <c r="I57" s="46">
        <f>E57*G57</f>
        <v>137.04</v>
      </c>
      <c r="J57" s="43"/>
    </row>
    <row r="58" spans="1:12" ht="15.75" thickBot="1">
      <c r="A58" s="42"/>
      <c r="B58" s="43" t="s">
        <v>649</v>
      </c>
      <c r="C58" s="43"/>
      <c r="D58" s="87"/>
      <c r="E58" s="83"/>
      <c r="F58" s="42" t="s">
        <v>4</v>
      </c>
      <c r="G58" s="46">
        <f>SUM(I48:I58)</f>
        <v>6707.8260000000009</v>
      </c>
      <c r="H58" s="43"/>
      <c r="I58" s="44" t="s">
        <v>8</v>
      </c>
      <c r="J58" s="88">
        <f>G58</f>
        <v>6707.8260000000009</v>
      </c>
    </row>
    <row r="59" spans="1:12" ht="15">
      <c r="A59" s="89"/>
      <c r="B59" s="90"/>
      <c r="C59" s="90"/>
      <c r="D59" s="90"/>
      <c r="E59" s="90"/>
      <c r="F59" s="90"/>
      <c r="G59" s="90"/>
      <c r="H59" s="90"/>
      <c r="I59" s="90"/>
      <c r="J59" s="43"/>
    </row>
    <row r="60" spans="1:12" ht="15">
      <c r="A60" s="76"/>
      <c r="B60" s="45" t="s">
        <v>93</v>
      </c>
      <c r="C60" s="43"/>
      <c r="D60" s="43"/>
      <c r="E60" s="41" t="s">
        <v>41</v>
      </c>
      <c r="F60" s="41"/>
      <c r="G60" s="41" t="s">
        <v>1</v>
      </c>
      <c r="H60" s="45"/>
      <c r="I60" s="77" t="s">
        <v>2</v>
      </c>
      <c r="J60" s="41"/>
    </row>
    <row r="61" spans="1:12" ht="15">
      <c r="A61" s="42"/>
      <c r="B61" s="78" t="s">
        <v>3</v>
      </c>
      <c r="C61" s="78"/>
      <c r="D61" s="78"/>
      <c r="E61" s="79">
        <v>1</v>
      </c>
      <c r="F61" s="80" t="s">
        <v>4</v>
      </c>
      <c r="G61" s="81">
        <f>+Dados!$I$10</f>
        <v>1778.7252000000001</v>
      </c>
      <c r="H61" s="82" t="s">
        <v>8</v>
      </c>
      <c r="I61" s="46">
        <f t="shared" ref="I61:I67" si="8">E61*G61</f>
        <v>1778.7252000000001</v>
      </c>
      <c r="J61" s="43"/>
    </row>
    <row r="62" spans="1:12" ht="15">
      <c r="A62" s="42"/>
      <c r="B62" s="43" t="s">
        <v>65</v>
      </c>
      <c r="C62" s="43"/>
      <c r="D62" s="43"/>
      <c r="E62" s="83">
        <v>0</v>
      </c>
      <c r="F62" s="42" t="s">
        <v>4</v>
      </c>
      <c r="G62" s="46">
        <f>(G61+G64)/220*1.5</f>
        <v>14.338126363636363</v>
      </c>
      <c r="H62" s="84" t="s">
        <v>8</v>
      </c>
      <c r="I62" s="46">
        <f t="shared" si="8"/>
        <v>0</v>
      </c>
      <c r="J62" s="43"/>
    </row>
    <row r="63" spans="1:12" ht="15">
      <c r="A63" s="42"/>
      <c r="B63" s="43" t="s">
        <v>517</v>
      </c>
      <c r="C63" s="43"/>
      <c r="D63" s="43"/>
      <c r="E63" s="83">
        <f>((E62/26.08)*(($C$8+$C$9)/12))</f>
        <v>0</v>
      </c>
      <c r="F63" s="42" t="s">
        <v>4</v>
      </c>
      <c r="G63" s="46">
        <f>((G61+G64)/220*1.5)</f>
        <v>14.338126363636363</v>
      </c>
      <c r="H63" s="84" t="s">
        <v>8</v>
      </c>
      <c r="I63" s="46">
        <f t="shared" si="8"/>
        <v>0</v>
      </c>
      <c r="J63" s="43"/>
    </row>
    <row r="64" spans="1:12" ht="15">
      <c r="A64" s="42"/>
      <c r="B64" s="43" t="s">
        <v>74</v>
      </c>
      <c r="C64" s="43"/>
      <c r="D64" s="85">
        <v>0.2</v>
      </c>
      <c r="E64" s="83">
        <f>E61</f>
        <v>1</v>
      </c>
      <c r="F64" s="42" t="s">
        <v>4</v>
      </c>
      <c r="G64" s="46">
        <f>+Dados!$I$45*D64</f>
        <v>324.20000000000005</v>
      </c>
      <c r="H64" s="84" t="s">
        <v>8</v>
      </c>
      <c r="I64" s="46">
        <f t="shared" si="8"/>
        <v>324.20000000000005</v>
      </c>
      <c r="J64" s="43"/>
    </row>
    <row r="65" spans="1:10" ht="15">
      <c r="A65" s="42"/>
      <c r="B65" s="43" t="s">
        <v>377</v>
      </c>
      <c r="C65" s="43"/>
      <c r="D65" s="86"/>
      <c r="E65" s="83">
        <v>0</v>
      </c>
      <c r="F65" s="42" t="s">
        <v>4</v>
      </c>
      <c r="G65" s="46">
        <f>(G61+G64)/220*2</f>
        <v>19.117501818181818</v>
      </c>
      <c r="H65" s="84" t="s">
        <v>8</v>
      </c>
      <c r="I65" s="46">
        <f t="shared" si="8"/>
        <v>0</v>
      </c>
      <c r="J65" s="43"/>
    </row>
    <row r="66" spans="1:10" ht="15">
      <c r="A66" s="42"/>
      <c r="B66" s="43" t="s">
        <v>518</v>
      </c>
      <c r="C66" s="43"/>
      <c r="D66" s="86"/>
      <c r="E66" s="83">
        <f>(E65/26.08*(($C$8+$C$9)/12))</f>
        <v>0</v>
      </c>
      <c r="F66" s="42" t="s">
        <v>4</v>
      </c>
      <c r="G66" s="46">
        <f>((G61+G64)/220*2)</f>
        <v>19.117501818181818</v>
      </c>
      <c r="H66" s="84" t="s">
        <v>8</v>
      </c>
      <c r="I66" s="46">
        <f t="shared" si="8"/>
        <v>0</v>
      </c>
      <c r="J66" s="43"/>
    </row>
    <row r="67" spans="1:10" ht="15">
      <c r="A67" s="42"/>
      <c r="B67" s="43" t="s">
        <v>75</v>
      </c>
      <c r="C67" s="43"/>
      <c r="D67" s="43"/>
      <c r="E67" s="83">
        <f>C15</f>
        <v>0</v>
      </c>
      <c r="F67" s="42" t="s">
        <v>4</v>
      </c>
      <c r="G67" s="46">
        <f>G61*14.48%</f>
        <v>257.55940896000004</v>
      </c>
      <c r="H67" s="84" t="s">
        <v>8</v>
      </c>
      <c r="I67" s="46">
        <f t="shared" si="8"/>
        <v>0</v>
      </c>
      <c r="J67" s="43"/>
    </row>
    <row r="68" spans="1:10" ht="15">
      <c r="A68" s="42"/>
      <c r="B68" s="43" t="s">
        <v>5</v>
      </c>
      <c r="C68" s="43"/>
      <c r="D68" s="86">
        <f>Encargos!$D$37</f>
        <v>0.73019999999999996</v>
      </c>
      <c r="E68" s="83"/>
      <c r="F68" s="42"/>
      <c r="G68" s="46"/>
      <c r="H68" s="84" t="s">
        <v>8</v>
      </c>
      <c r="I68" s="46">
        <f>TRUNC(SUM(I61:I67)*D68,2)</f>
        <v>1535.55</v>
      </c>
      <c r="J68" s="43"/>
    </row>
    <row r="69" spans="1:10" ht="15">
      <c r="A69" s="42"/>
      <c r="B69" s="43" t="s">
        <v>382</v>
      </c>
      <c r="C69" s="43"/>
      <c r="D69" s="86"/>
      <c r="E69" s="83">
        <v>1</v>
      </c>
      <c r="F69" s="42" t="s">
        <v>4</v>
      </c>
      <c r="G69" s="46">
        <f>+Dados!$I$14</f>
        <v>265.60000000000002</v>
      </c>
      <c r="H69" s="84" t="s">
        <v>8</v>
      </c>
      <c r="I69" s="46">
        <f>E69*G69</f>
        <v>265.60000000000002</v>
      </c>
      <c r="J69" s="43"/>
    </row>
    <row r="70" spans="1:10" ht="15">
      <c r="A70" s="42"/>
      <c r="B70" s="43" t="s">
        <v>276</v>
      </c>
      <c r="C70" s="43"/>
      <c r="D70" s="86"/>
      <c r="E70" s="83">
        <v>1</v>
      </c>
      <c r="F70" s="42"/>
      <c r="G70" s="46">
        <f>+Dados!$I$17</f>
        <v>29.699166666666667</v>
      </c>
      <c r="H70" s="84" t="s">
        <v>8</v>
      </c>
      <c r="I70" s="46">
        <f>E70*G70</f>
        <v>29.699166666666667</v>
      </c>
      <c r="J70" s="43"/>
    </row>
    <row r="71" spans="1:10" ht="15.75" thickBot="1">
      <c r="A71" s="42"/>
      <c r="B71" s="43" t="s">
        <v>650</v>
      </c>
      <c r="C71" s="43"/>
      <c r="D71" s="87"/>
      <c r="E71" s="83"/>
      <c r="F71" s="42" t="s">
        <v>4</v>
      </c>
      <c r="G71" s="46">
        <f>SUM(I61:I71)</f>
        <v>3933.7743666666665</v>
      </c>
      <c r="H71" s="43"/>
      <c r="I71" s="44" t="s">
        <v>8</v>
      </c>
      <c r="J71" s="88">
        <f>G71</f>
        <v>3933.7743666666665</v>
      </c>
    </row>
    <row r="72" spans="1:10" ht="15">
      <c r="A72" s="42"/>
      <c r="B72" s="45"/>
      <c r="C72" s="43"/>
      <c r="D72" s="87"/>
      <c r="E72" s="46"/>
      <c r="F72" s="42"/>
      <c r="G72" s="46"/>
      <c r="H72" s="43"/>
      <c r="I72" s="44"/>
      <c r="J72" s="91"/>
    </row>
    <row r="73" spans="1:10" ht="15">
      <c r="A73" s="42"/>
      <c r="B73" s="45" t="s">
        <v>150</v>
      </c>
      <c r="C73" s="43"/>
      <c r="D73" s="43"/>
      <c r="E73" s="46"/>
      <c r="F73" s="42"/>
      <c r="G73" s="46"/>
      <c r="H73" s="43"/>
      <c r="I73" s="43"/>
      <c r="J73" s="43"/>
    </row>
    <row r="74" spans="1:10" ht="15">
      <c r="A74" s="42"/>
      <c r="B74" s="45"/>
      <c r="C74" s="43"/>
      <c r="D74" s="43"/>
      <c r="E74" s="41" t="s">
        <v>41</v>
      </c>
      <c r="F74" s="41"/>
      <c r="G74" s="41" t="s">
        <v>149</v>
      </c>
      <c r="H74" s="45"/>
      <c r="I74" s="41" t="s">
        <v>2</v>
      </c>
      <c r="J74" s="91"/>
    </row>
    <row r="75" spans="1:10" ht="15">
      <c r="A75" s="76"/>
      <c r="B75" s="45" t="s">
        <v>37</v>
      </c>
      <c r="C75" s="43"/>
      <c r="D75" s="43"/>
      <c r="E75" s="92">
        <f>F43</f>
        <v>7</v>
      </c>
      <c r="F75" s="43"/>
      <c r="G75" s="47">
        <f>J58</f>
        <v>6707.8260000000009</v>
      </c>
      <c r="H75" s="43"/>
      <c r="I75" s="93">
        <f>G75*E75</f>
        <v>46954.782000000007</v>
      </c>
      <c r="J75" s="41"/>
    </row>
    <row r="76" spans="1:10" ht="15">
      <c r="A76" s="76"/>
      <c r="B76" s="45" t="s">
        <v>93</v>
      </c>
      <c r="C76" s="43"/>
      <c r="D76" s="43"/>
      <c r="E76" s="92">
        <f>I43</f>
        <v>14</v>
      </c>
      <c r="F76" s="42"/>
      <c r="G76" s="46">
        <f>J71</f>
        <v>3933.7743666666665</v>
      </c>
      <c r="H76" s="43"/>
      <c r="I76" s="93">
        <f>G76*E76</f>
        <v>55072.841133333335</v>
      </c>
      <c r="J76" s="91"/>
    </row>
    <row r="77" spans="1:10" ht="15.75" thickBot="1">
      <c r="A77" s="42"/>
      <c r="B77" s="45"/>
      <c r="C77" s="43"/>
      <c r="D77" s="43"/>
      <c r="E77" s="46"/>
      <c r="F77" s="42"/>
      <c r="G77" s="46"/>
      <c r="H77" s="43"/>
      <c r="I77" s="44" t="s">
        <v>8</v>
      </c>
      <c r="J77" s="94">
        <f>SUM(I75:I76)</f>
        <v>102027.62313333334</v>
      </c>
    </row>
    <row r="78" spans="1:10" ht="15.75" thickTop="1">
      <c r="A78" s="42"/>
      <c r="B78" s="45"/>
      <c r="C78" s="43"/>
      <c r="D78" s="43"/>
      <c r="E78" s="46"/>
      <c r="F78" s="42"/>
      <c r="G78" s="46"/>
      <c r="H78" s="43"/>
      <c r="I78" s="44"/>
      <c r="J78" s="91"/>
    </row>
    <row r="79" spans="1:10" ht="3" customHeight="1">
      <c r="A79" s="42"/>
      <c r="B79" s="43"/>
      <c r="C79" s="43"/>
      <c r="D79" s="43"/>
      <c r="E79" s="43"/>
      <c r="F79" s="43"/>
      <c r="G79" s="43"/>
      <c r="H79" s="43"/>
      <c r="I79" s="43"/>
      <c r="J79" s="43"/>
    </row>
    <row r="80" spans="1:10" ht="14.25">
      <c r="A80" s="76" t="s">
        <v>179</v>
      </c>
      <c r="B80" s="45" t="s">
        <v>146</v>
      </c>
      <c r="C80" s="45"/>
      <c r="D80" s="45"/>
      <c r="E80" s="41"/>
      <c r="F80" s="41"/>
      <c r="G80" s="41"/>
      <c r="H80" s="45"/>
      <c r="I80" s="41"/>
      <c r="J80" s="41"/>
    </row>
    <row r="81" spans="1:10" ht="15">
      <c r="A81" s="42"/>
      <c r="B81" s="45"/>
      <c r="C81" s="43"/>
      <c r="D81" s="43"/>
      <c r="E81" s="42"/>
      <c r="F81" s="42"/>
      <c r="G81" s="42"/>
      <c r="H81" s="42"/>
      <c r="I81" s="42"/>
      <c r="J81" s="42"/>
    </row>
    <row r="82" spans="1:10" ht="15">
      <c r="A82" s="76"/>
      <c r="B82" s="45" t="s">
        <v>92</v>
      </c>
      <c r="C82" s="43"/>
      <c r="D82" s="43"/>
      <c r="E82" s="41" t="s">
        <v>41</v>
      </c>
      <c r="F82" s="41"/>
      <c r="G82" s="41" t="s">
        <v>42</v>
      </c>
      <c r="H82" s="45"/>
      <c r="I82" s="41" t="s">
        <v>2</v>
      </c>
      <c r="J82" s="42"/>
    </row>
    <row r="83" spans="1:10" ht="15">
      <c r="A83" s="42"/>
      <c r="B83" s="78"/>
      <c r="C83" s="78"/>
      <c r="D83" s="78" t="s">
        <v>10</v>
      </c>
      <c r="E83" s="95">
        <v>3</v>
      </c>
      <c r="F83" s="78" t="s">
        <v>76</v>
      </c>
      <c r="G83" s="81">
        <f>+Dados!$I$21</f>
        <v>99.21</v>
      </c>
      <c r="H83" s="78" t="s">
        <v>64</v>
      </c>
      <c r="I83" s="96">
        <f>E83*G83/12</f>
        <v>24.802499999999998</v>
      </c>
      <c r="J83" s="46"/>
    </row>
    <row r="84" spans="1:10" ht="15">
      <c r="A84" s="42"/>
      <c r="B84" s="43"/>
      <c r="C84" s="43"/>
      <c r="D84" s="43" t="s">
        <v>35</v>
      </c>
      <c r="E84" s="97">
        <v>3</v>
      </c>
      <c r="F84" s="43" t="s">
        <v>76</v>
      </c>
      <c r="G84" s="46">
        <f>+Dados!$I$22</f>
        <v>99.21</v>
      </c>
      <c r="H84" s="43" t="s">
        <v>64</v>
      </c>
      <c r="I84" s="98">
        <f>E84*G84/12</f>
        <v>24.802499999999998</v>
      </c>
      <c r="J84" s="46"/>
    </row>
    <row r="85" spans="1:10" ht="15">
      <c r="A85" s="42"/>
      <c r="B85" s="43"/>
      <c r="C85" s="43"/>
      <c r="D85" s="43" t="s">
        <v>12</v>
      </c>
      <c r="E85" s="97">
        <v>2</v>
      </c>
      <c r="F85" s="43" t="s">
        <v>76</v>
      </c>
      <c r="G85" s="46">
        <f>+Dados!$I$24</f>
        <v>28.61</v>
      </c>
      <c r="H85" s="43" t="s">
        <v>64</v>
      </c>
      <c r="I85" s="98">
        <f>E85*G85/12</f>
        <v>4.7683333333333335</v>
      </c>
      <c r="J85" s="46"/>
    </row>
    <row r="86" spans="1:10" ht="15">
      <c r="A86" s="42"/>
      <c r="B86" s="64"/>
      <c r="C86" s="64"/>
      <c r="D86" s="64" t="s">
        <v>52</v>
      </c>
      <c r="E86" s="99">
        <v>4</v>
      </c>
      <c r="F86" s="64" t="s">
        <v>78</v>
      </c>
      <c r="G86" s="100">
        <f>+Dados!$I$23</f>
        <v>84.88</v>
      </c>
      <c r="H86" s="64" t="s">
        <v>79</v>
      </c>
      <c r="I86" s="101">
        <f>E86*G86/12</f>
        <v>28.293333333333333</v>
      </c>
      <c r="J86" s="46"/>
    </row>
    <row r="87" spans="1:10" ht="15">
      <c r="A87" s="42"/>
      <c r="B87" s="43" t="s">
        <v>607</v>
      </c>
      <c r="C87" s="43"/>
      <c r="D87" s="87"/>
      <c r="E87" s="102">
        <v>1</v>
      </c>
      <c r="F87" s="43" t="s">
        <v>92</v>
      </c>
      <c r="G87" s="43"/>
      <c r="H87" s="42" t="s">
        <v>11</v>
      </c>
      <c r="I87" s="46">
        <f>SUM(I83:I86)</f>
        <v>82.666666666666657</v>
      </c>
      <c r="J87" s="103">
        <f>E87*I87</f>
        <v>82.666666666666657</v>
      </c>
    </row>
    <row r="88" spans="1:10" ht="15">
      <c r="A88" s="42"/>
      <c r="B88" s="43"/>
      <c r="C88" s="43"/>
      <c r="D88" s="43"/>
      <c r="E88" s="43"/>
      <c r="F88" s="43"/>
      <c r="G88" s="43"/>
      <c r="H88" s="43"/>
      <c r="I88" s="43"/>
      <c r="J88" s="43"/>
    </row>
    <row r="89" spans="1:10" ht="15">
      <c r="A89" s="76"/>
      <c r="B89" s="45" t="s">
        <v>93</v>
      </c>
      <c r="C89" s="43"/>
      <c r="D89" s="43"/>
      <c r="E89" s="41" t="s">
        <v>41</v>
      </c>
      <c r="F89" s="41"/>
      <c r="G89" s="41" t="s">
        <v>42</v>
      </c>
      <c r="H89" s="45"/>
      <c r="I89" s="41" t="s">
        <v>2</v>
      </c>
      <c r="J89" s="42"/>
    </row>
    <row r="90" spans="1:10" ht="15">
      <c r="A90" s="42"/>
      <c r="B90" s="78"/>
      <c r="C90" s="78"/>
      <c r="D90" s="78" t="s">
        <v>10</v>
      </c>
      <c r="E90" s="95">
        <v>6</v>
      </c>
      <c r="F90" s="78" t="s">
        <v>76</v>
      </c>
      <c r="G90" s="81">
        <f>+Dados!$I$21</f>
        <v>99.21</v>
      </c>
      <c r="H90" s="78" t="s">
        <v>64</v>
      </c>
      <c r="I90" s="96">
        <f>E90*G90/12</f>
        <v>49.604999999999997</v>
      </c>
      <c r="J90" s="43"/>
    </row>
    <row r="91" spans="1:10" ht="15">
      <c r="A91" s="42"/>
      <c r="B91" s="43"/>
      <c r="C91" s="43"/>
      <c r="D91" s="43" t="s">
        <v>12</v>
      </c>
      <c r="E91" s="97">
        <v>2</v>
      </c>
      <c r="F91" s="43" t="s">
        <v>76</v>
      </c>
      <c r="G91" s="46">
        <f>+Dados!$I$24</f>
        <v>28.61</v>
      </c>
      <c r="H91" s="43" t="s">
        <v>64</v>
      </c>
      <c r="I91" s="98">
        <f t="shared" ref="I91:I97" si="9">E91*G91/12</f>
        <v>4.7683333333333335</v>
      </c>
      <c r="J91" s="43"/>
    </row>
    <row r="92" spans="1:10" ht="15">
      <c r="A92" s="42"/>
      <c r="B92" s="43"/>
      <c r="C92" s="43"/>
      <c r="D92" s="43" t="s">
        <v>52</v>
      </c>
      <c r="E92" s="97">
        <v>6</v>
      </c>
      <c r="F92" s="43" t="s">
        <v>78</v>
      </c>
      <c r="G92" s="46">
        <f>+Dados!$I$23</f>
        <v>84.88</v>
      </c>
      <c r="H92" s="43" t="s">
        <v>79</v>
      </c>
      <c r="I92" s="98">
        <f t="shared" si="9"/>
        <v>42.44</v>
      </c>
      <c r="J92" s="43"/>
    </row>
    <row r="93" spans="1:10" ht="15">
      <c r="A93" s="42"/>
      <c r="B93" s="43"/>
      <c r="C93" s="43"/>
      <c r="D93" s="43" t="s">
        <v>35</v>
      </c>
      <c r="E93" s="97">
        <v>6</v>
      </c>
      <c r="F93" s="43" t="s">
        <v>76</v>
      </c>
      <c r="G93" s="46">
        <f>+Dados!$I$22</f>
        <v>99.21</v>
      </c>
      <c r="H93" s="43" t="s">
        <v>64</v>
      </c>
      <c r="I93" s="98">
        <f t="shared" si="9"/>
        <v>49.604999999999997</v>
      </c>
      <c r="J93" s="43"/>
    </row>
    <row r="94" spans="1:10" ht="15">
      <c r="A94" s="42"/>
      <c r="B94" s="43"/>
      <c r="C94" s="43"/>
      <c r="D94" s="43" t="s">
        <v>13</v>
      </c>
      <c r="E94" s="97">
        <v>2</v>
      </c>
      <c r="F94" s="43" t="s">
        <v>76</v>
      </c>
      <c r="G94" s="46">
        <f>+Dados!$I$25</f>
        <v>23.09</v>
      </c>
      <c r="H94" s="43" t="s">
        <v>64</v>
      </c>
      <c r="I94" s="98">
        <f t="shared" si="9"/>
        <v>3.8483333333333332</v>
      </c>
      <c r="J94" s="43"/>
    </row>
    <row r="95" spans="1:10" ht="15">
      <c r="A95" s="42"/>
      <c r="B95" s="43"/>
      <c r="C95" s="43"/>
      <c r="D95" s="43" t="s">
        <v>14</v>
      </c>
      <c r="E95" s="97">
        <v>2</v>
      </c>
      <c r="F95" s="43" t="s">
        <v>76</v>
      </c>
      <c r="G95" s="46">
        <f>+Dados!$I$26</f>
        <v>18.18</v>
      </c>
      <c r="H95" s="43" t="s">
        <v>64</v>
      </c>
      <c r="I95" s="98">
        <f t="shared" si="9"/>
        <v>3.03</v>
      </c>
      <c r="J95" s="43"/>
    </row>
    <row r="96" spans="1:10" ht="15">
      <c r="A96" s="42"/>
      <c r="B96" s="43"/>
      <c r="C96" s="43"/>
      <c r="D96" s="43" t="s">
        <v>362</v>
      </c>
      <c r="E96" s="97">
        <v>12</v>
      </c>
      <c r="F96" s="43" t="s">
        <v>76</v>
      </c>
      <c r="G96" s="46">
        <f>+Dados!$I$46</f>
        <v>12.387</v>
      </c>
      <c r="H96" s="43" t="s">
        <v>64</v>
      </c>
      <c r="I96" s="98">
        <f>E96*G96/12</f>
        <v>12.387</v>
      </c>
      <c r="J96" s="43"/>
    </row>
    <row r="97" spans="1:10" ht="15">
      <c r="A97" s="42"/>
      <c r="B97" s="64"/>
      <c r="C97" s="64"/>
      <c r="D97" s="64" t="s">
        <v>51</v>
      </c>
      <c r="E97" s="99">
        <v>12</v>
      </c>
      <c r="F97" s="64" t="s">
        <v>78</v>
      </c>
      <c r="G97" s="100">
        <f>+Dados!$I$27</f>
        <v>12.49</v>
      </c>
      <c r="H97" s="64" t="s">
        <v>79</v>
      </c>
      <c r="I97" s="101">
        <f t="shared" si="9"/>
        <v>12.49</v>
      </c>
      <c r="J97" s="43"/>
    </row>
    <row r="98" spans="1:10" ht="15">
      <c r="A98" s="42"/>
      <c r="B98" s="43" t="s">
        <v>651</v>
      </c>
      <c r="C98" s="43"/>
      <c r="D98" s="87"/>
      <c r="E98" s="102">
        <v>1</v>
      </c>
      <c r="F98" s="43" t="s">
        <v>93</v>
      </c>
      <c r="G98" s="43"/>
      <c r="H98" s="42" t="s">
        <v>23</v>
      </c>
      <c r="I98" s="46">
        <f>SUM(I90:I97)</f>
        <v>178.17366666666666</v>
      </c>
      <c r="J98" s="103">
        <f>E98*I98</f>
        <v>178.17366666666666</v>
      </c>
    </row>
    <row r="99" spans="1:10" ht="15">
      <c r="A99" s="42"/>
      <c r="B99" s="45"/>
      <c r="C99" s="43"/>
      <c r="D99" s="43"/>
      <c r="E99" s="46"/>
      <c r="F99" s="42"/>
      <c r="G99" s="46"/>
      <c r="H99" s="43"/>
      <c r="I99" s="44"/>
      <c r="J99" s="91"/>
    </row>
    <row r="100" spans="1:10" ht="15">
      <c r="A100" s="42"/>
      <c r="B100" s="45" t="s">
        <v>151</v>
      </c>
      <c r="C100" s="43"/>
      <c r="D100" s="43"/>
      <c r="E100" s="46"/>
      <c r="F100" s="42"/>
      <c r="G100" s="46"/>
      <c r="H100" s="43"/>
      <c r="I100" s="43"/>
      <c r="J100" s="43"/>
    </row>
    <row r="101" spans="1:10" ht="15">
      <c r="A101" s="42"/>
      <c r="B101" s="45"/>
      <c r="C101" s="43"/>
      <c r="D101" s="43"/>
      <c r="E101" s="41" t="s">
        <v>41</v>
      </c>
      <c r="F101" s="41"/>
      <c r="G101" s="41" t="s">
        <v>149</v>
      </c>
      <c r="H101" s="45"/>
      <c r="I101" s="41" t="s">
        <v>2</v>
      </c>
      <c r="J101" s="91"/>
    </row>
    <row r="102" spans="1:10" ht="15">
      <c r="A102" s="76"/>
      <c r="B102" s="45" t="s">
        <v>37</v>
      </c>
      <c r="C102" s="43"/>
      <c r="D102" s="43"/>
      <c r="E102" s="92">
        <f>E75</f>
        <v>7</v>
      </c>
      <c r="F102" s="43"/>
      <c r="G102" s="47">
        <f>$J$87</f>
        <v>82.666666666666657</v>
      </c>
      <c r="H102" s="43"/>
      <c r="I102" s="93">
        <f>G102*E102</f>
        <v>578.66666666666663</v>
      </c>
      <c r="J102" s="41"/>
    </row>
    <row r="103" spans="1:10" ht="15">
      <c r="A103" s="76"/>
      <c r="B103" s="45" t="s">
        <v>93</v>
      </c>
      <c r="C103" s="43"/>
      <c r="D103" s="43"/>
      <c r="E103" s="92">
        <f>E76</f>
        <v>14</v>
      </c>
      <c r="F103" s="42"/>
      <c r="G103" s="46">
        <f>$J$98</f>
        <v>178.17366666666666</v>
      </c>
      <c r="H103" s="43"/>
      <c r="I103" s="93">
        <f>G103*E103</f>
        <v>2494.4313333333334</v>
      </c>
      <c r="J103" s="91"/>
    </row>
    <row r="104" spans="1:10" ht="15.75" thickBot="1">
      <c r="A104" s="42"/>
      <c r="B104" s="45"/>
      <c r="C104" s="43"/>
      <c r="D104" s="43"/>
      <c r="E104" s="46"/>
      <c r="F104" s="42"/>
      <c r="G104" s="46"/>
      <c r="H104" s="43"/>
      <c r="I104" s="44" t="s">
        <v>8</v>
      </c>
      <c r="J104" s="94">
        <f>SUM(I102:I103)</f>
        <v>3073.098</v>
      </c>
    </row>
    <row r="105" spans="1:10" ht="15.75" thickTop="1">
      <c r="A105" s="42"/>
      <c r="B105" s="43"/>
      <c r="C105" s="43"/>
      <c r="D105" s="43"/>
      <c r="E105" s="43"/>
      <c r="F105" s="43"/>
      <c r="G105" s="43"/>
      <c r="H105" s="43"/>
      <c r="I105" s="43"/>
      <c r="J105" s="43"/>
    </row>
    <row r="106" spans="1:10" ht="14.25">
      <c r="A106" s="76" t="s">
        <v>180</v>
      </c>
      <c r="B106" s="45" t="s">
        <v>152</v>
      </c>
      <c r="C106" s="45"/>
      <c r="D106" s="45"/>
      <c r="E106" s="41"/>
      <c r="F106" s="41"/>
      <c r="G106" s="41"/>
      <c r="H106" s="45"/>
      <c r="I106" s="41"/>
      <c r="J106" s="41"/>
    </row>
    <row r="107" spans="1:10" ht="15">
      <c r="A107" s="42"/>
      <c r="B107" s="43"/>
      <c r="C107" s="43"/>
      <c r="D107" s="43"/>
      <c r="E107" s="43"/>
      <c r="F107" s="43"/>
      <c r="G107" s="43"/>
      <c r="H107" s="43"/>
      <c r="I107" s="43"/>
      <c r="J107" s="43"/>
    </row>
    <row r="108" spans="1:10" ht="15">
      <c r="A108" s="76"/>
      <c r="B108" s="45" t="s">
        <v>37</v>
      </c>
      <c r="C108" s="43"/>
      <c r="D108" s="43"/>
      <c r="E108" s="41" t="s">
        <v>41</v>
      </c>
      <c r="F108" s="41"/>
      <c r="G108" s="41" t="s">
        <v>1</v>
      </c>
      <c r="H108" s="45"/>
      <c r="I108" s="77" t="s">
        <v>2</v>
      </c>
      <c r="J108" s="41"/>
    </row>
    <row r="109" spans="1:10" ht="15">
      <c r="A109" s="42"/>
      <c r="B109" s="43" t="s">
        <v>6</v>
      </c>
      <c r="C109" s="43"/>
      <c r="D109" s="43"/>
      <c r="E109" s="83">
        <v>1</v>
      </c>
      <c r="F109" s="42" t="s">
        <v>4</v>
      </c>
      <c r="G109" s="46">
        <f>+Dados!$I$13</f>
        <v>718.71</v>
      </c>
      <c r="H109" s="84" t="s">
        <v>8</v>
      </c>
      <c r="I109" s="46">
        <f>E109*G109</f>
        <v>718.71</v>
      </c>
      <c r="J109" s="43"/>
    </row>
    <row r="110" spans="1:10" ht="15">
      <c r="A110" s="42"/>
      <c r="B110" s="64" t="s">
        <v>7</v>
      </c>
      <c r="C110" s="64"/>
      <c r="D110" s="64"/>
      <c r="E110" s="105">
        <f>E109</f>
        <v>1</v>
      </c>
      <c r="F110" s="106" t="s">
        <v>4</v>
      </c>
      <c r="G110" s="100">
        <f>$C$16*Dados!$I$43*2-0.06*G48</f>
        <v>113.87166857142853</v>
      </c>
      <c r="H110" s="107" t="s">
        <v>8</v>
      </c>
      <c r="I110" s="100">
        <f>E110*G110</f>
        <v>113.87166857142853</v>
      </c>
      <c r="J110" s="43"/>
    </row>
    <row r="111" spans="1:10" ht="15.75" thickBot="1">
      <c r="A111" s="42"/>
      <c r="B111" s="43" t="s">
        <v>649</v>
      </c>
      <c r="C111" s="43"/>
      <c r="D111" s="87"/>
      <c r="E111" s="83">
        <v>1</v>
      </c>
      <c r="F111" s="42" t="s">
        <v>4</v>
      </c>
      <c r="G111" s="46">
        <f>SUM(I109:I110)</f>
        <v>832.58166857142851</v>
      </c>
      <c r="H111" s="43"/>
      <c r="I111" s="44" t="s">
        <v>8</v>
      </c>
      <c r="J111" s="88">
        <f>G111</f>
        <v>832.58166857142851</v>
      </c>
    </row>
    <row r="112" spans="1:10" ht="15">
      <c r="A112" s="89"/>
      <c r="B112" s="90"/>
      <c r="C112" s="90"/>
      <c r="D112" s="90"/>
      <c r="E112" s="90"/>
      <c r="F112" s="90"/>
      <c r="G112" s="90"/>
      <c r="H112" s="90"/>
      <c r="I112" s="90"/>
      <c r="J112" s="43"/>
    </row>
    <row r="113" spans="1:10" ht="15">
      <c r="A113" s="76"/>
      <c r="B113" s="45" t="s">
        <v>93</v>
      </c>
      <c r="C113" s="43"/>
      <c r="D113" s="43"/>
      <c r="E113" s="41" t="s">
        <v>41</v>
      </c>
      <c r="F113" s="41"/>
      <c r="G113" s="41" t="s">
        <v>1</v>
      </c>
      <c r="H113" s="45"/>
      <c r="I113" s="77" t="s">
        <v>2</v>
      </c>
      <c r="J113" s="41"/>
    </row>
    <row r="114" spans="1:10" ht="15">
      <c r="A114" s="42"/>
      <c r="B114" s="43" t="s">
        <v>6</v>
      </c>
      <c r="C114" s="43"/>
      <c r="D114" s="43"/>
      <c r="E114" s="83">
        <v>1</v>
      </c>
      <c r="F114" s="42" t="s">
        <v>4</v>
      </c>
      <c r="G114" s="46">
        <f>+Dados!$I$13</f>
        <v>718.71</v>
      </c>
      <c r="H114" s="84" t="s">
        <v>8</v>
      </c>
      <c r="I114" s="46">
        <f>E114*G114</f>
        <v>718.71</v>
      </c>
      <c r="J114" s="43"/>
    </row>
    <row r="115" spans="1:10" ht="15">
      <c r="A115" s="42"/>
      <c r="B115" s="64" t="s">
        <v>7</v>
      </c>
      <c r="C115" s="64"/>
      <c r="D115" s="64"/>
      <c r="E115" s="105">
        <f>E114</f>
        <v>1</v>
      </c>
      <c r="F115" s="106" t="s">
        <v>4</v>
      </c>
      <c r="G115" s="100">
        <f>$C$16*Dados!$I$43*2-0.06*G61</f>
        <v>206.34791657142856</v>
      </c>
      <c r="H115" s="107" t="s">
        <v>8</v>
      </c>
      <c r="I115" s="100">
        <f>E115*G115</f>
        <v>206.34791657142856</v>
      </c>
      <c r="J115" s="43"/>
    </row>
    <row r="116" spans="1:10" ht="15.75" thickBot="1">
      <c r="A116" s="42"/>
      <c r="B116" s="43" t="s">
        <v>650</v>
      </c>
      <c r="C116" s="43"/>
      <c r="D116" s="87"/>
      <c r="E116" s="83">
        <v>1</v>
      </c>
      <c r="F116" s="42" t="s">
        <v>4</v>
      </c>
      <c r="G116" s="46">
        <f>SUM(I114:I115)</f>
        <v>925.05791657142856</v>
      </c>
      <c r="H116" s="43"/>
      <c r="I116" s="44" t="s">
        <v>8</v>
      </c>
      <c r="J116" s="88">
        <f>G116</f>
        <v>925.05791657142856</v>
      </c>
    </row>
    <row r="117" spans="1:10" ht="15">
      <c r="A117" s="42"/>
      <c r="B117" s="43"/>
      <c r="C117" s="43"/>
      <c r="D117" s="43"/>
      <c r="E117" s="43"/>
      <c r="F117" s="43"/>
      <c r="G117" s="43"/>
      <c r="H117" s="43"/>
      <c r="I117" s="43"/>
      <c r="J117" s="43"/>
    </row>
    <row r="118" spans="1:10" ht="15">
      <c r="A118" s="42"/>
      <c r="B118" s="45" t="s">
        <v>153</v>
      </c>
      <c r="C118" s="43"/>
      <c r="D118" s="43"/>
      <c r="E118" s="46"/>
      <c r="F118" s="42"/>
      <c r="G118" s="46"/>
      <c r="H118" s="43"/>
      <c r="I118" s="43"/>
      <c r="J118" s="43"/>
    </row>
    <row r="119" spans="1:10" ht="15">
      <c r="A119" s="42"/>
      <c r="B119" s="45"/>
      <c r="C119" s="43"/>
      <c r="D119" s="43"/>
      <c r="E119" s="41" t="s">
        <v>41</v>
      </c>
      <c r="F119" s="41"/>
      <c r="G119" s="41" t="s">
        <v>149</v>
      </c>
      <c r="H119" s="45"/>
      <c r="I119" s="41" t="s">
        <v>2</v>
      </c>
      <c r="J119" s="91"/>
    </row>
    <row r="120" spans="1:10" ht="15">
      <c r="A120" s="76"/>
      <c r="B120" s="45" t="s">
        <v>37</v>
      </c>
      <c r="C120" s="43"/>
      <c r="D120" s="43"/>
      <c r="E120" s="195">
        <f>E102</f>
        <v>7</v>
      </c>
      <c r="F120" s="43"/>
      <c r="G120" s="47">
        <f>J111</f>
        <v>832.58166857142851</v>
      </c>
      <c r="H120" s="43"/>
      <c r="I120" s="93">
        <f>G120*E120</f>
        <v>5828.0716799999991</v>
      </c>
      <c r="J120" s="41"/>
    </row>
    <row r="121" spans="1:10" ht="15">
      <c r="A121" s="76"/>
      <c r="B121" s="45" t="s">
        <v>93</v>
      </c>
      <c r="C121" s="43"/>
      <c r="D121" s="43"/>
      <c r="E121" s="195">
        <f>E103</f>
        <v>14</v>
      </c>
      <c r="F121" s="42"/>
      <c r="G121" s="46">
        <f>J116</f>
        <v>925.05791657142856</v>
      </c>
      <c r="H121" s="43"/>
      <c r="I121" s="93">
        <f>G121*E121</f>
        <v>12950.810831999999</v>
      </c>
      <c r="J121" s="91"/>
    </row>
    <row r="122" spans="1:10" ht="15">
      <c r="A122" s="42"/>
      <c r="B122" s="43"/>
      <c r="C122" s="43"/>
      <c r="D122" s="43"/>
      <c r="E122" s="43"/>
      <c r="F122" s="43"/>
      <c r="G122" s="43"/>
      <c r="H122" s="43"/>
      <c r="I122" s="43"/>
      <c r="J122" s="43"/>
    </row>
    <row r="123" spans="1:10" ht="14.25">
      <c r="A123" s="76" t="s">
        <v>181</v>
      </c>
      <c r="B123" s="45" t="s">
        <v>155</v>
      </c>
      <c r="C123" s="45"/>
      <c r="D123" s="45"/>
      <c r="E123" s="41"/>
      <c r="F123" s="41"/>
      <c r="G123" s="41"/>
      <c r="H123" s="45"/>
      <c r="I123" s="41"/>
      <c r="J123" s="41"/>
    </row>
    <row r="124" spans="1:10" ht="15">
      <c r="A124" s="42"/>
      <c r="B124" s="45"/>
      <c r="C124" s="43"/>
      <c r="D124" s="43"/>
      <c r="E124" s="42"/>
      <c r="F124" s="42"/>
      <c r="G124" s="42"/>
      <c r="H124" s="42"/>
      <c r="I124" s="42"/>
      <c r="J124" s="42"/>
    </row>
    <row r="125" spans="1:10" ht="15">
      <c r="A125" s="76"/>
      <c r="B125" s="45" t="s">
        <v>43</v>
      </c>
      <c r="C125" s="43"/>
      <c r="D125" s="43"/>
      <c r="E125" s="41" t="s">
        <v>0</v>
      </c>
      <c r="F125" s="41"/>
      <c r="G125" s="41" t="s">
        <v>9</v>
      </c>
      <c r="H125" s="45"/>
      <c r="I125" s="77" t="s">
        <v>2</v>
      </c>
      <c r="J125" s="42"/>
    </row>
    <row r="126" spans="1:10" ht="15">
      <c r="A126" s="42"/>
      <c r="B126" s="78" t="s">
        <v>154</v>
      </c>
      <c r="C126" s="78"/>
      <c r="D126" s="78"/>
      <c r="E126" s="362">
        <f>G43</f>
        <v>12</v>
      </c>
      <c r="F126" s="174" t="s">
        <v>158</v>
      </c>
      <c r="G126" s="81">
        <f>+Dados!$I$28</f>
        <v>43.81</v>
      </c>
      <c r="H126" s="78" t="s">
        <v>157</v>
      </c>
      <c r="I126" s="81">
        <f t="shared" ref="I126:I130" si="10">G126*E126</f>
        <v>525.72</v>
      </c>
      <c r="J126" s="43"/>
    </row>
    <row r="127" spans="1:10" ht="15">
      <c r="A127" s="42"/>
      <c r="B127" s="43" t="s">
        <v>301</v>
      </c>
      <c r="C127" s="43"/>
      <c r="D127" s="43"/>
      <c r="E127" s="215">
        <v>2</v>
      </c>
      <c r="F127" s="110" t="s">
        <v>158</v>
      </c>
      <c r="G127" s="46">
        <f>+Dados!$I$44</f>
        <v>49.4</v>
      </c>
      <c r="H127" s="43" t="s">
        <v>157</v>
      </c>
      <c r="I127" s="46">
        <f t="shared" si="10"/>
        <v>98.8</v>
      </c>
      <c r="J127" s="43"/>
    </row>
    <row r="128" spans="1:10" ht="15">
      <c r="A128" s="42"/>
      <c r="B128" s="43" t="s">
        <v>266</v>
      </c>
      <c r="C128" s="43"/>
      <c r="D128" s="43"/>
      <c r="E128" s="215">
        <f>E126/2</f>
        <v>6</v>
      </c>
      <c r="F128" s="110" t="s">
        <v>158</v>
      </c>
      <c r="G128" s="46">
        <f>+Dados!$I$40</f>
        <v>73.03</v>
      </c>
      <c r="H128" s="43" t="s">
        <v>157</v>
      </c>
      <c r="I128" s="46">
        <f t="shared" si="10"/>
        <v>438.18</v>
      </c>
      <c r="J128" s="43"/>
    </row>
    <row r="129" spans="1:12" ht="15">
      <c r="A129" s="42"/>
      <c r="B129" s="43" t="s">
        <v>215</v>
      </c>
      <c r="C129" s="43"/>
      <c r="D129" s="43"/>
      <c r="E129" s="215">
        <f>E126/6</f>
        <v>2</v>
      </c>
      <c r="F129" s="110" t="s">
        <v>158</v>
      </c>
      <c r="G129" s="46">
        <f>+Dados!$I$41</f>
        <v>227.48</v>
      </c>
      <c r="H129" s="43" t="s">
        <v>157</v>
      </c>
      <c r="I129" s="46">
        <f t="shared" si="10"/>
        <v>454.96</v>
      </c>
      <c r="J129" s="43"/>
    </row>
    <row r="130" spans="1:12" ht="15">
      <c r="A130" s="42"/>
      <c r="B130" s="64" t="s">
        <v>40</v>
      </c>
      <c r="C130" s="64"/>
      <c r="D130" s="64"/>
      <c r="E130" s="363">
        <f>E126</f>
        <v>12</v>
      </c>
      <c r="F130" s="112" t="s">
        <v>158</v>
      </c>
      <c r="G130" s="100">
        <f>+Dados!$I$29</f>
        <v>48.32</v>
      </c>
      <c r="H130" s="64" t="s">
        <v>157</v>
      </c>
      <c r="I130" s="100">
        <f t="shared" si="10"/>
        <v>579.84</v>
      </c>
      <c r="J130" s="43"/>
    </row>
    <row r="131" spans="1:12" ht="15">
      <c r="A131" s="42"/>
      <c r="B131" s="43" t="s">
        <v>81</v>
      </c>
      <c r="C131" s="43"/>
      <c r="D131" s="113"/>
      <c r="E131" s="114"/>
      <c r="F131" s="43"/>
      <c r="G131" s="43"/>
      <c r="H131" s="42"/>
      <c r="I131" s="46"/>
      <c r="J131" s="103">
        <f>SUM(I126:I130)</f>
        <v>2097.5</v>
      </c>
    </row>
    <row r="132" spans="1:12" ht="15">
      <c r="A132" s="42"/>
      <c r="B132" s="45"/>
      <c r="C132" s="43"/>
      <c r="D132" s="43"/>
      <c r="E132" s="43"/>
      <c r="F132" s="43"/>
      <c r="G132" s="43"/>
      <c r="H132" s="43"/>
      <c r="I132" s="43"/>
      <c r="J132" s="43"/>
    </row>
    <row r="133" spans="1:12" ht="15.75" thickBot="1">
      <c r="A133" s="42"/>
      <c r="B133" s="45" t="s">
        <v>156</v>
      </c>
      <c r="C133" s="43"/>
      <c r="D133" s="43"/>
      <c r="E133" s="115"/>
      <c r="F133" s="47"/>
      <c r="G133" s="43"/>
      <c r="H133" s="43"/>
      <c r="I133" s="44" t="s">
        <v>8</v>
      </c>
      <c r="J133" s="88">
        <f>J131</f>
        <v>2097.5</v>
      </c>
    </row>
    <row r="134" spans="1:12" ht="15">
      <c r="A134" s="42"/>
      <c r="B134" s="43"/>
      <c r="C134" s="43"/>
      <c r="D134" s="43"/>
      <c r="E134" s="43"/>
      <c r="F134" s="43"/>
      <c r="G134" s="43"/>
      <c r="H134" s="43"/>
      <c r="I134" s="43"/>
      <c r="J134" s="43"/>
    </row>
    <row r="135" spans="1:12" ht="15">
      <c r="A135" s="76" t="s">
        <v>182</v>
      </c>
      <c r="B135" s="45" t="s">
        <v>147</v>
      </c>
      <c r="C135" s="43"/>
      <c r="D135" s="43"/>
      <c r="E135" s="43"/>
      <c r="F135" s="43"/>
      <c r="G135" s="43"/>
      <c r="H135" s="43"/>
      <c r="I135" s="43"/>
      <c r="J135" s="43"/>
    </row>
    <row r="136" spans="1:12" ht="12" customHeight="1">
      <c r="A136" s="42"/>
      <c r="B136" s="43"/>
      <c r="C136" s="43"/>
      <c r="D136" s="104"/>
      <c r="E136" s="43"/>
      <c r="F136" s="43"/>
      <c r="G136" s="43"/>
      <c r="H136" s="116"/>
      <c r="I136" s="46"/>
      <c r="J136" s="117"/>
    </row>
    <row r="137" spans="1:12" ht="12" customHeight="1">
      <c r="A137" s="76"/>
      <c r="B137" s="45" t="str">
        <f>B30</f>
        <v>Caminhão Basculante 10 m3</v>
      </c>
      <c r="C137" s="43"/>
      <c r="D137" s="43"/>
      <c r="E137" s="43"/>
      <c r="F137" s="43"/>
      <c r="G137" s="43"/>
      <c r="H137" s="43"/>
      <c r="I137" s="43"/>
      <c r="J137" s="47"/>
    </row>
    <row r="138" spans="1:12" ht="15">
      <c r="A138" s="76"/>
      <c r="B138" s="45" t="s">
        <v>163</v>
      </c>
      <c r="C138" s="43"/>
      <c r="D138" s="41"/>
      <c r="E138" s="41" t="s">
        <v>0</v>
      </c>
      <c r="F138" s="41"/>
      <c r="G138" s="41" t="s">
        <v>9</v>
      </c>
      <c r="H138" s="41"/>
      <c r="I138" s="77" t="s">
        <v>2</v>
      </c>
      <c r="J138" s="41"/>
      <c r="L138" s="204" t="s">
        <v>283</v>
      </c>
    </row>
    <row r="139" spans="1:12" ht="15">
      <c r="A139" s="42"/>
      <c r="B139" s="119" t="s">
        <v>54</v>
      </c>
      <c r="C139" s="78"/>
      <c r="D139" s="120"/>
      <c r="E139" s="198">
        <v>10</v>
      </c>
      <c r="F139" s="80" t="s">
        <v>4</v>
      </c>
      <c r="G139" s="81">
        <f>+Dados!$I$30</f>
        <v>2850</v>
      </c>
      <c r="H139" s="78" t="s">
        <v>18</v>
      </c>
      <c r="I139" s="46">
        <f>E139*G139</f>
        <v>28500</v>
      </c>
      <c r="J139" s="43"/>
      <c r="L139" s="204">
        <f>SUM(I139:I141)</f>
        <v>31147</v>
      </c>
    </row>
    <row r="140" spans="1:12" ht="15">
      <c r="A140" s="42"/>
      <c r="B140" s="43" t="s">
        <v>53</v>
      </c>
      <c r="C140" s="43"/>
      <c r="D140" s="121"/>
      <c r="E140" s="59">
        <f>E139</f>
        <v>10</v>
      </c>
      <c r="F140" s="42" t="s">
        <v>4</v>
      </c>
      <c r="G140" s="46">
        <f>+Dados!$I$31</f>
        <v>188.98</v>
      </c>
      <c r="H140" s="43" t="s">
        <v>18</v>
      </c>
      <c r="I140" s="46">
        <f>E140*G140</f>
        <v>1889.8</v>
      </c>
      <c r="J140" s="43"/>
    </row>
    <row r="141" spans="1:12" ht="15">
      <c r="A141" s="42"/>
      <c r="B141" s="43" t="s">
        <v>55</v>
      </c>
      <c r="C141" s="43"/>
      <c r="D141" s="121"/>
      <c r="E141" s="59">
        <f>E140</f>
        <v>10</v>
      </c>
      <c r="F141" s="42" t="s">
        <v>4</v>
      </c>
      <c r="G141" s="46">
        <f>+Dados!$I$32</f>
        <v>75.72</v>
      </c>
      <c r="H141" s="43" t="s">
        <v>18</v>
      </c>
      <c r="I141" s="46">
        <f>E141*G141</f>
        <v>757.2</v>
      </c>
      <c r="J141" s="43"/>
    </row>
    <row r="142" spans="1:12" ht="15">
      <c r="A142" s="42"/>
      <c r="B142" s="64" t="s">
        <v>56</v>
      </c>
      <c r="C142" s="64"/>
      <c r="D142" s="122"/>
      <c r="E142" s="199">
        <f>E139*2</f>
        <v>20</v>
      </c>
      <c r="F142" s="106" t="s">
        <v>4</v>
      </c>
      <c r="G142" s="100">
        <f>+Dados!$I$33</f>
        <v>1105</v>
      </c>
      <c r="H142" s="64" t="s">
        <v>18</v>
      </c>
      <c r="I142" s="100">
        <f>E142*G142</f>
        <v>22100</v>
      </c>
      <c r="J142" s="93"/>
    </row>
    <row r="143" spans="1:12" ht="15">
      <c r="A143" s="42"/>
      <c r="B143" s="43" t="s">
        <v>82</v>
      </c>
      <c r="C143" s="43"/>
      <c r="D143" s="104">
        <f>$G$34</f>
        <v>29115.642857142855</v>
      </c>
      <c r="E143" s="43" t="s">
        <v>19</v>
      </c>
      <c r="F143" s="97">
        <v>80000</v>
      </c>
      <c r="G143" s="43" t="s">
        <v>39</v>
      </c>
      <c r="H143" s="116">
        <f>SUM(I139:I142)</f>
        <v>53247</v>
      </c>
      <c r="I143" s="46" t="s">
        <v>8</v>
      </c>
      <c r="J143" s="103">
        <f>D143/F143*H143</f>
        <v>19379.00794017857</v>
      </c>
    </row>
    <row r="144" spans="1:12" ht="15">
      <c r="A144" s="42"/>
      <c r="B144" s="43"/>
      <c r="C144" s="43"/>
      <c r="D144" s="43"/>
      <c r="E144" s="43"/>
      <c r="F144" s="43"/>
      <c r="G144" s="43"/>
      <c r="H144" s="43"/>
      <c r="I144" s="43"/>
      <c r="J144" s="43"/>
    </row>
    <row r="145" spans="1:10" ht="15">
      <c r="A145" s="76"/>
      <c r="B145" s="45" t="s">
        <v>34</v>
      </c>
      <c r="C145" s="43"/>
      <c r="D145" s="41" t="s">
        <v>15</v>
      </c>
      <c r="E145" s="41"/>
      <c r="F145" s="41" t="s">
        <v>16</v>
      </c>
      <c r="G145" s="41"/>
      <c r="H145" s="41" t="s">
        <v>9</v>
      </c>
      <c r="I145" s="41" t="s">
        <v>2</v>
      </c>
      <c r="J145" s="41"/>
    </row>
    <row r="146" spans="1:10" ht="15">
      <c r="A146" s="42"/>
      <c r="B146" s="123" t="s">
        <v>59</v>
      </c>
      <c r="C146" s="123"/>
      <c r="D146" s="142">
        <f>D143</f>
        <v>29115.642857142855</v>
      </c>
      <c r="E146" s="123" t="s">
        <v>17</v>
      </c>
      <c r="F146" s="309">
        <v>1.5</v>
      </c>
      <c r="G146" s="125" t="s">
        <v>11</v>
      </c>
      <c r="H146" s="143">
        <f>+Dados!$I$34</f>
        <v>6.04</v>
      </c>
      <c r="I146" s="127">
        <f>D146/F146*H146</f>
        <v>117238.98857142856</v>
      </c>
      <c r="J146" s="43"/>
    </row>
    <row r="147" spans="1:10" ht="15">
      <c r="A147" s="42"/>
      <c r="B147" s="43" t="s">
        <v>88</v>
      </c>
      <c r="C147" s="43"/>
      <c r="D147" s="121"/>
      <c r="E147" s="43"/>
      <c r="F147" s="319"/>
      <c r="G147" s="43"/>
      <c r="H147" s="116"/>
      <c r="I147" s="46" t="s">
        <v>8</v>
      </c>
      <c r="J147" s="103">
        <f>I146</f>
        <v>117238.98857142856</v>
      </c>
    </row>
    <row r="148" spans="1:10" ht="15">
      <c r="A148" s="42"/>
      <c r="B148" s="43"/>
      <c r="C148" s="43"/>
      <c r="D148" s="43"/>
      <c r="E148" s="43"/>
      <c r="F148" s="43"/>
      <c r="G148" s="43"/>
      <c r="H148" s="43"/>
      <c r="I148" s="43"/>
      <c r="J148" s="43"/>
    </row>
    <row r="149" spans="1:10" ht="15">
      <c r="A149" s="76"/>
      <c r="B149" s="45" t="s">
        <v>164</v>
      </c>
      <c r="C149" s="43"/>
      <c r="D149" s="41" t="s">
        <v>0</v>
      </c>
      <c r="E149" s="41"/>
      <c r="F149" s="41" t="s">
        <v>9</v>
      </c>
      <c r="G149" s="41" t="s">
        <v>20</v>
      </c>
      <c r="H149" s="41" t="s">
        <v>21</v>
      </c>
      <c r="I149" s="41"/>
      <c r="J149" s="41" t="s">
        <v>2</v>
      </c>
    </row>
    <row r="150" spans="1:10" ht="15">
      <c r="A150" s="42"/>
      <c r="B150" s="123" t="s">
        <v>57</v>
      </c>
      <c r="C150" s="123"/>
      <c r="D150" s="144">
        <v>30</v>
      </c>
      <c r="E150" s="129" t="s">
        <v>83</v>
      </c>
      <c r="F150" s="143">
        <f>+Dados!$I$36</f>
        <v>28.26</v>
      </c>
      <c r="G150" s="130">
        <v>50000</v>
      </c>
      <c r="H150" s="142">
        <f>D143</f>
        <v>29115.642857142855</v>
      </c>
      <c r="I150" s="131" t="s">
        <v>8</v>
      </c>
      <c r="J150" s="132">
        <f>D150*F150/G150*H150</f>
        <v>493.6848402857143</v>
      </c>
    </row>
    <row r="151" spans="1:10" ht="15">
      <c r="A151" s="42"/>
      <c r="B151" s="43" t="s">
        <v>199</v>
      </c>
      <c r="C151" s="43"/>
      <c r="D151" s="104"/>
      <c r="E151" s="43"/>
      <c r="F151" s="43"/>
      <c r="G151" s="43"/>
      <c r="H151" s="116"/>
      <c r="I151" s="46" t="s">
        <v>8</v>
      </c>
      <c r="J151" s="103">
        <f>SUM(J150:J150)</f>
        <v>493.6848402857143</v>
      </c>
    </row>
    <row r="152" spans="1:10" ht="15">
      <c r="A152" s="42"/>
      <c r="B152" s="43"/>
      <c r="C152" s="43"/>
      <c r="D152" s="43"/>
      <c r="E152" s="43"/>
      <c r="F152" s="43"/>
      <c r="G152" s="43"/>
      <c r="H152" s="43"/>
      <c r="I152" s="43"/>
      <c r="J152" s="43"/>
    </row>
    <row r="153" spans="1:10" ht="15">
      <c r="A153" s="76"/>
      <c r="B153" s="108" t="s">
        <v>165</v>
      </c>
      <c r="C153" s="64"/>
      <c r="D153" s="77" t="s">
        <v>0</v>
      </c>
      <c r="E153" s="77"/>
      <c r="F153" s="77" t="s">
        <v>9</v>
      </c>
      <c r="G153" s="77" t="s">
        <v>20</v>
      </c>
      <c r="H153" s="77" t="s">
        <v>21</v>
      </c>
      <c r="I153" s="77"/>
      <c r="J153" s="77" t="s">
        <v>2</v>
      </c>
    </row>
    <row r="154" spans="1:10" ht="15">
      <c r="A154" s="42"/>
      <c r="B154" s="43" t="s">
        <v>58</v>
      </c>
      <c r="C154" s="43"/>
      <c r="D154" s="200">
        <v>20</v>
      </c>
      <c r="E154" s="42" t="s">
        <v>83</v>
      </c>
      <c r="F154" s="145">
        <f>+Dados!$I$37</f>
        <v>76.92</v>
      </c>
      <c r="G154" s="92">
        <v>75000</v>
      </c>
      <c r="H154" s="97">
        <f>D143</f>
        <v>29115.642857142855</v>
      </c>
      <c r="I154" s="74" t="s">
        <v>8</v>
      </c>
      <c r="J154" s="135">
        <f>D154*F154/G154*H154</f>
        <v>597.22006628571432</v>
      </c>
    </row>
    <row r="155" spans="1:10" ht="15">
      <c r="A155" s="42"/>
      <c r="B155" s="43" t="s">
        <v>60</v>
      </c>
      <c r="C155" s="43"/>
      <c r="D155" s="200">
        <v>40</v>
      </c>
      <c r="E155" s="42" t="s">
        <v>83</v>
      </c>
      <c r="F155" s="146">
        <f>+Dados!$I$37</f>
        <v>76.92</v>
      </c>
      <c r="G155" s="92">
        <v>30000</v>
      </c>
      <c r="H155" s="97">
        <f>D143</f>
        <v>29115.642857142855</v>
      </c>
      <c r="I155" s="74" t="s">
        <v>8</v>
      </c>
      <c r="J155" s="135">
        <f>D155*F155/G155*H155</f>
        <v>2986.1003314285717</v>
      </c>
    </row>
    <row r="156" spans="1:10" ht="15">
      <c r="A156" s="42"/>
      <c r="B156" s="43" t="s">
        <v>85</v>
      </c>
      <c r="C156" s="43"/>
      <c r="D156" s="201">
        <v>0.1</v>
      </c>
      <c r="E156" s="42" t="s">
        <v>62</v>
      </c>
      <c r="F156" s="146">
        <f>SUM(J154:J155)</f>
        <v>3583.3203977142862</v>
      </c>
      <c r="G156" s="43"/>
      <c r="H156" s="43"/>
      <c r="I156" s="74" t="s">
        <v>8</v>
      </c>
      <c r="J156" s="135">
        <f>D156*F156</f>
        <v>358.33203977142864</v>
      </c>
    </row>
    <row r="157" spans="1:10" ht="15">
      <c r="A157" s="42"/>
      <c r="B157" s="64" t="s">
        <v>200</v>
      </c>
      <c r="C157" s="64"/>
      <c r="D157" s="202">
        <f>C16*D174</f>
        <v>156.53571428571428</v>
      </c>
      <c r="E157" s="106" t="s">
        <v>62</v>
      </c>
      <c r="F157" s="161">
        <f>+Dados!$I$72</f>
        <v>100</v>
      </c>
      <c r="G157" s="64"/>
      <c r="H157" s="64"/>
      <c r="I157" s="138" t="s">
        <v>8</v>
      </c>
      <c r="J157" s="135">
        <f>D157*F157</f>
        <v>15653.571428571428</v>
      </c>
    </row>
    <row r="158" spans="1:10" ht="15">
      <c r="A158" s="42"/>
      <c r="B158" s="43" t="s">
        <v>87</v>
      </c>
      <c r="C158" s="43"/>
      <c r="D158" s="104"/>
      <c r="E158" s="43"/>
      <c r="F158" s="43"/>
      <c r="G158" s="43"/>
      <c r="H158" s="116"/>
      <c r="I158" s="46" t="s">
        <v>8</v>
      </c>
      <c r="J158" s="139">
        <f>SUM(J154:J157)</f>
        <v>19595.223866057142</v>
      </c>
    </row>
    <row r="159" spans="1:10" ht="15">
      <c r="A159" s="42"/>
      <c r="B159" s="43"/>
      <c r="C159" s="43"/>
      <c r="D159" s="43"/>
      <c r="E159" s="43"/>
      <c r="F159" s="43"/>
      <c r="G159" s="43"/>
      <c r="H159" s="43"/>
      <c r="I159" s="43"/>
      <c r="J159" s="43"/>
    </row>
    <row r="160" spans="1:10" ht="15">
      <c r="A160" s="76"/>
      <c r="B160" s="108" t="s">
        <v>166</v>
      </c>
      <c r="C160" s="64"/>
      <c r="D160" s="77" t="s">
        <v>0</v>
      </c>
      <c r="E160" s="77"/>
      <c r="F160" s="77" t="s">
        <v>9</v>
      </c>
      <c r="G160" s="77" t="s">
        <v>20</v>
      </c>
      <c r="H160" s="77" t="s">
        <v>21</v>
      </c>
      <c r="I160" s="77"/>
      <c r="J160" s="77" t="s">
        <v>2</v>
      </c>
    </row>
    <row r="161" spans="1:12" ht="15">
      <c r="A161" s="42"/>
      <c r="B161" s="123" t="s">
        <v>22</v>
      </c>
      <c r="C161" s="123"/>
      <c r="D161" s="144">
        <v>0.7</v>
      </c>
      <c r="E161" s="129" t="s">
        <v>84</v>
      </c>
      <c r="F161" s="143">
        <f>+Dados!$I$38</f>
        <v>45.13</v>
      </c>
      <c r="G161" s="130">
        <v>30000</v>
      </c>
      <c r="H161" s="124">
        <f>D143</f>
        <v>29115.642857142855</v>
      </c>
      <c r="I161" s="131" t="s">
        <v>8</v>
      </c>
      <c r="J161" s="132">
        <f>D161*F161/G161*H161</f>
        <v>30.659742450000003</v>
      </c>
    </row>
    <row r="162" spans="1:12" ht="15">
      <c r="A162" s="42"/>
      <c r="B162" s="43" t="s">
        <v>201</v>
      </c>
      <c r="C162" s="43"/>
      <c r="D162" s="104"/>
      <c r="E162" s="43"/>
      <c r="F162" s="43"/>
      <c r="G162" s="43"/>
      <c r="H162" s="116"/>
      <c r="I162" s="46" t="s">
        <v>8</v>
      </c>
      <c r="J162" s="103">
        <f>SUM(J161:J161)</f>
        <v>30.659742450000003</v>
      </c>
    </row>
    <row r="163" spans="1:12" ht="15">
      <c r="A163" s="42"/>
      <c r="B163" s="43"/>
      <c r="C163" s="43"/>
      <c r="D163" s="43"/>
      <c r="E163" s="43"/>
      <c r="F163" s="43"/>
      <c r="G163" s="43"/>
      <c r="H163" s="43"/>
      <c r="I163" s="43"/>
      <c r="J163" s="43"/>
    </row>
    <row r="164" spans="1:12" ht="15.75" thickBot="1">
      <c r="A164" s="42"/>
      <c r="B164" s="45" t="s">
        <v>633</v>
      </c>
      <c r="C164" s="43"/>
      <c r="D164" s="43"/>
      <c r="E164" s="115"/>
      <c r="F164" s="47"/>
      <c r="G164" s="43"/>
      <c r="H164" s="43"/>
      <c r="I164" s="44" t="s">
        <v>8</v>
      </c>
      <c r="J164" s="88">
        <f>(J143+J147+J151+J158+J162)</f>
        <v>156737.56496039999</v>
      </c>
    </row>
    <row r="165" spans="1:12" ht="15">
      <c r="A165" s="42"/>
      <c r="B165" s="43"/>
      <c r="C165" s="43"/>
      <c r="D165" s="43"/>
      <c r="E165" s="43"/>
      <c r="F165" s="43"/>
      <c r="G165" s="43"/>
      <c r="H165" s="43"/>
      <c r="I165" s="43"/>
      <c r="J165" s="43"/>
    </row>
    <row r="166" spans="1:12" ht="15">
      <c r="A166" s="76" t="s">
        <v>183</v>
      </c>
      <c r="B166" s="45" t="s">
        <v>148</v>
      </c>
      <c r="C166" s="43"/>
      <c r="D166" s="43"/>
      <c r="E166" s="43"/>
      <c r="F166" s="43"/>
      <c r="G166" s="43"/>
      <c r="H166" s="43"/>
      <c r="I166" s="43"/>
      <c r="J166" s="43"/>
    </row>
    <row r="167" spans="1:12" ht="12" customHeight="1">
      <c r="A167" s="42"/>
      <c r="B167" s="43"/>
      <c r="C167" s="43"/>
      <c r="D167" s="43"/>
      <c r="E167" s="43"/>
      <c r="F167" s="43"/>
      <c r="G167" s="43"/>
      <c r="H167" s="43"/>
      <c r="I167" s="43"/>
      <c r="J167" s="43"/>
    </row>
    <row r="168" spans="1:12" ht="12" customHeight="1">
      <c r="A168" s="76"/>
      <c r="B168" s="45" t="s">
        <v>634</v>
      </c>
      <c r="C168" s="43"/>
      <c r="D168" s="41"/>
      <c r="E168" s="41" t="s">
        <v>24</v>
      </c>
      <c r="F168" s="41"/>
      <c r="G168" s="41" t="s">
        <v>25</v>
      </c>
      <c r="H168" s="41" t="s">
        <v>44</v>
      </c>
      <c r="I168" s="41"/>
      <c r="J168" s="41"/>
    </row>
    <row r="169" spans="1:12" ht="15">
      <c r="A169" s="42"/>
      <c r="B169" s="78" t="s">
        <v>570</v>
      </c>
      <c r="C169" s="78"/>
      <c r="D169" s="78"/>
      <c r="E169" s="175">
        <f>+Dados!$I$56</f>
        <v>610451</v>
      </c>
      <c r="F169" s="78"/>
      <c r="G169" s="148">
        <v>0.3</v>
      </c>
      <c r="H169" s="148">
        <v>0.7</v>
      </c>
      <c r="I169" s="43"/>
      <c r="J169" s="43"/>
      <c r="L169" s="290"/>
    </row>
    <row r="170" spans="1:12" ht="15">
      <c r="A170" s="42"/>
      <c r="B170" s="64" t="s">
        <v>584</v>
      </c>
      <c r="C170" s="64"/>
      <c r="D170" s="64"/>
      <c r="E170" s="203">
        <f>+Dados!$I$52</f>
        <v>32083.26</v>
      </c>
      <c r="F170" s="64"/>
      <c r="G170" s="151">
        <v>0.3</v>
      </c>
      <c r="H170" s="151">
        <v>0.7</v>
      </c>
      <c r="I170" s="43"/>
      <c r="J170" s="43"/>
    </row>
    <row r="171" spans="1:12" ht="15">
      <c r="A171" s="42"/>
      <c r="B171" s="43" t="s">
        <v>27</v>
      </c>
      <c r="C171" s="97">
        <v>60</v>
      </c>
      <c r="D171" s="43" t="s">
        <v>28</v>
      </c>
      <c r="E171" s="43"/>
      <c r="F171" s="43"/>
      <c r="G171" s="43"/>
      <c r="H171" s="43"/>
      <c r="I171" s="43"/>
      <c r="J171" s="43"/>
    </row>
    <row r="172" spans="1:12" ht="15">
      <c r="A172" s="76"/>
      <c r="B172" s="45"/>
      <c r="C172" s="43"/>
      <c r="D172" s="41"/>
      <c r="E172" s="41"/>
      <c r="F172" s="41"/>
      <c r="G172" s="41"/>
      <c r="H172" s="41"/>
      <c r="I172" s="41"/>
      <c r="J172" s="41"/>
    </row>
    <row r="173" spans="1:12" ht="15">
      <c r="A173" s="42"/>
      <c r="B173" s="45" t="s">
        <v>30</v>
      </c>
      <c r="C173" s="43"/>
      <c r="D173" s="42" t="s">
        <v>0</v>
      </c>
      <c r="E173" s="43"/>
      <c r="F173" s="42" t="s">
        <v>9</v>
      </c>
      <c r="G173" s="43"/>
      <c r="H173" s="42" t="s">
        <v>29</v>
      </c>
      <c r="I173" s="43"/>
      <c r="J173" s="43"/>
    </row>
    <row r="174" spans="1:12" ht="15">
      <c r="A174" s="42"/>
      <c r="B174" s="123" t="s">
        <v>30</v>
      </c>
      <c r="C174" s="123"/>
      <c r="D174" s="144">
        <f>H31+I31</f>
        <v>6</v>
      </c>
      <c r="E174" s="123" t="s">
        <v>31</v>
      </c>
      <c r="F174" s="127">
        <f>SUM(E169:E170)-L139</f>
        <v>611387.26</v>
      </c>
      <c r="G174" s="129" t="s">
        <v>32</v>
      </c>
      <c r="H174" s="160">
        <f>H169/60</f>
        <v>1.1666666666666665E-2</v>
      </c>
      <c r="I174" s="131" t="s">
        <v>8</v>
      </c>
      <c r="J174" s="127">
        <f>D174*F174*H174</f>
        <v>42797.108199999995</v>
      </c>
      <c r="L174" s="37"/>
    </row>
    <row r="175" spans="1:12" ht="12.75" customHeight="1">
      <c r="A175" s="42"/>
      <c r="B175" s="43" t="s">
        <v>89</v>
      </c>
      <c r="C175" s="43"/>
      <c r="D175" s="104"/>
      <c r="E175" s="43"/>
      <c r="F175" s="43"/>
      <c r="G175" s="43"/>
      <c r="H175" s="116"/>
      <c r="I175" s="46" t="s">
        <v>8</v>
      </c>
      <c r="J175" s="103">
        <f>SUM(J174:J174)</f>
        <v>42797.108199999995</v>
      </c>
    </row>
    <row r="176" spans="1:12" ht="12.75" customHeight="1">
      <c r="A176" s="42"/>
      <c r="B176" s="43"/>
      <c r="C176" s="43"/>
      <c r="D176" s="104"/>
      <c r="E176" s="43"/>
      <c r="F176" s="43"/>
      <c r="G176" s="43"/>
      <c r="H176" s="116"/>
      <c r="I176" s="46"/>
      <c r="J176" s="117"/>
    </row>
    <row r="177" spans="1:13" ht="15">
      <c r="A177" s="42"/>
      <c r="B177" s="108" t="s">
        <v>170</v>
      </c>
      <c r="C177" s="64"/>
      <c r="D177" s="106" t="s">
        <v>0</v>
      </c>
      <c r="E177" s="64"/>
      <c r="F177" s="106" t="s">
        <v>9</v>
      </c>
      <c r="G177" s="64"/>
      <c r="H177" s="106" t="s">
        <v>29</v>
      </c>
      <c r="I177" s="64"/>
      <c r="J177" s="64"/>
    </row>
    <row r="178" spans="1:13" ht="15">
      <c r="A178" s="42"/>
      <c r="B178" s="43" t="s">
        <v>45</v>
      </c>
      <c r="C178" s="43"/>
      <c r="D178" s="109">
        <f>D174</f>
        <v>6</v>
      </c>
      <c r="E178" s="43" t="s">
        <v>31</v>
      </c>
      <c r="F178" s="46">
        <f>SUM(E169:E170)*0.01</f>
        <v>6425.3425999999999</v>
      </c>
      <c r="G178" s="42" t="s">
        <v>32</v>
      </c>
      <c r="H178" s="153">
        <f>1/12</f>
        <v>8.3333333333333329E-2</v>
      </c>
      <c r="I178" s="74" t="s">
        <v>8</v>
      </c>
      <c r="J178" s="46">
        <f>D178*F178*H178</f>
        <v>3212.6713</v>
      </c>
    </row>
    <row r="179" spans="1:13" ht="15">
      <c r="A179" s="42"/>
      <c r="B179" s="64" t="s">
        <v>46</v>
      </c>
      <c r="C179" s="64"/>
      <c r="D179" s="111">
        <f>D178</f>
        <v>6</v>
      </c>
      <c r="E179" s="64" t="s">
        <v>31</v>
      </c>
      <c r="F179" s="100">
        <f>SUM(E169:E170)*0.015</f>
        <v>9638.0138999999999</v>
      </c>
      <c r="G179" s="106" t="s">
        <v>32</v>
      </c>
      <c r="H179" s="155">
        <f>1/12</f>
        <v>8.3333333333333329E-2</v>
      </c>
      <c r="I179" s="138" t="s">
        <v>8</v>
      </c>
      <c r="J179" s="46">
        <f>D179*F179*H179</f>
        <v>4819.00695</v>
      </c>
    </row>
    <row r="180" spans="1:13" ht="12.75" customHeight="1">
      <c r="A180" s="42"/>
      <c r="B180" s="43" t="s">
        <v>89</v>
      </c>
      <c r="C180" s="43"/>
      <c r="D180" s="104"/>
      <c r="E180" s="43"/>
      <c r="F180" s="43"/>
      <c r="G180" s="43"/>
      <c r="H180" s="116"/>
      <c r="I180" s="46" t="s">
        <v>8</v>
      </c>
      <c r="J180" s="139">
        <f>SUM(J178:J179)</f>
        <v>8031.6782499999999</v>
      </c>
    </row>
    <row r="181" spans="1:13" ht="15">
      <c r="A181" s="42"/>
      <c r="B181" s="43"/>
      <c r="C181" s="43"/>
      <c r="D181" s="43"/>
      <c r="E181" s="43"/>
      <c r="F181" s="43"/>
      <c r="G181" s="43"/>
      <c r="H181" s="43"/>
      <c r="I181" s="43"/>
      <c r="J181" s="43"/>
    </row>
    <row r="182" spans="1:13" ht="15">
      <c r="A182" s="42"/>
      <c r="B182" s="108" t="s">
        <v>269</v>
      </c>
      <c r="C182" s="64"/>
      <c r="D182" s="106" t="s">
        <v>0</v>
      </c>
      <c r="E182" s="64"/>
      <c r="F182" s="106" t="s">
        <v>9</v>
      </c>
      <c r="G182" s="64"/>
      <c r="H182" s="106" t="s">
        <v>29</v>
      </c>
      <c r="I182" s="64"/>
      <c r="J182" s="64"/>
    </row>
    <row r="183" spans="1:13" ht="15">
      <c r="A183" s="42"/>
      <c r="B183" s="43" t="s">
        <v>168</v>
      </c>
      <c r="C183" s="43"/>
      <c r="D183" s="109">
        <f>D179</f>
        <v>6</v>
      </c>
      <c r="E183" s="43" t="s">
        <v>31</v>
      </c>
      <c r="F183" s="46">
        <f>SUM(E169:E170)*(1-G169)</f>
        <v>449773.98199999996</v>
      </c>
      <c r="G183" s="42" t="s">
        <v>32</v>
      </c>
      <c r="H183" s="153">
        <f>1/60</f>
        <v>1.6666666666666666E-2</v>
      </c>
      <c r="I183" s="74" t="s">
        <v>8</v>
      </c>
      <c r="J183" s="46">
        <f>D183*F183*H183</f>
        <v>44977.398199999996</v>
      </c>
      <c r="L183" s="222"/>
    </row>
    <row r="184" spans="1:13" ht="15">
      <c r="A184" s="42"/>
      <c r="B184" s="64" t="s">
        <v>270</v>
      </c>
      <c r="C184" s="64"/>
      <c r="D184" s="111">
        <f>D183</f>
        <v>6</v>
      </c>
      <c r="E184" s="64" t="s">
        <v>31</v>
      </c>
      <c r="F184" s="100">
        <f>E169+E170</f>
        <v>642534.26</v>
      </c>
      <c r="G184" s="106" t="s">
        <v>32</v>
      </c>
      <c r="H184" s="315">
        <f>E187</f>
        <v>5782.8</v>
      </c>
      <c r="I184" s="138" t="s">
        <v>8</v>
      </c>
      <c r="J184" s="46">
        <f>D184*H184</f>
        <v>34696.800000000003</v>
      </c>
    </row>
    <row r="185" spans="1:13" ht="15">
      <c r="A185" s="42"/>
      <c r="B185" s="43" t="s">
        <v>89</v>
      </c>
      <c r="C185" s="43"/>
      <c r="D185" s="104"/>
      <c r="E185" s="43"/>
      <c r="F185" s="43"/>
      <c r="G185" s="43"/>
      <c r="H185" s="116"/>
      <c r="I185" s="46" t="s">
        <v>8</v>
      </c>
      <c r="J185" s="139">
        <f>SUM(J183:J184)</f>
        <v>79674.198199999999</v>
      </c>
    </row>
    <row r="186" spans="1:13" ht="15">
      <c r="A186" s="42"/>
      <c r="B186" s="43"/>
      <c r="C186" s="43"/>
      <c r="D186" s="104"/>
      <c r="E186" s="43"/>
      <c r="F186" s="43"/>
      <c r="G186" s="43"/>
      <c r="H186" s="116"/>
      <c r="I186" s="46"/>
      <c r="J186" s="117"/>
    </row>
    <row r="187" spans="1:13" ht="15">
      <c r="A187" s="42"/>
      <c r="B187" s="43"/>
      <c r="C187" s="43"/>
      <c r="D187" s="205" t="s">
        <v>547</v>
      </c>
      <c r="E187" s="317">
        <f>TRUNC((E188*G191)/12,2)</f>
        <v>5782.8</v>
      </c>
      <c r="F187" s="43"/>
      <c r="G187" s="43"/>
      <c r="H187" s="116"/>
      <c r="I187" s="46"/>
      <c r="J187" s="117"/>
    </row>
    <row r="188" spans="1:13" ht="15">
      <c r="A188" s="42"/>
      <c r="B188" s="43"/>
      <c r="C188" s="43"/>
      <c r="D188" s="205" t="s">
        <v>548</v>
      </c>
      <c r="E188" s="316">
        <f>(F184-F184*G169)*(G190+1)/(2*G190)+(F184*G169)</f>
        <v>462624.66719999997</v>
      </c>
      <c r="F188" s="43"/>
      <c r="G188" s="43"/>
      <c r="H188" s="116"/>
      <c r="I188" s="46"/>
      <c r="J188" s="117"/>
    </row>
    <row r="189" spans="1:13" ht="15">
      <c r="A189" s="42"/>
      <c r="B189" s="43"/>
      <c r="C189" s="43"/>
      <c r="D189" s="206"/>
      <c r="E189" s="206" t="s">
        <v>285</v>
      </c>
      <c r="F189" s="206"/>
      <c r="G189" s="208">
        <f>G169</f>
        <v>0.3</v>
      </c>
      <c r="H189" s="116"/>
      <c r="I189" s="46"/>
      <c r="J189" s="117"/>
    </row>
    <row r="190" spans="1:13" ht="15">
      <c r="A190" s="42"/>
      <c r="B190" s="43"/>
      <c r="C190" s="43"/>
      <c r="D190" s="206"/>
      <c r="E190" s="206" t="s">
        <v>286</v>
      </c>
      <c r="F190" s="206"/>
      <c r="G190" s="209">
        <f>C171/12</f>
        <v>5</v>
      </c>
      <c r="H190" s="116"/>
      <c r="I190" s="46"/>
      <c r="J190" s="117"/>
      <c r="L190" s="312" t="s">
        <v>548</v>
      </c>
    </row>
    <row r="191" spans="1:13" ht="15">
      <c r="A191" s="42"/>
      <c r="B191" s="43"/>
      <c r="C191" s="43"/>
      <c r="D191" s="206"/>
      <c r="E191" s="206" t="s">
        <v>287</v>
      </c>
      <c r="F191" s="206"/>
      <c r="G191" s="208">
        <f>+Dados!$I$77</f>
        <v>0.15</v>
      </c>
      <c r="H191" s="116"/>
      <c r="I191" s="46"/>
      <c r="J191" s="117"/>
    </row>
    <row r="192" spans="1:13" ht="15">
      <c r="A192" s="42"/>
      <c r="B192" s="43"/>
      <c r="C192" s="43"/>
      <c r="D192" s="206"/>
      <c r="E192" s="206" t="s">
        <v>288</v>
      </c>
      <c r="F192" s="206"/>
      <c r="G192" s="210">
        <f>((2+(G190-1)*(G189+1))/(24*G190))*G191</f>
        <v>9.0000000000000011E-3</v>
      </c>
      <c r="H192" s="116"/>
      <c r="I192" s="46"/>
      <c r="J192" s="117"/>
      <c r="L192" s="313" t="s">
        <v>549</v>
      </c>
      <c r="M192" s="314">
        <f>(F183*(G190+1))/(2*G190)+L169</f>
        <v>269864.38919999998</v>
      </c>
    </row>
    <row r="193" spans="1:13" ht="15">
      <c r="A193" s="42"/>
      <c r="B193" s="43"/>
      <c r="C193" s="43"/>
      <c r="D193" s="104"/>
      <c r="E193" s="43"/>
      <c r="F193" s="43"/>
      <c r="G193" s="43"/>
      <c r="H193" s="116"/>
      <c r="I193" s="46"/>
      <c r="J193" s="117"/>
      <c r="L193" s="313" t="s">
        <v>550</v>
      </c>
      <c r="M193" s="314">
        <f>(M192*G191)/12</f>
        <v>3373.3048649999996</v>
      </c>
    </row>
    <row r="194" spans="1:13" ht="15">
      <c r="A194" s="42"/>
      <c r="B194" s="108" t="s">
        <v>204</v>
      </c>
      <c r="C194" s="64"/>
      <c r="D194" s="106" t="s">
        <v>0</v>
      </c>
      <c r="E194" s="64"/>
      <c r="F194" s="106" t="s">
        <v>9</v>
      </c>
      <c r="G194" s="64"/>
      <c r="H194" s="106"/>
      <c r="I194" s="64"/>
      <c r="J194" s="64"/>
      <c r="L194" s="313" t="s">
        <v>542</v>
      </c>
      <c r="M194" s="314">
        <f>M193*D184</f>
        <v>20239.829189999997</v>
      </c>
    </row>
    <row r="195" spans="1:13" ht="15">
      <c r="A195" s="42"/>
      <c r="B195" s="123" t="s">
        <v>205</v>
      </c>
      <c r="C195" s="123"/>
      <c r="D195" s="144">
        <f>D174</f>
        <v>6</v>
      </c>
      <c r="E195" s="123" t="s">
        <v>31</v>
      </c>
      <c r="F195" s="127">
        <f>+Dados!$I$70</f>
        <v>259</v>
      </c>
      <c r="G195" s="129"/>
      <c r="H195" s="160">
        <v>1</v>
      </c>
      <c r="I195" s="131" t="s">
        <v>8</v>
      </c>
      <c r="J195" s="46">
        <f>D195*F195*H195</f>
        <v>1554</v>
      </c>
    </row>
    <row r="196" spans="1:13" ht="12.75" customHeight="1">
      <c r="A196" s="42"/>
      <c r="B196" s="43" t="s">
        <v>89</v>
      </c>
      <c r="C196" s="43"/>
      <c r="D196" s="104"/>
      <c r="E196" s="43"/>
      <c r="F196" s="43"/>
      <c r="G196" s="43"/>
      <c r="H196" s="116"/>
      <c r="I196" s="98" t="s">
        <v>8</v>
      </c>
      <c r="J196" s="139">
        <f>SUM(J195:J195)</f>
        <v>1554</v>
      </c>
    </row>
    <row r="197" spans="1:13" ht="15">
      <c r="A197" s="42"/>
      <c r="B197" s="43"/>
      <c r="C197" s="43"/>
      <c r="D197" s="43"/>
      <c r="E197" s="43"/>
      <c r="F197" s="43"/>
      <c r="G197" s="43"/>
      <c r="H197" s="43"/>
      <c r="I197" s="43"/>
      <c r="J197" s="43"/>
    </row>
    <row r="198" spans="1:13" ht="15">
      <c r="A198" s="42"/>
      <c r="B198" s="108" t="s">
        <v>523</v>
      </c>
      <c r="C198" s="64"/>
      <c r="D198" s="106" t="s">
        <v>0</v>
      </c>
      <c r="E198" s="64"/>
      <c r="F198" s="106" t="s">
        <v>9</v>
      </c>
      <c r="G198" s="64"/>
      <c r="H198" s="106"/>
      <c r="I198" s="64"/>
      <c r="J198" s="64"/>
    </row>
    <row r="199" spans="1:13" ht="15">
      <c r="A199" s="42"/>
      <c r="B199" s="123" t="s">
        <v>524</v>
      </c>
      <c r="C199" s="123"/>
      <c r="D199" s="144">
        <f>D178</f>
        <v>6</v>
      </c>
      <c r="E199" s="123" t="s">
        <v>31</v>
      </c>
      <c r="F199" s="127">
        <f>+Dados!$I$71</f>
        <v>925.54</v>
      </c>
      <c r="G199" s="129"/>
      <c r="H199" s="160">
        <v>1</v>
      </c>
      <c r="I199" s="131" t="s">
        <v>8</v>
      </c>
      <c r="J199" s="46">
        <f>D199*F199*H199</f>
        <v>5553.24</v>
      </c>
    </row>
    <row r="200" spans="1:13" ht="15">
      <c r="A200" s="42"/>
      <c r="B200" s="43" t="s">
        <v>89</v>
      </c>
      <c r="C200" s="43"/>
      <c r="D200" s="104"/>
      <c r="E200" s="43"/>
      <c r="F200" s="43"/>
      <c r="G200" s="43"/>
      <c r="H200" s="116"/>
      <c r="I200" s="98" t="s">
        <v>8</v>
      </c>
      <c r="J200" s="139">
        <f>SUM(J199:J199)</f>
        <v>5553.24</v>
      </c>
    </row>
    <row r="201" spans="1:13" ht="15">
      <c r="A201" s="42"/>
      <c r="B201" s="43"/>
      <c r="C201" s="43"/>
      <c r="D201" s="43"/>
      <c r="E201" s="43"/>
      <c r="F201" s="43"/>
      <c r="G201" s="43"/>
      <c r="H201" s="43"/>
      <c r="I201" s="43"/>
      <c r="J201" s="43"/>
    </row>
    <row r="202" spans="1:13" ht="15.75" thickBot="1">
      <c r="A202" s="42"/>
      <c r="B202" s="45" t="s">
        <v>635</v>
      </c>
      <c r="C202" s="43"/>
      <c r="D202" s="43"/>
      <c r="E202" s="115"/>
      <c r="F202" s="47"/>
      <c r="G202" s="43"/>
      <c r="H202" s="43"/>
      <c r="I202" s="44" t="s">
        <v>8</v>
      </c>
      <c r="J202" s="88">
        <f>(+J175+J180+J185+J196+J200)</f>
        <v>137610.22464999999</v>
      </c>
    </row>
    <row r="203" spans="1:13" ht="15">
      <c r="A203" s="42"/>
      <c r="B203" s="45"/>
      <c r="C203" s="43"/>
      <c r="D203" s="43"/>
      <c r="E203" s="115"/>
      <c r="F203" s="47"/>
      <c r="G203" s="43"/>
      <c r="H203" s="43"/>
      <c r="I203" s="44"/>
      <c r="J203" s="91"/>
    </row>
    <row r="204" spans="1:13" ht="15">
      <c r="A204" s="76" t="s">
        <v>184</v>
      </c>
      <c r="B204" s="45" t="s">
        <v>209</v>
      </c>
      <c r="C204" s="43"/>
      <c r="D204" s="43"/>
      <c r="E204" s="115"/>
      <c r="F204" s="47"/>
      <c r="G204" s="43"/>
      <c r="H204" s="43"/>
      <c r="I204" s="44"/>
      <c r="J204" s="91"/>
    </row>
    <row r="205" spans="1:13" ht="15">
      <c r="A205" s="76"/>
      <c r="B205" s="45"/>
      <c r="C205" s="43"/>
      <c r="D205" s="43"/>
      <c r="E205" s="115"/>
      <c r="F205" s="47"/>
      <c r="G205" s="43"/>
      <c r="H205" s="43"/>
      <c r="I205" s="44"/>
      <c r="J205" s="91"/>
    </row>
    <row r="206" spans="1:13" ht="15">
      <c r="A206" s="42"/>
      <c r="B206" s="108" t="s">
        <v>271</v>
      </c>
      <c r="C206" s="64"/>
      <c r="D206" s="106" t="s">
        <v>0</v>
      </c>
      <c r="E206" s="64"/>
      <c r="F206" s="106" t="s">
        <v>9</v>
      </c>
      <c r="G206" s="64"/>
      <c r="H206" s="106"/>
      <c r="I206" s="64"/>
      <c r="J206" s="64"/>
    </row>
    <row r="207" spans="1:13" ht="15">
      <c r="A207" s="42"/>
      <c r="B207" s="383" t="s">
        <v>271</v>
      </c>
      <c r="C207" s="383"/>
      <c r="D207" s="384">
        <f>C10*7.33</f>
        <v>183.90446428571425</v>
      </c>
      <c r="E207" s="383" t="s">
        <v>208</v>
      </c>
      <c r="F207" s="385">
        <f>+Dados!$I$69</f>
        <v>286.27</v>
      </c>
      <c r="G207" s="386"/>
      <c r="H207" s="387">
        <v>1</v>
      </c>
      <c r="I207" s="388" t="s">
        <v>8</v>
      </c>
      <c r="J207" s="389">
        <f>D207*F207*H207</f>
        <v>52646.330991071416</v>
      </c>
    </row>
    <row r="208" spans="1:13" ht="15">
      <c r="A208" s="42"/>
      <c r="B208" s="43" t="s">
        <v>262</v>
      </c>
      <c r="C208" s="43"/>
      <c r="D208" s="104"/>
      <c r="E208" s="43"/>
      <c r="F208" s="43"/>
      <c r="G208" s="43"/>
      <c r="H208" s="116"/>
      <c r="I208" s="98" t="s">
        <v>8</v>
      </c>
      <c r="J208" s="103">
        <f>SUM(J207:J207)</f>
        <v>52646.330991071416</v>
      </c>
    </row>
    <row r="209" spans="1:10" ht="15">
      <c r="A209" s="42"/>
      <c r="B209" s="43"/>
      <c r="C209" s="43"/>
      <c r="D209" s="104"/>
      <c r="E209" s="43"/>
      <c r="F209" s="43"/>
      <c r="G209" s="43"/>
      <c r="H209" s="116"/>
      <c r="I209" s="98"/>
      <c r="J209" s="117"/>
    </row>
    <row r="210" spans="1:10" ht="15">
      <c r="A210" s="42"/>
      <c r="B210" s="108" t="s">
        <v>579</v>
      </c>
      <c r="C210" s="64"/>
      <c r="D210" s="106" t="s">
        <v>0</v>
      </c>
      <c r="E210" s="64"/>
      <c r="F210" s="106" t="s">
        <v>9</v>
      </c>
      <c r="G210" s="64"/>
      <c r="H210" s="106"/>
      <c r="I210" s="64"/>
      <c r="J210" s="64"/>
    </row>
    <row r="211" spans="1:10" ht="15">
      <c r="A211" s="42"/>
      <c r="B211" s="383" t="s">
        <v>636</v>
      </c>
      <c r="C211" s="383"/>
      <c r="D211" s="384">
        <f>C13</f>
        <v>1800</v>
      </c>
      <c r="E211" s="383" t="s">
        <v>575</v>
      </c>
      <c r="F211" s="385">
        <f>+Dados!$I$74</f>
        <v>55</v>
      </c>
      <c r="G211" s="386"/>
      <c r="H211" s="387">
        <v>1</v>
      </c>
      <c r="I211" s="388" t="s">
        <v>8</v>
      </c>
      <c r="J211" s="389">
        <f>D211*F211*H211</f>
        <v>99000</v>
      </c>
    </row>
    <row r="212" spans="1:10" ht="15">
      <c r="A212" s="42"/>
      <c r="B212" s="43" t="s">
        <v>262</v>
      </c>
      <c r="C212" s="43"/>
      <c r="D212" s="104"/>
      <c r="E212" s="43"/>
      <c r="F212" s="43"/>
      <c r="G212" s="43"/>
      <c r="H212" s="116"/>
      <c r="I212" s="98" t="s">
        <v>8</v>
      </c>
      <c r="J212" s="103">
        <f>SUM(J211:J211)</f>
        <v>99000</v>
      </c>
    </row>
    <row r="213" spans="1:10" ht="15">
      <c r="A213" s="42"/>
      <c r="B213" s="43"/>
      <c r="C213" s="43"/>
      <c r="D213" s="104"/>
      <c r="E213" s="43"/>
      <c r="F213" s="43"/>
      <c r="G213" s="43"/>
      <c r="H213" s="116"/>
      <c r="I213" s="98"/>
      <c r="J213" s="117"/>
    </row>
    <row r="214" spans="1:10" ht="15">
      <c r="A214" s="42"/>
      <c r="B214" s="108" t="s">
        <v>655</v>
      </c>
      <c r="C214" s="64"/>
      <c r="D214" s="106" t="s">
        <v>0</v>
      </c>
      <c r="E214" s="64"/>
      <c r="F214" s="106" t="s">
        <v>9</v>
      </c>
      <c r="G214" s="64"/>
      <c r="H214" s="106"/>
      <c r="I214" s="64"/>
      <c r="J214" s="64"/>
    </row>
    <row r="215" spans="1:10" ht="15">
      <c r="A215" s="42"/>
      <c r="B215" s="123" t="s">
        <v>652</v>
      </c>
      <c r="C215" s="123"/>
      <c r="D215" s="397">
        <f>C16*C20*D40*2</f>
        <v>626.14285714285711</v>
      </c>
      <c r="E215" s="123" t="s">
        <v>656</v>
      </c>
      <c r="F215" s="143">
        <f>+'4. TRANS'!$F$207</f>
        <v>23.4</v>
      </c>
      <c r="G215" s="129"/>
      <c r="H215" s="365">
        <v>1</v>
      </c>
      <c r="I215" s="131" t="s">
        <v>8</v>
      </c>
      <c r="J215" s="46">
        <f>D215*F215*H215</f>
        <v>14651.742857142855</v>
      </c>
    </row>
    <row r="216" spans="1:10" ht="15">
      <c r="A216" s="42"/>
      <c r="B216" s="43" t="s">
        <v>262</v>
      </c>
      <c r="C216" s="43"/>
      <c r="D216" s="104"/>
      <c r="E216" s="43"/>
      <c r="F216" s="43"/>
      <c r="G216" s="43"/>
      <c r="H216" s="116"/>
      <c r="I216" s="98" t="s">
        <v>8</v>
      </c>
      <c r="J216" s="139">
        <f>SUM(J215:J215)</f>
        <v>14651.742857142855</v>
      </c>
    </row>
    <row r="217" spans="1:10" ht="15">
      <c r="A217" s="42"/>
      <c r="B217" s="43"/>
      <c r="C217" s="43"/>
      <c r="D217" s="104"/>
      <c r="E217" s="43"/>
      <c r="F217" s="43"/>
      <c r="G217" s="43"/>
      <c r="H217" s="116"/>
      <c r="I217" s="98"/>
      <c r="J217" s="117"/>
    </row>
    <row r="218" spans="1:10" ht="15">
      <c r="A218" s="42"/>
      <c r="B218" s="43"/>
      <c r="C218" s="43"/>
      <c r="D218" s="104"/>
      <c r="E218" s="43"/>
      <c r="F218" s="43"/>
      <c r="G218" s="43"/>
      <c r="H218" s="116"/>
      <c r="I218" s="98"/>
      <c r="J218" s="117"/>
    </row>
    <row r="219" spans="1:10" ht="15">
      <c r="A219" s="42"/>
      <c r="B219" s="43"/>
      <c r="C219" s="43"/>
      <c r="D219" s="206"/>
      <c r="E219" s="206"/>
      <c r="F219" s="206"/>
      <c r="G219" s="210"/>
      <c r="H219" s="116"/>
      <c r="I219" s="98"/>
      <c r="J219" s="117"/>
    </row>
    <row r="220" spans="1:10" ht="15.75" thickBot="1">
      <c r="A220" s="42"/>
      <c r="B220" s="45" t="s">
        <v>210</v>
      </c>
      <c r="C220" s="43"/>
      <c r="D220" s="43"/>
      <c r="E220" s="115"/>
      <c r="F220" s="47"/>
      <c r="G220" s="43"/>
      <c r="H220" s="43"/>
      <c r="I220" s="44" t="s">
        <v>8</v>
      </c>
      <c r="J220" s="88">
        <f>J208+J212+J216</f>
        <v>166298.07384821426</v>
      </c>
    </row>
    <row r="221" spans="1:10" ht="15">
      <c r="A221" s="42"/>
      <c r="B221" s="45"/>
      <c r="C221" s="43"/>
      <c r="D221" s="43"/>
      <c r="E221" s="115"/>
      <c r="F221" s="47"/>
      <c r="G221" s="43"/>
      <c r="H221" s="43"/>
      <c r="I221" s="44"/>
      <c r="J221" s="91"/>
    </row>
    <row r="222" spans="1:10" ht="15">
      <c r="A222" s="76" t="s">
        <v>185</v>
      </c>
      <c r="B222" s="45" t="s">
        <v>186</v>
      </c>
      <c r="C222" s="43"/>
      <c r="D222" s="43"/>
      <c r="E222" s="115"/>
      <c r="F222" s="47"/>
      <c r="G222" s="43"/>
      <c r="H222" s="43"/>
      <c r="I222" s="44"/>
      <c r="J222" s="91"/>
    </row>
    <row r="223" spans="1:10" ht="15">
      <c r="A223" s="42"/>
      <c r="B223" s="45"/>
      <c r="C223" s="43"/>
      <c r="D223" s="43"/>
      <c r="E223" s="115"/>
      <c r="F223" s="47"/>
      <c r="G223" s="43"/>
      <c r="H223" s="43"/>
      <c r="I223" s="44"/>
      <c r="J223" s="91"/>
    </row>
    <row r="224" spans="1:10" ht="15">
      <c r="A224" s="42"/>
      <c r="B224" s="108" t="s">
        <v>187</v>
      </c>
      <c r="C224" s="64"/>
      <c r="D224" s="77"/>
      <c r="E224" s="77"/>
      <c r="F224" s="77"/>
      <c r="G224" s="77"/>
      <c r="H224" s="77"/>
      <c r="I224" s="77"/>
      <c r="J224" s="77" t="s">
        <v>2</v>
      </c>
    </row>
    <row r="225" spans="1:10" ht="15">
      <c r="A225" s="42"/>
      <c r="B225" s="78" t="s">
        <v>188</v>
      </c>
      <c r="C225" s="78"/>
      <c r="D225" s="162"/>
      <c r="E225" s="162"/>
      <c r="F225" s="162"/>
      <c r="G225" s="162"/>
      <c r="H225" s="162"/>
      <c r="I225" s="162"/>
      <c r="J225" s="163">
        <f>J77</f>
        <v>102027.62313333334</v>
      </c>
    </row>
    <row r="226" spans="1:10" ht="15">
      <c r="A226" s="42"/>
      <c r="B226" s="43" t="s">
        <v>189</v>
      </c>
      <c r="C226" s="43"/>
      <c r="D226" s="41"/>
      <c r="E226" s="41"/>
      <c r="F226" s="41"/>
      <c r="G226" s="41"/>
      <c r="H226" s="41"/>
      <c r="I226" s="41"/>
      <c r="J226" s="164">
        <f>J104</f>
        <v>3073.098</v>
      </c>
    </row>
    <row r="227" spans="1:10" ht="15">
      <c r="A227" s="42"/>
      <c r="B227" s="43" t="s">
        <v>190</v>
      </c>
      <c r="C227" s="43"/>
      <c r="D227" s="41"/>
      <c r="E227" s="41"/>
      <c r="F227" s="41"/>
      <c r="G227" s="41"/>
      <c r="H227" s="41"/>
      <c r="I227" s="41"/>
      <c r="J227" s="164">
        <f>J133</f>
        <v>2097.5</v>
      </c>
    </row>
    <row r="228" spans="1:10" ht="15">
      <c r="A228" s="42"/>
      <c r="B228" s="43" t="s">
        <v>191</v>
      </c>
      <c r="C228" s="43"/>
      <c r="D228" s="41"/>
      <c r="E228" s="41"/>
      <c r="F228" s="41"/>
      <c r="G228" s="41"/>
      <c r="H228" s="41"/>
      <c r="I228" s="41"/>
      <c r="J228" s="164">
        <f>J133</f>
        <v>2097.5</v>
      </c>
    </row>
    <row r="229" spans="1:10" ht="15">
      <c r="A229" s="42"/>
      <c r="B229" s="43" t="s">
        <v>192</v>
      </c>
      <c r="C229" s="43"/>
      <c r="D229" s="41"/>
      <c r="E229" s="41"/>
      <c r="F229" s="41"/>
      <c r="G229" s="41"/>
      <c r="H229" s="41"/>
      <c r="I229" s="41"/>
      <c r="J229" s="164">
        <f>J164</f>
        <v>156737.56496039999</v>
      </c>
    </row>
    <row r="230" spans="1:10" ht="15">
      <c r="A230" s="42"/>
      <c r="B230" s="43" t="s">
        <v>193</v>
      </c>
      <c r="C230" s="43"/>
      <c r="D230" s="41"/>
      <c r="E230" s="41"/>
      <c r="F230" s="41"/>
      <c r="G230" s="41"/>
      <c r="H230" s="41"/>
      <c r="I230" s="41"/>
      <c r="J230" s="164">
        <f>J202</f>
        <v>137610.22464999999</v>
      </c>
    </row>
    <row r="231" spans="1:10" ht="15">
      <c r="A231" s="42"/>
      <c r="B231" s="43" t="s">
        <v>211</v>
      </c>
      <c r="C231" s="43"/>
      <c r="D231" s="41"/>
      <c r="E231" s="41"/>
      <c r="F231" s="41"/>
      <c r="G231" s="41"/>
      <c r="H231" s="41"/>
      <c r="I231" s="41"/>
      <c r="J231" s="164">
        <f>J220</f>
        <v>166298.07384821426</v>
      </c>
    </row>
    <row r="232" spans="1:10" ht="15">
      <c r="A232" s="42"/>
      <c r="B232" s="43"/>
      <c r="C232" s="43"/>
      <c r="D232" s="104"/>
      <c r="E232" s="43"/>
      <c r="F232" s="43"/>
      <c r="G232" s="43"/>
      <c r="H232" s="116"/>
      <c r="I232" s="46"/>
      <c r="J232" s="165"/>
    </row>
    <row r="233" spans="1:10" ht="15.75" thickBot="1">
      <c r="A233" s="42"/>
      <c r="B233" s="45" t="s">
        <v>194</v>
      </c>
      <c r="C233" s="43"/>
      <c r="D233" s="43"/>
      <c r="E233" s="115"/>
      <c r="F233" s="47"/>
      <c r="G233" s="43"/>
      <c r="H233" s="43"/>
      <c r="I233" s="44" t="s">
        <v>8</v>
      </c>
      <c r="J233" s="88">
        <f>SUM(J225:J231)</f>
        <v>569941.58459194761</v>
      </c>
    </row>
    <row r="234" spans="1:10" ht="15">
      <c r="A234" s="42"/>
      <c r="B234" s="45"/>
      <c r="C234" s="43"/>
      <c r="D234" s="43"/>
      <c r="E234" s="115"/>
      <c r="F234" s="47"/>
      <c r="G234" s="43"/>
      <c r="H234" s="43"/>
      <c r="I234" s="44"/>
      <c r="J234" s="91"/>
    </row>
    <row r="235" spans="1:10" ht="15">
      <c r="A235" s="76" t="s">
        <v>195</v>
      </c>
      <c r="B235" s="45" t="s">
        <v>255</v>
      </c>
      <c r="C235" s="43"/>
      <c r="D235" s="43"/>
      <c r="E235" s="115"/>
      <c r="F235" s="47"/>
      <c r="G235" s="43"/>
      <c r="H235" s="43"/>
      <c r="I235" s="74"/>
      <c r="J235" s="47"/>
    </row>
    <row r="236" spans="1:10" ht="15">
      <c r="A236" s="76"/>
      <c r="B236" s="45"/>
      <c r="C236" s="43"/>
      <c r="D236" s="43"/>
      <c r="E236" s="115"/>
      <c r="F236" s="47"/>
      <c r="G236" s="43"/>
      <c r="H236" s="43"/>
      <c r="I236" s="74"/>
      <c r="J236" s="47"/>
    </row>
    <row r="237" spans="1:10" ht="15">
      <c r="A237" s="76"/>
      <c r="B237" s="108" t="s">
        <v>256</v>
      </c>
      <c r="C237" s="64"/>
      <c r="D237" s="77"/>
      <c r="E237" s="77"/>
      <c r="F237" s="77"/>
      <c r="G237" s="77"/>
      <c r="H237" s="77"/>
      <c r="I237" s="77"/>
      <c r="J237" s="77" t="s">
        <v>2</v>
      </c>
    </row>
    <row r="238" spans="1:10" ht="15">
      <c r="A238" s="76"/>
      <c r="B238" s="78" t="s">
        <v>196</v>
      </c>
      <c r="C238" s="78"/>
      <c r="D238" s="162"/>
      <c r="E238" s="162"/>
      <c r="F238" s="166"/>
      <c r="G238" s="162"/>
      <c r="H238" s="167"/>
      <c r="I238" s="162"/>
      <c r="J238" s="163">
        <f>J233</f>
        <v>569941.58459194761</v>
      </c>
    </row>
    <row r="239" spans="1:10" ht="15">
      <c r="A239" s="76"/>
      <c r="B239" s="43" t="s">
        <v>197</v>
      </c>
      <c r="C239" s="43"/>
      <c r="D239" s="41"/>
      <c r="E239" s="41"/>
      <c r="F239" s="168"/>
      <c r="G239" s="41"/>
      <c r="H239" s="169"/>
      <c r="I239" s="41"/>
      <c r="J239" s="164">
        <f>J238</f>
        <v>569941.58459194761</v>
      </c>
    </row>
    <row r="240" spans="1:10" ht="15">
      <c r="A240" s="76"/>
      <c r="B240" s="64" t="s">
        <v>198</v>
      </c>
      <c r="C240" s="64"/>
      <c r="D240" s="77"/>
      <c r="E240" s="77"/>
      <c r="F240" s="170"/>
      <c r="G240" s="77"/>
      <c r="H240" s="171"/>
      <c r="I240" s="77"/>
      <c r="J240" s="172">
        <f>C13</f>
        <v>1800</v>
      </c>
    </row>
    <row r="241" spans="1:10" ht="15">
      <c r="A241" s="76"/>
      <c r="B241" s="43"/>
      <c r="C241" s="43"/>
      <c r="D241" s="41"/>
      <c r="E241" s="41"/>
      <c r="F241" s="168"/>
      <c r="G241" s="41"/>
      <c r="H241" s="169"/>
      <c r="I241" s="41"/>
      <c r="J241" s="218"/>
    </row>
    <row r="242" spans="1:10" ht="15">
      <c r="A242" s="76"/>
      <c r="B242" s="45" t="s">
        <v>257</v>
      </c>
      <c r="C242" s="43"/>
      <c r="D242" s="43"/>
      <c r="E242" s="115"/>
      <c r="F242" s="47"/>
      <c r="G242" s="43"/>
      <c r="H242" s="43"/>
      <c r="I242" s="41" t="s">
        <v>303</v>
      </c>
      <c r="J242" s="173">
        <f>TRUNC(J239/J240,2)</f>
        <v>316.63</v>
      </c>
    </row>
    <row r="243" spans="1:10" ht="15">
      <c r="A243" s="76"/>
      <c r="B243" s="45"/>
      <c r="C243" s="43"/>
      <c r="D243" s="43"/>
      <c r="E243" s="115"/>
      <c r="F243" s="47"/>
      <c r="G243" s="43"/>
      <c r="H243" s="43"/>
      <c r="I243" s="41"/>
      <c r="J243" s="91"/>
    </row>
    <row r="244" spans="1:10" ht="15">
      <c r="A244" s="76"/>
      <c r="B244" s="45"/>
      <c r="C244" s="43"/>
      <c r="D244" s="43"/>
      <c r="E244" s="115"/>
      <c r="F244" s="47"/>
      <c r="G244" s="43"/>
      <c r="H244" s="44" t="s">
        <v>403</v>
      </c>
      <c r="I244" s="254">
        <f>+BDI!$D$18</f>
        <v>0.33169999999999999</v>
      </c>
      <c r="J244" s="173">
        <f>TRUNC(J242*I244,2)</f>
        <v>105.02</v>
      </c>
    </row>
    <row r="245" spans="1:10" ht="15">
      <c r="A245" s="76"/>
      <c r="B245" s="45"/>
      <c r="C245" s="43"/>
      <c r="D245" s="43"/>
      <c r="E245" s="115"/>
      <c r="F245" s="47"/>
      <c r="G245" s="43"/>
      <c r="H245" s="44"/>
      <c r="I245" s="254"/>
      <c r="J245" s="91"/>
    </row>
    <row r="246" spans="1:10" ht="15">
      <c r="A246" s="76"/>
      <c r="B246" s="45" t="s">
        <v>404</v>
      </c>
      <c r="C246" s="43"/>
      <c r="D246" s="43"/>
      <c r="E246" s="115"/>
      <c r="F246" s="47"/>
      <c r="G246" s="43"/>
      <c r="H246" s="43"/>
      <c r="I246" s="41" t="s">
        <v>303</v>
      </c>
      <c r="J246" s="173">
        <f>J242+J244</f>
        <v>421.65</v>
      </c>
    </row>
    <row r="247" spans="1:10" ht="15">
      <c r="A247" s="42"/>
      <c r="B247" s="43"/>
      <c r="C247" s="43"/>
      <c r="D247" s="43"/>
      <c r="E247" s="43"/>
      <c r="F247" s="43"/>
      <c r="G247" s="43"/>
      <c r="H247" s="43"/>
      <c r="I247" s="43"/>
      <c r="J247" s="43"/>
    </row>
    <row r="248" spans="1:10" ht="3" customHeight="1">
      <c r="A248" s="42"/>
      <c r="B248" s="43"/>
      <c r="C248" s="43"/>
      <c r="D248" s="97"/>
      <c r="E248" s="43"/>
      <c r="F248" s="134"/>
      <c r="G248" s="110"/>
      <c r="H248" s="177"/>
      <c r="I248" s="44"/>
      <c r="J248" s="117"/>
    </row>
    <row r="251" spans="1:10" ht="15">
      <c r="D251" s="436"/>
      <c r="E251" s="436"/>
      <c r="F251" s="436"/>
      <c r="G251" s="437"/>
    </row>
    <row r="252" spans="1:10" ht="15">
      <c r="D252" s="469" t="s">
        <v>718</v>
      </c>
      <c r="E252" s="469"/>
      <c r="F252" s="469"/>
      <c r="G252" s="469"/>
    </row>
  </sheetData>
  <mergeCells count="9">
    <mergeCell ref="C1:I1"/>
    <mergeCell ref="D252:G252"/>
    <mergeCell ref="A2:J2"/>
    <mergeCell ref="A4:J4"/>
    <mergeCell ref="D18:E18"/>
    <mergeCell ref="B30:C30"/>
    <mergeCell ref="B38:C39"/>
    <mergeCell ref="D38:F38"/>
    <mergeCell ref="G38:I38"/>
  </mergeCells>
  <printOptions horizontalCentered="1"/>
  <pageMargins left="0.25" right="0.25" top="0.75" bottom="0.75" header="0.3" footer="0.3"/>
  <pageSetup paperSize="9" scale="50" fitToHeight="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249977111117893"/>
  </sheetPr>
  <dimension ref="A1:G60"/>
  <sheetViews>
    <sheetView topLeftCell="A22" zoomScaleNormal="100" zoomScaleSheetLayoutView="70" zoomScalePageLayoutView="20" workbookViewId="0">
      <selection activeCell="B1" sqref="B1:D1"/>
    </sheetView>
  </sheetViews>
  <sheetFormatPr defaultColWidth="9.28515625" defaultRowHeight="12.75"/>
  <cols>
    <col min="1" max="1" width="13.28515625" style="17" customWidth="1"/>
    <col min="2" max="2" width="59.42578125" style="8" customWidth="1"/>
    <col min="3" max="3" width="20.7109375" style="8" customWidth="1"/>
    <col min="4" max="4" width="18.42578125" style="15" customWidth="1"/>
    <col min="5" max="16384" width="9.28515625" style="8"/>
  </cols>
  <sheetData>
    <row r="1" spans="1:5" ht="82.5" customHeight="1">
      <c r="B1" s="484"/>
      <c r="C1" s="484"/>
      <c r="D1" s="484"/>
    </row>
    <row r="2" spans="1:5" ht="27.75" customHeight="1">
      <c r="A2" s="491" t="s">
        <v>611</v>
      </c>
      <c r="B2" s="491"/>
      <c r="C2" s="491"/>
      <c r="D2" s="491"/>
      <c r="E2" s="1"/>
    </row>
    <row r="3" spans="1:5" ht="15" customHeight="1">
      <c r="A3" s="492" t="s">
        <v>94</v>
      </c>
      <c r="B3" s="492" t="s">
        <v>95</v>
      </c>
      <c r="C3" s="488" t="s">
        <v>96</v>
      </c>
      <c r="D3" s="488"/>
      <c r="E3" s="1"/>
    </row>
    <row r="4" spans="1:5" ht="15" customHeight="1">
      <c r="A4" s="493"/>
      <c r="B4" s="493"/>
      <c r="C4" s="488"/>
      <c r="D4" s="488"/>
      <c r="E4" s="2"/>
    </row>
    <row r="5" spans="1:5" ht="20.100000000000001" customHeight="1">
      <c r="A5" s="178" t="s">
        <v>97</v>
      </c>
      <c r="B5" s="179" t="s">
        <v>98</v>
      </c>
      <c r="C5" s="179" t="s">
        <v>322</v>
      </c>
      <c r="D5" s="180">
        <v>0.2</v>
      </c>
      <c r="E5" s="3"/>
    </row>
    <row r="6" spans="1:5" ht="20.100000000000001" customHeight="1">
      <c r="A6" s="178" t="s">
        <v>99</v>
      </c>
      <c r="B6" s="179" t="s">
        <v>100</v>
      </c>
      <c r="C6" s="179" t="s">
        <v>323</v>
      </c>
      <c r="D6" s="180">
        <v>0.08</v>
      </c>
      <c r="E6" s="3"/>
    </row>
    <row r="7" spans="1:5" ht="20.100000000000001" customHeight="1">
      <c r="A7" s="178" t="s">
        <v>101</v>
      </c>
      <c r="B7" s="179" t="s">
        <v>102</v>
      </c>
      <c r="C7" s="179" t="s">
        <v>324</v>
      </c>
      <c r="D7" s="180">
        <v>2.5000000000000001E-2</v>
      </c>
      <c r="E7" s="3"/>
    </row>
    <row r="8" spans="1:5" ht="20.100000000000001" customHeight="1">
      <c r="A8" s="178" t="s">
        <v>103</v>
      </c>
      <c r="B8" s="179" t="s">
        <v>104</v>
      </c>
      <c r="C8" s="179" t="s">
        <v>325</v>
      </c>
      <c r="D8" s="180">
        <v>1.4999999999999999E-2</v>
      </c>
      <c r="E8" s="3"/>
    </row>
    <row r="9" spans="1:5" ht="20.100000000000001" customHeight="1">
      <c r="A9" s="178" t="s">
        <v>105</v>
      </c>
      <c r="B9" s="179" t="s">
        <v>106</v>
      </c>
      <c r="C9" s="179" t="s">
        <v>326</v>
      </c>
      <c r="D9" s="180">
        <v>0.01</v>
      </c>
      <c r="E9" s="3"/>
    </row>
    <row r="10" spans="1:5" ht="20.100000000000001" customHeight="1">
      <c r="A10" s="178" t="s">
        <v>107</v>
      </c>
      <c r="B10" s="179" t="s">
        <v>108</v>
      </c>
      <c r="C10" s="179" t="s">
        <v>327</v>
      </c>
      <c r="D10" s="180">
        <v>2E-3</v>
      </c>
      <c r="E10" s="3"/>
    </row>
    <row r="11" spans="1:5" ht="20.100000000000001" customHeight="1">
      <c r="A11" s="178" t="s">
        <v>109</v>
      </c>
      <c r="B11" s="179" t="s">
        <v>110</v>
      </c>
      <c r="C11" s="179" t="s">
        <v>322</v>
      </c>
      <c r="D11" s="180">
        <v>0.03</v>
      </c>
      <c r="E11" s="3"/>
    </row>
    <row r="12" spans="1:5" ht="20.100000000000001" customHeight="1">
      <c r="A12" s="178" t="s">
        <v>111</v>
      </c>
      <c r="B12" s="179" t="s">
        <v>112</v>
      </c>
      <c r="C12" s="179" t="s">
        <v>328</v>
      </c>
      <c r="D12" s="180">
        <v>6.0000000000000001E-3</v>
      </c>
      <c r="E12" s="3"/>
    </row>
    <row r="13" spans="1:5" ht="20.100000000000001" customHeight="1">
      <c r="A13" s="178" t="s">
        <v>113</v>
      </c>
      <c r="B13" s="179" t="s">
        <v>114</v>
      </c>
      <c r="C13" s="179" t="s">
        <v>329</v>
      </c>
      <c r="D13" s="180">
        <v>0</v>
      </c>
      <c r="E13" s="3"/>
    </row>
    <row r="14" spans="1:5" ht="20.100000000000001" customHeight="1">
      <c r="A14" s="485" t="s">
        <v>115</v>
      </c>
      <c r="B14" s="485"/>
      <c r="C14" s="485"/>
      <c r="D14" s="181">
        <f>SUM(D5:D13)</f>
        <v>0.3680000000000001</v>
      </c>
      <c r="E14" s="4"/>
    </row>
    <row r="15" spans="1:5" ht="20.100000000000001" customHeight="1">
      <c r="A15" s="486" t="s">
        <v>94</v>
      </c>
      <c r="B15" s="486" t="s">
        <v>116</v>
      </c>
      <c r="C15" s="488" t="s">
        <v>96</v>
      </c>
      <c r="D15" s="488"/>
      <c r="E15" s="5"/>
    </row>
    <row r="16" spans="1:5" ht="20.100000000000001" customHeight="1">
      <c r="A16" s="487"/>
      <c r="B16" s="490"/>
      <c r="C16" s="488"/>
      <c r="D16" s="488"/>
      <c r="E16" s="6"/>
    </row>
    <row r="17" spans="1:5" ht="20.100000000000001" customHeight="1">
      <c r="A17" s="178" t="s">
        <v>117</v>
      </c>
      <c r="B17" s="179" t="s">
        <v>314</v>
      </c>
      <c r="C17" s="179" t="s">
        <v>313</v>
      </c>
      <c r="D17" s="180">
        <v>5.8099999999999999E-2</v>
      </c>
      <c r="E17" s="3"/>
    </row>
    <row r="18" spans="1:5" ht="20.100000000000001" customHeight="1">
      <c r="A18" s="178" t="s">
        <v>118</v>
      </c>
      <c r="B18" s="179" t="s">
        <v>119</v>
      </c>
      <c r="C18" s="179" t="s">
        <v>315</v>
      </c>
      <c r="D18" s="182">
        <v>1.66E-2</v>
      </c>
      <c r="E18" s="3"/>
    </row>
    <row r="19" spans="1:5" ht="20.100000000000001" customHeight="1">
      <c r="A19" s="178" t="s">
        <v>120</v>
      </c>
      <c r="B19" s="179" t="s">
        <v>121</v>
      </c>
      <c r="C19" s="179" t="s">
        <v>315</v>
      </c>
      <c r="D19" s="182">
        <v>2.5000000000000001E-3</v>
      </c>
      <c r="E19" s="3"/>
    </row>
    <row r="20" spans="1:5" ht="20.100000000000001" customHeight="1">
      <c r="A20" s="178" t="s">
        <v>122</v>
      </c>
      <c r="B20" s="179" t="s">
        <v>123</v>
      </c>
      <c r="C20" s="179" t="s">
        <v>316</v>
      </c>
      <c r="D20" s="182">
        <v>5.9999999999999995E-4</v>
      </c>
      <c r="E20" s="3"/>
    </row>
    <row r="21" spans="1:5" ht="20.100000000000001" customHeight="1">
      <c r="A21" s="178" t="s">
        <v>124</v>
      </c>
      <c r="B21" s="179" t="s">
        <v>125</v>
      </c>
      <c r="C21" s="179" t="s">
        <v>317</v>
      </c>
      <c r="D21" s="182">
        <v>8.2000000000000007E-3</v>
      </c>
      <c r="E21" s="3"/>
    </row>
    <row r="22" spans="1:5" ht="20.100000000000001" customHeight="1">
      <c r="A22" s="178" t="s">
        <v>126</v>
      </c>
      <c r="B22" s="179" t="s">
        <v>127</v>
      </c>
      <c r="C22" s="179" t="s">
        <v>318</v>
      </c>
      <c r="D22" s="180">
        <v>8.3299999999999999E-2</v>
      </c>
      <c r="E22" s="3"/>
    </row>
    <row r="23" spans="1:5" ht="20.100000000000001" customHeight="1">
      <c r="A23" s="485" t="s">
        <v>128</v>
      </c>
      <c r="B23" s="485"/>
      <c r="C23" s="485"/>
      <c r="D23" s="181">
        <f>SUM(D17:D22)</f>
        <v>0.16930000000000001</v>
      </c>
      <c r="E23" s="4"/>
    </row>
    <row r="24" spans="1:5" ht="20.100000000000001" customHeight="1">
      <c r="A24" s="486" t="s">
        <v>94</v>
      </c>
      <c r="B24" s="488" t="s">
        <v>129</v>
      </c>
      <c r="C24" s="488" t="s">
        <v>96</v>
      </c>
      <c r="D24" s="488"/>
      <c r="E24" s="5"/>
    </row>
    <row r="25" spans="1:5" ht="20.100000000000001" customHeight="1">
      <c r="A25" s="487"/>
      <c r="B25" s="489"/>
      <c r="C25" s="488"/>
      <c r="D25" s="488"/>
      <c r="E25" s="6"/>
    </row>
    <row r="26" spans="1:5" ht="20.100000000000001" customHeight="1">
      <c r="A26" s="178" t="s">
        <v>130</v>
      </c>
      <c r="B26" s="179" t="s">
        <v>131</v>
      </c>
      <c r="C26" s="179" t="s">
        <v>319</v>
      </c>
      <c r="D26" s="180">
        <v>3.5400000000000001E-2</v>
      </c>
      <c r="E26" s="3"/>
    </row>
    <row r="27" spans="1:5" ht="20.100000000000001" customHeight="1">
      <c r="A27" s="178" t="s">
        <v>132</v>
      </c>
      <c r="B27" s="179" t="s">
        <v>510</v>
      </c>
      <c r="C27" s="179"/>
      <c r="D27" s="182">
        <v>5.2999999999999999E-2</v>
      </c>
      <c r="E27" s="3"/>
    </row>
    <row r="28" spans="1:5" ht="20.100000000000001" customHeight="1">
      <c r="A28" s="178" t="s">
        <v>133</v>
      </c>
      <c r="B28" s="179" t="s">
        <v>511</v>
      </c>
      <c r="C28" s="179"/>
      <c r="D28" s="180">
        <v>3.8999999999999998E-3</v>
      </c>
      <c r="E28" s="3"/>
    </row>
    <row r="29" spans="1:5" ht="20.100000000000001" customHeight="1">
      <c r="A29" s="178" t="s">
        <v>134</v>
      </c>
      <c r="B29" s="179" t="s">
        <v>512</v>
      </c>
      <c r="C29" s="179"/>
      <c r="D29" s="180">
        <v>3.3000000000000002E-2</v>
      </c>
      <c r="E29" s="3"/>
    </row>
    <row r="30" spans="1:5" ht="20.100000000000001" customHeight="1">
      <c r="A30" s="178" t="s">
        <v>135</v>
      </c>
      <c r="B30" s="179" t="s">
        <v>136</v>
      </c>
      <c r="C30" s="179" t="s">
        <v>320</v>
      </c>
      <c r="D30" s="180">
        <v>2.5000000000000001E-3</v>
      </c>
      <c r="E30" s="3"/>
    </row>
    <row r="31" spans="1:5" ht="20.100000000000001" customHeight="1">
      <c r="A31" s="485" t="s">
        <v>137</v>
      </c>
      <c r="B31" s="485"/>
      <c r="C31" s="485"/>
      <c r="D31" s="181">
        <f>SUM(D26:D30)</f>
        <v>0.12780000000000002</v>
      </c>
      <c r="E31" s="3"/>
    </row>
    <row r="32" spans="1:5" ht="20.100000000000001" customHeight="1">
      <c r="A32" s="486" t="s">
        <v>94</v>
      </c>
      <c r="B32" s="486" t="s">
        <v>138</v>
      </c>
      <c r="C32" s="183"/>
      <c r="D32" s="184"/>
      <c r="E32" s="7"/>
    </row>
    <row r="33" spans="1:7" ht="20.100000000000001" customHeight="1">
      <c r="A33" s="487"/>
      <c r="B33" s="490"/>
      <c r="C33" s="184"/>
      <c r="D33" s="184"/>
      <c r="E33" s="7"/>
    </row>
    <row r="34" spans="1:7" ht="20.100000000000001" customHeight="1">
      <c r="A34" s="178" t="s">
        <v>139</v>
      </c>
      <c r="B34" s="179" t="s">
        <v>140</v>
      </c>
      <c r="C34" s="179" t="s">
        <v>321</v>
      </c>
      <c r="D34" s="180">
        <f>D14*D23</f>
        <v>6.2302400000000022E-2</v>
      </c>
      <c r="E34" s="3"/>
    </row>
    <row r="35" spans="1:7" ht="20.100000000000001" customHeight="1">
      <c r="A35" s="178" t="s">
        <v>141</v>
      </c>
      <c r="B35" s="179" t="s">
        <v>142</v>
      </c>
      <c r="C35" s="179" t="s">
        <v>321</v>
      </c>
      <c r="D35" s="180">
        <v>2.8E-3</v>
      </c>
    </row>
    <row r="36" spans="1:7" ht="20.100000000000001" customHeight="1">
      <c r="A36" s="185"/>
      <c r="B36" s="485" t="s">
        <v>143</v>
      </c>
      <c r="C36" s="485"/>
      <c r="D36" s="181">
        <f>SUM(D34:D35)</f>
        <v>6.5102400000000019E-2</v>
      </c>
      <c r="E36" s="4"/>
      <c r="F36" s="224">
        <v>1600.73</v>
      </c>
    </row>
    <row r="37" spans="1:7" ht="20.100000000000001" customHeight="1">
      <c r="A37" s="178"/>
      <c r="B37" s="186" t="s">
        <v>144</v>
      </c>
      <c r="C37" s="187"/>
      <c r="D37" s="188">
        <f>TRUNC(SUM(D14,D23,D31,D36),4)</f>
        <v>0.73019999999999996</v>
      </c>
      <c r="E37" s="9"/>
      <c r="F37" s="224">
        <v>1542.58</v>
      </c>
      <c r="G37" s="10"/>
    </row>
    <row r="38" spans="1:7" ht="20.100000000000001" customHeight="1">
      <c r="A38" s="439"/>
      <c r="B38" s="248"/>
      <c r="C38" s="440"/>
      <c r="D38" s="441"/>
      <c r="E38" s="9"/>
      <c r="F38" s="224"/>
      <c r="G38" s="10"/>
    </row>
    <row r="39" spans="1:7" ht="20.100000000000001" customHeight="1">
      <c r="A39" s="439"/>
      <c r="B39" s="248"/>
      <c r="C39" s="440"/>
      <c r="D39" s="441"/>
      <c r="E39" s="9"/>
      <c r="F39" s="224"/>
      <c r="G39" s="10"/>
    </row>
    <row r="40" spans="1:7">
      <c r="A40" s="11"/>
      <c r="C40" s="3"/>
      <c r="D40" s="13"/>
      <c r="E40" s="3"/>
      <c r="F40" s="224">
        <f>F37/F36</f>
        <v>0.96367282427392498</v>
      </c>
      <c r="G40" s="3"/>
    </row>
    <row r="41" spans="1:7">
      <c r="A41" s="11"/>
      <c r="C41" s="3"/>
      <c r="D41" s="13"/>
      <c r="E41" s="3"/>
      <c r="F41" s="3"/>
      <c r="G41" s="3"/>
    </row>
    <row r="42" spans="1:7">
      <c r="A42" s="11"/>
      <c r="B42" s="438"/>
      <c r="C42" s="3"/>
      <c r="D42" s="13"/>
      <c r="E42" s="3"/>
      <c r="F42" s="3"/>
      <c r="G42" s="3"/>
    </row>
    <row r="43" spans="1:7">
      <c r="A43" s="11"/>
      <c r="B43" s="11" t="s">
        <v>719</v>
      </c>
      <c r="C43" s="3"/>
      <c r="D43" s="13"/>
      <c r="E43" s="3"/>
      <c r="F43" s="3"/>
      <c r="G43" s="3"/>
    </row>
    <row r="45" spans="1:7">
      <c r="A45" s="14"/>
    </row>
    <row r="46" spans="1:7">
      <c r="A46" s="16"/>
    </row>
    <row r="59" spans="1:1">
      <c r="A59" s="14"/>
    </row>
    <row r="60" spans="1:1">
      <c r="A60" s="14"/>
    </row>
  </sheetData>
  <mergeCells count="17">
    <mergeCell ref="A14:C14"/>
    <mergeCell ref="B1:D1"/>
    <mergeCell ref="B36:C36"/>
    <mergeCell ref="A23:C23"/>
    <mergeCell ref="A24:A25"/>
    <mergeCell ref="B24:B25"/>
    <mergeCell ref="C24:D25"/>
    <mergeCell ref="A31:C31"/>
    <mergeCell ref="A32:A33"/>
    <mergeCell ref="B32:B33"/>
    <mergeCell ref="A15:A16"/>
    <mergeCell ref="B15:B16"/>
    <mergeCell ref="C15:D16"/>
    <mergeCell ref="A2:D2"/>
    <mergeCell ref="A3:A4"/>
    <mergeCell ref="B3:B4"/>
    <mergeCell ref="C3:D4"/>
  </mergeCells>
  <printOptions horizontalCentered="1"/>
  <pageMargins left="1.1811023622047245" right="0.59055118110236227" top="1.5748031496062993" bottom="0.98425196850393704" header="0.51181102362204722" footer="0.51181102362204722"/>
  <pageSetup paperSize="9" scale="5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1F845-7E79-4853-ACED-4C833BC8B8D7}">
  <sheetPr>
    <tabColor theme="8" tint="-0.249977111117893"/>
  </sheetPr>
  <dimension ref="A1:G52"/>
  <sheetViews>
    <sheetView zoomScaleNormal="100" zoomScaleSheetLayoutView="80" zoomScalePageLayoutView="20" workbookViewId="0">
      <selection activeCell="B1" sqref="B1:D1"/>
    </sheetView>
  </sheetViews>
  <sheetFormatPr defaultColWidth="9.28515625" defaultRowHeight="12.75"/>
  <cols>
    <col min="1" max="1" width="13.28515625" style="17" customWidth="1"/>
    <col min="2" max="2" width="48.140625" style="8" customWidth="1"/>
    <col min="3" max="3" width="22.7109375" style="8" customWidth="1"/>
    <col min="4" max="4" width="18.42578125" style="15" customWidth="1"/>
    <col min="5" max="16384" width="9.28515625" style="8"/>
  </cols>
  <sheetData>
    <row r="1" spans="1:5" ht="79.5" customHeight="1">
      <c r="B1" s="484"/>
      <c r="C1" s="484"/>
      <c r="D1" s="484"/>
    </row>
    <row r="2" spans="1:5" ht="27.75" customHeight="1">
      <c r="A2" s="491" t="s">
        <v>390</v>
      </c>
      <c r="B2" s="491"/>
      <c r="C2" s="491"/>
      <c r="D2" s="491"/>
      <c r="E2" s="1"/>
    </row>
    <row r="3" spans="1:5" ht="15" customHeight="1">
      <c r="A3" s="492" t="s">
        <v>391</v>
      </c>
      <c r="B3" s="492" t="s">
        <v>306</v>
      </c>
      <c r="C3" s="497" t="s">
        <v>220</v>
      </c>
      <c r="D3" s="497" t="s">
        <v>96</v>
      </c>
      <c r="E3" s="1"/>
    </row>
    <row r="4" spans="1:5" ht="15" customHeight="1">
      <c r="A4" s="493"/>
      <c r="B4" s="493"/>
      <c r="C4" s="494"/>
      <c r="D4" s="494"/>
      <c r="E4" s="2"/>
    </row>
    <row r="5" spans="1:5" ht="20.100000000000001" customHeight="1">
      <c r="A5" s="178" t="s">
        <v>392</v>
      </c>
      <c r="B5" s="179" t="s">
        <v>393</v>
      </c>
      <c r="C5" s="179" t="s">
        <v>526</v>
      </c>
      <c r="D5" s="398">
        <v>3.4299999999999997E-2</v>
      </c>
      <c r="E5" s="3"/>
    </row>
    <row r="6" spans="1:5" ht="20.100000000000001" customHeight="1">
      <c r="A6" s="178" t="s">
        <v>394</v>
      </c>
      <c r="B6" s="179" t="s">
        <v>395</v>
      </c>
      <c r="C6" s="179" t="s">
        <v>526</v>
      </c>
      <c r="D6" s="398">
        <v>9.4000000000000004E-3</v>
      </c>
      <c r="E6" s="3"/>
    </row>
    <row r="7" spans="1:5" ht="20.100000000000001" customHeight="1">
      <c r="A7" s="178" t="s">
        <v>396</v>
      </c>
      <c r="B7" s="179" t="s">
        <v>397</v>
      </c>
      <c r="C7" s="179" t="s">
        <v>526</v>
      </c>
      <c r="D7" s="398">
        <v>0.01</v>
      </c>
      <c r="E7" s="3"/>
    </row>
    <row r="8" spans="1:5" ht="20.100000000000001" customHeight="1">
      <c r="A8" s="178" t="s">
        <v>398</v>
      </c>
      <c r="B8" s="179" t="s">
        <v>399</v>
      </c>
      <c r="C8" s="179" t="s">
        <v>526</v>
      </c>
      <c r="D8" s="398">
        <v>2.8E-3</v>
      </c>
      <c r="E8" s="3"/>
    </row>
    <row r="9" spans="1:5" ht="20.100000000000001" customHeight="1">
      <c r="A9" s="178" t="s">
        <v>400</v>
      </c>
      <c r="B9" s="179" t="s">
        <v>527</v>
      </c>
      <c r="C9" s="179" t="s">
        <v>526</v>
      </c>
      <c r="D9" s="398">
        <v>8.0399999999999999E-2</v>
      </c>
      <c r="E9" s="3"/>
    </row>
    <row r="10" spans="1:5" ht="20.100000000000001" customHeight="1">
      <c r="A10" s="178"/>
      <c r="B10" s="179"/>
      <c r="C10" s="179"/>
      <c r="D10" s="180"/>
      <c r="E10" s="3"/>
    </row>
    <row r="11" spans="1:5" ht="20.100000000000001" customHeight="1">
      <c r="A11" s="485" t="s">
        <v>48</v>
      </c>
      <c r="B11" s="485"/>
      <c r="C11" s="485"/>
      <c r="D11" s="181">
        <f>SUM(D5:D10)</f>
        <v>0.13689999999999999</v>
      </c>
      <c r="E11" s="4"/>
    </row>
    <row r="12" spans="1:5" ht="20.100000000000001" customHeight="1">
      <c r="A12" s="486" t="s">
        <v>94</v>
      </c>
      <c r="B12" s="486" t="s">
        <v>307</v>
      </c>
      <c r="C12" s="497" t="s">
        <v>220</v>
      </c>
      <c r="D12" s="497" t="s">
        <v>96</v>
      </c>
      <c r="E12" s="5"/>
    </row>
    <row r="13" spans="1:5" ht="20.100000000000001" customHeight="1">
      <c r="A13" s="487"/>
      <c r="B13" s="490"/>
      <c r="C13" s="494"/>
      <c r="D13" s="494"/>
      <c r="E13" s="6"/>
    </row>
    <row r="14" spans="1:5" ht="20.100000000000001" customHeight="1">
      <c r="A14" s="178"/>
      <c r="B14" s="179" t="s">
        <v>274</v>
      </c>
      <c r="C14" s="179"/>
      <c r="D14" s="304">
        <v>0.05</v>
      </c>
      <c r="E14" s="3"/>
    </row>
    <row r="15" spans="1:5" ht="20.100000000000001" customHeight="1">
      <c r="A15" s="178"/>
      <c r="B15" s="179" t="s">
        <v>272</v>
      </c>
      <c r="C15" s="179"/>
      <c r="D15" s="182">
        <v>1.6500000000000001E-2</v>
      </c>
      <c r="E15" s="3"/>
    </row>
    <row r="16" spans="1:5" ht="20.100000000000001" customHeight="1">
      <c r="A16" s="178"/>
      <c r="B16" s="179" t="s">
        <v>273</v>
      </c>
      <c r="C16" s="179"/>
      <c r="D16" s="182">
        <v>7.5999999999999998E-2</v>
      </c>
      <c r="E16" s="3"/>
    </row>
    <row r="17" spans="1:5" ht="20.100000000000001" customHeight="1">
      <c r="A17" s="485" t="s">
        <v>401</v>
      </c>
      <c r="B17" s="485"/>
      <c r="C17" s="485"/>
      <c r="D17" s="247">
        <f>SUM(D14:D16)</f>
        <v>0.14250000000000002</v>
      </c>
      <c r="E17" s="4"/>
    </row>
    <row r="18" spans="1:5" ht="20.100000000000001" customHeight="1">
      <c r="A18" s="485" t="s">
        <v>390</v>
      </c>
      <c r="B18" s="485"/>
      <c r="C18" s="495"/>
      <c r="D18" s="252">
        <f>+ROUND(((((1+D5+D8+D7)*(1+D6)*(1+D9))/(1-D17))-1)*1,4)</f>
        <v>0.33169999999999999</v>
      </c>
      <c r="E18" s="4"/>
    </row>
    <row r="19" spans="1:5" ht="20.100000000000001" customHeight="1">
      <c r="A19" s="496" t="s">
        <v>683</v>
      </c>
      <c r="B19" s="496"/>
      <c r="C19" s="496"/>
      <c r="D19" s="496"/>
      <c r="E19" s="4"/>
    </row>
    <row r="20" spans="1:5" ht="20.100000000000001" customHeight="1">
      <c r="A20" s="248"/>
      <c r="B20" s="248"/>
      <c r="C20" s="248"/>
      <c r="D20" s="249"/>
      <c r="E20" s="4"/>
    </row>
    <row r="21" spans="1:5" ht="20.100000000000001" customHeight="1">
      <c r="A21" s="253" t="s">
        <v>402</v>
      </c>
      <c r="B21" s="248"/>
      <c r="C21" s="248"/>
      <c r="D21" s="249"/>
      <c r="E21" s="4"/>
    </row>
    <row r="22" spans="1:5" ht="20.100000000000001" customHeight="1">
      <c r="A22" s="248"/>
      <c r="B22" s="248"/>
      <c r="C22" s="248"/>
      <c r="D22" s="249"/>
      <c r="E22" s="4"/>
    </row>
    <row r="23" spans="1:5" ht="20.100000000000001" customHeight="1">
      <c r="A23" s="248"/>
      <c r="B23" s="248"/>
      <c r="C23" s="248"/>
      <c r="D23" s="249"/>
      <c r="E23" s="4"/>
    </row>
    <row r="24" spans="1:5" ht="20.100000000000001" customHeight="1">
      <c r="A24" s="248"/>
      <c r="B24" s="248"/>
      <c r="C24" s="248"/>
      <c r="D24" s="249"/>
      <c r="E24" s="4"/>
    </row>
    <row r="25" spans="1:5" ht="20.100000000000001" customHeight="1">
      <c r="A25" s="248"/>
      <c r="B25" s="248"/>
      <c r="C25" s="248"/>
      <c r="D25" s="249"/>
      <c r="E25" s="4"/>
    </row>
    <row r="26" spans="1:5" ht="20.100000000000001" customHeight="1">
      <c r="A26" s="250"/>
      <c r="B26" s="250"/>
      <c r="C26" s="250"/>
      <c r="D26" s="251"/>
      <c r="E26" s="4"/>
    </row>
    <row r="27" spans="1:5" ht="20.100000000000001" customHeight="1">
      <c r="A27" s="493" t="s">
        <v>94</v>
      </c>
      <c r="B27" s="493" t="s">
        <v>514</v>
      </c>
      <c r="C27" s="494" t="s">
        <v>96</v>
      </c>
      <c r="D27" s="494"/>
      <c r="E27" s="5"/>
    </row>
    <row r="28" spans="1:5" ht="20.100000000000001" customHeight="1">
      <c r="A28" s="487"/>
      <c r="B28" s="490"/>
      <c r="C28" s="488"/>
      <c r="D28" s="488"/>
      <c r="E28" s="6"/>
    </row>
    <row r="29" spans="1:5" ht="20.100000000000001" customHeight="1">
      <c r="A29" s="178" t="s">
        <v>130</v>
      </c>
      <c r="B29" s="179" t="s">
        <v>311</v>
      </c>
      <c r="C29" s="179"/>
      <c r="D29" s="180">
        <v>0.15</v>
      </c>
      <c r="E29" s="3"/>
    </row>
    <row r="30" spans="1:5" ht="20.100000000000001" customHeight="1">
      <c r="A30" s="178" t="s">
        <v>132</v>
      </c>
      <c r="B30" s="179" t="s">
        <v>312</v>
      </c>
      <c r="C30" s="179"/>
      <c r="D30" s="182">
        <v>0.1</v>
      </c>
      <c r="E30" s="3"/>
    </row>
    <row r="31" spans="1:5" ht="20.100000000000001" customHeight="1">
      <c r="A31" s="178" t="s">
        <v>133</v>
      </c>
      <c r="B31" s="179" t="s">
        <v>114</v>
      </c>
      <c r="C31" s="179"/>
      <c r="D31" s="180">
        <v>0.09</v>
      </c>
      <c r="E31" s="3"/>
    </row>
    <row r="32" spans="1:5" ht="20.100000000000001" customHeight="1">
      <c r="A32" s="485"/>
      <c r="B32" s="485"/>
      <c r="C32" s="485"/>
      <c r="D32" s="181"/>
      <c r="E32" s="3"/>
    </row>
    <row r="33" spans="1:7">
      <c r="A33" s="11"/>
      <c r="B33" s="12"/>
      <c r="C33" s="3"/>
      <c r="D33" s="13"/>
      <c r="E33" s="3"/>
      <c r="F33" s="3"/>
      <c r="G33" s="3"/>
    </row>
    <row r="34" spans="1:7">
      <c r="A34" s="11"/>
      <c r="B34" s="12"/>
      <c r="C34" s="3"/>
      <c r="D34" s="13"/>
      <c r="E34" s="3"/>
      <c r="F34" s="3"/>
      <c r="G34" s="3"/>
    </row>
    <row r="35" spans="1:7">
      <c r="A35" s="11"/>
      <c r="B35" s="438"/>
      <c r="C35" s="3"/>
      <c r="D35" s="13"/>
      <c r="E35" s="3"/>
      <c r="F35" s="3"/>
      <c r="G35" s="3"/>
    </row>
    <row r="36" spans="1:7">
      <c r="B36" s="11" t="s">
        <v>719</v>
      </c>
    </row>
    <row r="37" spans="1:7">
      <c r="A37" s="14"/>
    </row>
    <row r="38" spans="1:7">
      <c r="A38" s="16"/>
    </row>
    <row r="51" spans="1:1">
      <c r="A51" s="14"/>
    </row>
    <row r="52" spans="1:1">
      <c r="A52" s="14"/>
    </row>
  </sheetData>
  <mergeCells count="18">
    <mergeCell ref="A32:C32"/>
    <mergeCell ref="A18:C18"/>
    <mergeCell ref="A19:D19"/>
    <mergeCell ref="A12:A13"/>
    <mergeCell ref="B12:B13"/>
    <mergeCell ref="C12:C13"/>
    <mergeCell ref="D12:D13"/>
    <mergeCell ref="B1:D1"/>
    <mergeCell ref="A17:C17"/>
    <mergeCell ref="A27:A28"/>
    <mergeCell ref="B27:B28"/>
    <mergeCell ref="C27:D28"/>
    <mergeCell ref="A2:D2"/>
    <mergeCell ref="A3:A4"/>
    <mergeCell ref="B3:B4"/>
    <mergeCell ref="A11:C11"/>
    <mergeCell ref="D3:D4"/>
    <mergeCell ref="C3:C4"/>
  </mergeCells>
  <printOptions horizontalCentered="1"/>
  <pageMargins left="0.25" right="0.25" top="0.75" bottom="0.75" header="0.3" footer="0.3"/>
  <pageSetup paperSize="9" scale="5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F1:W80"/>
  <sheetViews>
    <sheetView showGridLines="0" view="pageBreakPreview" zoomScale="70" zoomScaleNormal="70" zoomScaleSheetLayoutView="70" workbookViewId="0">
      <selection activeCell="G1" sqref="G1:J1"/>
    </sheetView>
  </sheetViews>
  <sheetFormatPr defaultRowHeight="12.75"/>
  <cols>
    <col min="5" max="5" width="0.7109375" customWidth="1"/>
    <col min="7" max="7" width="53.7109375" customWidth="1"/>
    <col min="8" max="8" width="15.7109375" customWidth="1"/>
    <col min="9" max="9" width="14.5703125" customWidth="1"/>
    <col min="10" max="10" width="31.85546875" customWidth="1"/>
    <col min="11" max="15" width="8.85546875" customWidth="1"/>
    <col min="17" max="17" width="11.140625" customWidth="1"/>
    <col min="18" max="18" width="27.28515625" customWidth="1"/>
    <col min="19" max="19" width="13" bestFit="1" customWidth="1"/>
    <col min="20" max="20" width="17.85546875" customWidth="1"/>
  </cols>
  <sheetData>
    <row r="1" spans="6:20" ht="75" customHeight="1">
      <c r="G1" s="445"/>
      <c r="H1" s="445"/>
      <c r="I1" s="445"/>
      <c r="J1" s="445"/>
    </row>
    <row r="3" spans="6:20" ht="5.0999999999999996" customHeight="1"/>
    <row r="4" spans="6:20" ht="14.25">
      <c r="F4" s="444" t="s">
        <v>216</v>
      </c>
      <c r="G4" s="444"/>
      <c r="H4" s="444"/>
      <c r="I4" s="444"/>
      <c r="J4" s="444"/>
    </row>
    <row r="5" spans="6:20" ht="15">
      <c r="F5" s="336"/>
      <c r="G5" s="336"/>
      <c r="H5" s="336"/>
      <c r="I5" s="336"/>
      <c r="J5" s="336"/>
    </row>
    <row r="6" spans="6:20" ht="15">
      <c r="F6" s="337" t="s">
        <v>177</v>
      </c>
      <c r="G6" s="338" t="s">
        <v>217</v>
      </c>
      <c r="H6" s="337" t="s">
        <v>218</v>
      </c>
      <c r="I6" s="337" t="s">
        <v>219</v>
      </c>
      <c r="J6" s="442" t="s">
        <v>220</v>
      </c>
      <c r="Q6" s="275"/>
      <c r="R6" s="275"/>
      <c r="S6" s="275"/>
      <c r="T6" s="275"/>
    </row>
    <row r="7" spans="6:20" ht="15">
      <c r="F7" s="339">
        <v>1</v>
      </c>
      <c r="G7" s="340" t="s">
        <v>37</v>
      </c>
      <c r="H7" s="339" t="s">
        <v>233</v>
      </c>
      <c r="I7" s="423">
        <f>3102.8*1.07</f>
        <v>3319.9960000000005</v>
      </c>
      <c r="J7" s="433" t="s">
        <v>380</v>
      </c>
      <c r="Q7" s="273"/>
      <c r="R7" s="273"/>
      <c r="S7" s="273"/>
      <c r="T7" s="274"/>
    </row>
    <row r="8" spans="6:20" ht="15">
      <c r="F8" s="339">
        <f t="shared" ref="F8:F18" si="0">F7+1</f>
        <v>2</v>
      </c>
      <c r="G8" s="340" t="s">
        <v>38</v>
      </c>
      <c r="H8" s="339" t="s">
        <v>233</v>
      </c>
      <c r="I8" s="423">
        <f>1724.4*1.07</f>
        <v>1845.1080000000002</v>
      </c>
      <c r="J8" s="433" t="s">
        <v>565</v>
      </c>
      <c r="Q8" s="273"/>
      <c r="R8" s="273"/>
      <c r="S8" s="273"/>
      <c r="T8" s="274"/>
    </row>
    <row r="9" spans="6:20" ht="15">
      <c r="F9" s="339">
        <f t="shared" si="0"/>
        <v>3</v>
      </c>
      <c r="G9" s="340" t="s">
        <v>488</v>
      </c>
      <c r="H9" s="339" t="s">
        <v>233</v>
      </c>
      <c r="I9" s="424">
        <v>8059.15</v>
      </c>
      <c r="J9" s="443" t="s">
        <v>407</v>
      </c>
      <c r="Q9" s="273"/>
      <c r="R9" s="273"/>
      <c r="S9" s="273"/>
      <c r="T9" s="274"/>
    </row>
    <row r="10" spans="6:20" ht="15">
      <c r="F10" s="339">
        <f t="shared" si="0"/>
        <v>4</v>
      </c>
      <c r="G10" s="340" t="s">
        <v>487</v>
      </c>
      <c r="H10" s="339" t="s">
        <v>233</v>
      </c>
      <c r="I10" s="423">
        <f>1662.36*1.07</f>
        <v>1778.7252000000001</v>
      </c>
      <c r="J10" s="433" t="s">
        <v>565</v>
      </c>
      <c r="Q10" s="273"/>
      <c r="R10" s="273"/>
      <c r="S10" s="273"/>
      <c r="T10" s="274"/>
    </row>
    <row r="11" spans="6:20" ht="15">
      <c r="F11" s="339">
        <f t="shared" si="0"/>
        <v>5</v>
      </c>
      <c r="G11" s="340" t="s">
        <v>268</v>
      </c>
      <c r="H11" s="339" t="s">
        <v>233</v>
      </c>
      <c r="I11" s="425">
        <f>2404.69*1.07</f>
        <v>2573.0183000000002</v>
      </c>
      <c r="J11" s="433"/>
      <c r="Q11" s="273"/>
      <c r="R11" s="273"/>
      <c r="S11" s="273"/>
      <c r="T11" s="274"/>
    </row>
    <row r="12" spans="6:20" ht="15">
      <c r="F12" s="339">
        <f t="shared" si="0"/>
        <v>6</v>
      </c>
      <c r="G12" s="340" t="s">
        <v>410</v>
      </c>
      <c r="H12" s="339" t="s">
        <v>233</v>
      </c>
      <c r="I12" s="425">
        <f>2404.69*1.07</f>
        <v>2573.0183000000002</v>
      </c>
      <c r="J12" s="433"/>
      <c r="Q12" s="273"/>
      <c r="R12" s="273"/>
      <c r="S12" s="273"/>
      <c r="T12" s="274"/>
    </row>
    <row r="13" spans="6:20" ht="15">
      <c r="F13" s="339">
        <f t="shared" si="0"/>
        <v>7</v>
      </c>
      <c r="G13" s="340" t="s">
        <v>658</v>
      </c>
      <c r="H13" s="339" t="s">
        <v>233</v>
      </c>
      <c r="I13" s="425">
        <f>21.8*26+151.91</f>
        <v>718.71</v>
      </c>
      <c r="J13" s="433" t="s">
        <v>565</v>
      </c>
      <c r="Q13" s="273"/>
      <c r="R13" s="273"/>
      <c r="S13" s="273"/>
      <c r="T13" s="274"/>
    </row>
    <row r="14" spans="6:20" ht="15">
      <c r="F14" s="339">
        <f t="shared" si="0"/>
        <v>8</v>
      </c>
      <c r="G14" s="340" t="s">
        <v>381</v>
      </c>
      <c r="H14" s="339" t="s">
        <v>233</v>
      </c>
      <c r="I14" s="425">
        <f>191.74+36.76+37.1</f>
        <v>265.60000000000002</v>
      </c>
      <c r="J14" s="433" t="s">
        <v>565</v>
      </c>
      <c r="Q14" s="273"/>
      <c r="R14" s="273"/>
      <c r="S14" s="273"/>
      <c r="T14" s="274"/>
    </row>
    <row r="15" spans="6:20" ht="15">
      <c r="F15" s="339">
        <f t="shared" si="0"/>
        <v>9</v>
      </c>
      <c r="G15" s="340" t="s">
        <v>275</v>
      </c>
      <c r="H15" s="339" t="s">
        <v>233</v>
      </c>
      <c r="I15" s="423">
        <f>1724.4*1.07</f>
        <v>1845.1080000000002</v>
      </c>
      <c r="J15" s="433" t="s">
        <v>565</v>
      </c>
      <c r="Q15" s="273"/>
      <c r="R15" s="273"/>
      <c r="S15" s="273"/>
      <c r="T15" s="274"/>
    </row>
    <row r="16" spans="6:20" ht="15">
      <c r="F16" s="339">
        <f t="shared" si="0"/>
        <v>10</v>
      </c>
      <c r="G16" s="340" t="s">
        <v>590</v>
      </c>
      <c r="H16" s="339" t="s">
        <v>233</v>
      </c>
      <c r="I16" s="423">
        <f>2691.38*1.07</f>
        <v>2879.7766000000001</v>
      </c>
      <c r="J16" s="433" t="s">
        <v>565</v>
      </c>
      <c r="Q16" s="273"/>
      <c r="R16" s="273"/>
      <c r="S16" s="273"/>
      <c r="T16" s="274"/>
    </row>
    <row r="17" spans="6:20" ht="15">
      <c r="F17" s="339">
        <f t="shared" si="0"/>
        <v>11</v>
      </c>
      <c r="G17" s="340" t="s">
        <v>276</v>
      </c>
      <c r="H17" s="339" t="s">
        <v>233</v>
      </c>
      <c r="I17" s="425">
        <f>356.39/12</f>
        <v>29.699166666666667</v>
      </c>
      <c r="J17" s="433" t="s">
        <v>234</v>
      </c>
    </row>
    <row r="18" spans="6:20" ht="15">
      <c r="F18" s="426">
        <f t="shared" si="0"/>
        <v>12</v>
      </c>
      <c r="G18" s="427" t="s">
        <v>716</v>
      </c>
      <c r="H18" s="426" t="s">
        <v>233</v>
      </c>
      <c r="I18" s="425">
        <f>1644.48/12</f>
        <v>137.04</v>
      </c>
      <c r="J18" s="339"/>
    </row>
    <row r="19" spans="6:20" ht="15">
      <c r="F19" s="426"/>
      <c r="G19" s="427"/>
      <c r="H19" s="426"/>
      <c r="I19" s="425"/>
      <c r="J19" s="426"/>
    </row>
    <row r="20" spans="6:20" ht="14.25">
      <c r="F20" s="337" t="s">
        <v>177</v>
      </c>
      <c r="G20" s="338" t="s">
        <v>235</v>
      </c>
      <c r="H20" s="337" t="s">
        <v>218</v>
      </c>
      <c r="I20" s="337" t="s">
        <v>219</v>
      </c>
      <c r="J20" s="337" t="s">
        <v>220</v>
      </c>
    </row>
    <row r="21" spans="6:20" ht="15">
      <c r="F21" s="339">
        <v>1</v>
      </c>
      <c r="G21" s="340" t="s">
        <v>10</v>
      </c>
      <c r="H21" s="339" t="s">
        <v>236</v>
      </c>
      <c r="I21" s="428">
        <f>198.42/2</f>
        <v>99.21</v>
      </c>
      <c r="J21" s="390" t="s">
        <v>637</v>
      </c>
      <c r="L21" s="323"/>
      <c r="M21" s="324"/>
      <c r="Q21" s="325"/>
      <c r="S21" s="325"/>
    </row>
    <row r="22" spans="6:20" ht="15">
      <c r="F22" s="339">
        <f t="shared" ref="F22:F47" si="1">F21+1</f>
        <v>2</v>
      </c>
      <c r="G22" s="340" t="s">
        <v>35</v>
      </c>
      <c r="H22" s="339" t="s">
        <v>236</v>
      </c>
      <c r="I22" s="428">
        <f>198.42/2</f>
        <v>99.21</v>
      </c>
      <c r="J22" s="390" t="s">
        <v>576</v>
      </c>
      <c r="L22" s="323"/>
      <c r="M22" s="324"/>
    </row>
    <row r="23" spans="6:20" ht="15">
      <c r="F23" s="339">
        <f t="shared" si="1"/>
        <v>3</v>
      </c>
      <c r="G23" s="340" t="s">
        <v>52</v>
      </c>
      <c r="H23" s="339" t="s">
        <v>237</v>
      </c>
      <c r="I23" s="428">
        <v>84.88</v>
      </c>
      <c r="J23" s="390" t="s">
        <v>576</v>
      </c>
      <c r="L23" s="323"/>
      <c r="M23" s="324"/>
    </row>
    <row r="24" spans="6:20" ht="15">
      <c r="F24" s="339">
        <f t="shared" si="1"/>
        <v>4</v>
      </c>
      <c r="G24" s="340" t="s">
        <v>12</v>
      </c>
      <c r="H24" s="339" t="s">
        <v>236</v>
      </c>
      <c r="I24" s="428">
        <v>28.61</v>
      </c>
      <c r="J24" s="390" t="s">
        <v>638</v>
      </c>
      <c r="Q24" s="327"/>
      <c r="R24" s="327"/>
      <c r="S24" s="327"/>
    </row>
    <row r="25" spans="6:20" ht="15">
      <c r="F25" s="339">
        <f t="shared" si="1"/>
        <v>5</v>
      </c>
      <c r="G25" s="340" t="s">
        <v>238</v>
      </c>
      <c r="H25" s="339" t="s">
        <v>236</v>
      </c>
      <c r="I25" s="428">
        <v>23.09</v>
      </c>
      <c r="J25" s="390" t="s">
        <v>639</v>
      </c>
      <c r="Q25" s="327"/>
      <c r="R25" s="327"/>
      <c r="S25" s="327"/>
    </row>
    <row r="26" spans="6:20" ht="15">
      <c r="F26" s="339">
        <f t="shared" si="1"/>
        <v>6</v>
      </c>
      <c r="G26" s="340" t="s">
        <v>239</v>
      </c>
      <c r="H26" s="339" t="s">
        <v>236</v>
      </c>
      <c r="I26" s="428">
        <v>18.18</v>
      </c>
      <c r="J26" s="391" t="s">
        <v>385</v>
      </c>
      <c r="L26" s="323"/>
      <c r="M26" s="328"/>
      <c r="Q26" s="327"/>
      <c r="R26" s="327"/>
      <c r="S26" s="327"/>
      <c r="T26" s="327"/>
    </row>
    <row r="27" spans="6:20" ht="15">
      <c r="F27" s="339">
        <f t="shared" si="1"/>
        <v>7</v>
      </c>
      <c r="G27" s="340" t="s">
        <v>240</v>
      </c>
      <c r="H27" s="339" t="s">
        <v>237</v>
      </c>
      <c r="I27" s="428">
        <v>12.49</v>
      </c>
      <c r="J27" s="392" t="s">
        <v>640</v>
      </c>
    </row>
    <row r="28" spans="6:20" ht="15">
      <c r="F28" s="339">
        <f t="shared" si="1"/>
        <v>8</v>
      </c>
      <c r="G28" s="340" t="s">
        <v>241</v>
      </c>
      <c r="H28" s="339" t="s">
        <v>236</v>
      </c>
      <c r="I28" s="428">
        <v>43.81</v>
      </c>
      <c r="J28" s="342" t="s">
        <v>552</v>
      </c>
      <c r="L28" s="323"/>
      <c r="M28" s="329"/>
    </row>
    <row r="29" spans="6:20" ht="15">
      <c r="F29" s="339">
        <f t="shared" si="1"/>
        <v>9</v>
      </c>
      <c r="G29" s="340" t="s">
        <v>40</v>
      </c>
      <c r="H29" s="339" t="s">
        <v>236</v>
      </c>
      <c r="I29" s="429">
        <v>48.32</v>
      </c>
      <c r="J29" s="341" t="s">
        <v>366</v>
      </c>
    </row>
    <row r="30" spans="6:20" ht="15">
      <c r="F30" s="339">
        <f t="shared" si="1"/>
        <v>10</v>
      </c>
      <c r="G30" s="340" t="s">
        <v>242</v>
      </c>
      <c r="H30" s="339" t="s">
        <v>236</v>
      </c>
      <c r="I30" s="428">
        <v>2850</v>
      </c>
      <c r="J30" s="358" t="s">
        <v>641</v>
      </c>
      <c r="L30" s="323"/>
      <c r="M30" s="329"/>
    </row>
    <row r="31" spans="6:20" ht="15">
      <c r="F31" s="339">
        <f t="shared" si="1"/>
        <v>11</v>
      </c>
      <c r="G31" s="340" t="s">
        <v>243</v>
      </c>
      <c r="H31" s="339" t="s">
        <v>236</v>
      </c>
      <c r="I31" s="429">
        <v>188.98</v>
      </c>
      <c r="J31" s="358" t="s">
        <v>544</v>
      </c>
      <c r="Q31" s="327"/>
    </row>
    <row r="32" spans="6:20" ht="15">
      <c r="F32" s="339">
        <f t="shared" si="1"/>
        <v>12</v>
      </c>
      <c r="G32" s="342" t="s">
        <v>371</v>
      </c>
      <c r="H32" s="344" t="s">
        <v>372</v>
      </c>
      <c r="I32" s="429">
        <v>75.72</v>
      </c>
      <c r="J32" s="393" t="s">
        <v>553</v>
      </c>
      <c r="L32" s="330"/>
      <c r="M32" s="331"/>
    </row>
    <row r="33" spans="6:19" ht="15">
      <c r="F33" s="339">
        <f t="shared" si="1"/>
        <v>13</v>
      </c>
      <c r="G33" s="340" t="s">
        <v>244</v>
      </c>
      <c r="H33" s="339" t="s">
        <v>236</v>
      </c>
      <c r="I33" s="429">
        <v>1105</v>
      </c>
      <c r="J33" s="394" t="s">
        <v>576</v>
      </c>
    </row>
    <row r="34" spans="6:19" ht="15">
      <c r="F34" s="339">
        <f t="shared" si="1"/>
        <v>14</v>
      </c>
      <c r="G34" s="340" t="s">
        <v>245</v>
      </c>
      <c r="H34" s="339" t="s">
        <v>236</v>
      </c>
      <c r="I34" s="425">
        <v>6.04</v>
      </c>
      <c r="J34" s="360" t="s">
        <v>680</v>
      </c>
    </row>
    <row r="35" spans="6:19" ht="15">
      <c r="F35" s="339">
        <f t="shared" si="1"/>
        <v>15</v>
      </c>
      <c r="G35" s="340" t="s">
        <v>214</v>
      </c>
      <c r="H35" s="339" t="s">
        <v>236</v>
      </c>
      <c r="I35" s="425">
        <v>6.21</v>
      </c>
      <c r="J35" s="360" t="s">
        <v>680</v>
      </c>
    </row>
    <row r="36" spans="6:19" ht="15">
      <c r="F36" s="339">
        <f t="shared" si="1"/>
        <v>16</v>
      </c>
      <c r="G36" s="340" t="s">
        <v>246</v>
      </c>
      <c r="H36" s="339" t="s">
        <v>247</v>
      </c>
      <c r="I36" s="429">
        <v>28.26</v>
      </c>
      <c r="J36" s="341" t="s">
        <v>384</v>
      </c>
    </row>
    <row r="37" spans="6:19" ht="15">
      <c r="F37" s="339">
        <f t="shared" si="1"/>
        <v>17</v>
      </c>
      <c r="G37" s="340" t="s">
        <v>248</v>
      </c>
      <c r="H37" s="339" t="s">
        <v>247</v>
      </c>
      <c r="I37" s="429">
        <v>76.92</v>
      </c>
      <c r="J37" s="345" t="s">
        <v>554</v>
      </c>
    </row>
    <row r="38" spans="6:19" ht="15">
      <c r="F38" s="339">
        <f t="shared" si="1"/>
        <v>18</v>
      </c>
      <c r="G38" s="340" t="s">
        <v>22</v>
      </c>
      <c r="H38" s="339" t="s">
        <v>221</v>
      </c>
      <c r="I38" s="429">
        <v>45.13</v>
      </c>
      <c r="J38" s="341" t="s">
        <v>370</v>
      </c>
      <c r="S38" s="332"/>
    </row>
    <row r="39" spans="6:19" ht="15">
      <c r="F39" s="339">
        <f t="shared" si="1"/>
        <v>19</v>
      </c>
      <c r="G39" s="340" t="s">
        <v>264</v>
      </c>
      <c r="H39" s="339" t="s">
        <v>236</v>
      </c>
      <c r="I39" s="428">
        <f>13.96/20</f>
        <v>0.69800000000000006</v>
      </c>
      <c r="J39" s="343" t="s">
        <v>576</v>
      </c>
      <c r="L39" s="323"/>
      <c r="M39" s="324"/>
    </row>
    <row r="40" spans="6:19" ht="15">
      <c r="F40" s="339">
        <f t="shared" si="1"/>
        <v>20</v>
      </c>
      <c r="G40" s="340" t="s">
        <v>266</v>
      </c>
      <c r="H40" s="339" t="s">
        <v>236</v>
      </c>
      <c r="I40" s="429">
        <v>73.03</v>
      </c>
      <c r="J40" s="341" t="s">
        <v>368</v>
      </c>
    </row>
    <row r="41" spans="6:19" ht="15">
      <c r="F41" s="339">
        <f t="shared" si="1"/>
        <v>21</v>
      </c>
      <c r="G41" s="340" t="s">
        <v>215</v>
      </c>
      <c r="H41" s="339" t="s">
        <v>236</v>
      </c>
      <c r="I41" s="425">
        <v>227.48</v>
      </c>
      <c r="J41" s="341" t="s">
        <v>386</v>
      </c>
    </row>
    <row r="42" spans="6:19" ht="15">
      <c r="F42" s="339">
        <f t="shared" si="1"/>
        <v>22</v>
      </c>
      <c r="G42" s="340" t="s">
        <v>267</v>
      </c>
      <c r="H42" s="339" t="s">
        <v>236</v>
      </c>
      <c r="I42" s="425">
        <f>2.07*50</f>
        <v>103.49999999999999</v>
      </c>
      <c r="J42" s="341" t="s">
        <v>373</v>
      </c>
    </row>
    <row r="43" spans="6:19" ht="15">
      <c r="F43" s="339">
        <f t="shared" si="1"/>
        <v>23</v>
      </c>
      <c r="G43" s="340" t="s">
        <v>282</v>
      </c>
      <c r="H43" s="339" t="s">
        <v>236</v>
      </c>
      <c r="I43" s="425">
        <v>6</v>
      </c>
      <c r="J43" s="346"/>
    </row>
    <row r="44" spans="6:19" ht="15">
      <c r="F44" s="339">
        <f t="shared" si="1"/>
        <v>24</v>
      </c>
      <c r="G44" s="340" t="s">
        <v>301</v>
      </c>
      <c r="H44" s="339" t="s">
        <v>236</v>
      </c>
      <c r="I44" s="429">
        <v>49.4</v>
      </c>
      <c r="J44" s="341" t="s">
        <v>369</v>
      </c>
    </row>
    <row r="45" spans="6:19" ht="15">
      <c r="F45" s="339">
        <f t="shared" si="1"/>
        <v>25</v>
      </c>
      <c r="G45" s="340" t="s">
        <v>564</v>
      </c>
      <c r="H45" s="339" t="s">
        <v>236</v>
      </c>
      <c r="I45" s="425">
        <v>1621</v>
      </c>
      <c r="J45" s="346"/>
    </row>
    <row r="46" spans="6:19" ht="15">
      <c r="F46" s="339">
        <f t="shared" si="1"/>
        <v>26</v>
      </c>
      <c r="G46" s="340" t="s">
        <v>361</v>
      </c>
      <c r="H46" s="339" t="s">
        <v>236</v>
      </c>
      <c r="I46" s="425">
        <f>247.74/20</f>
        <v>12.387</v>
      </c>
      <c r="J46" s="341" t="s">
        <v>387</v>
      </c>
    </row>
    <row r="47" spans="6:19" ht="15">
      <c r="F47" s="339">
        <f t="shared" si="1"/>
        <v>27</v>
      </c>
      <c r="G47" s="340" t="s">
        <v>587</v>
      </c>
      <c r="H47" s="339" t="s">
        <v>558</v>
      </c>
      <c r="I47" s="428">
        <v>2.2799999999999998</v>
      </c>
      <c r="J47" s="341" t="s">
        <v>588</v>
      </c>
      <c r="L47" s="323"/>
      <c r="M47" s="329"/>
    </row>
    <row r="48" spans="6:19" ht="15">
      <c r="F48" s="355"/>
      <c r="G48" s="356"/>
      <c r="H48" s="355"/>
      <c r="I48" s="357"/>
      <c r="J48" s="358"/>
      <c r="L48" s="323"/>
      <c r="M48" s="329"/>
    </row>
    <row r="49" spans="6:23" ht="14.25">
      <c r="F49" s="337" t="s">
        <v>177</v>
      </c>
      <c r="G49" s="338" t="s">
        <v>250</v>
      </c>
      <c r="H49" s="337" t="s">
        <v>218</v>
      </c>
      <c r="I49" s="337" t="s">
        <v>219</v>
      </c>
      <c r="J49" s="337" t="s">
        <v>220</v>
      </c>
      <c r="R49" s="333"/>
      <c r="S49" s="333"/>
      <c r="T49" s="326"/>
      <c r="V49" s="243" t="s">
        <v>367</v>
      </c>
    </row>
    <row r="50" spans="6:23" ht="15">
      <c r="F50" s="339">
        <v>1</v>
      </c>
      <c r="G50" s="342" t="s">
        <v>566</v>
      </c>
      <c r="H50" s="344" t="s">
        <v>372</v>
      </c>
      <c r="I50" s="430">
        <v>586500</v>
      </c>
      <c r="J50" s="432" t="s">
        <v>717</v>
      </c>
      <c r="R50" s="326"/>
      <c r="S50" s="326"/>
      <c r="T50" s="333"/>
      <c r="V50" s="244">
        <v>372219</v>
      </c>
      <c r="W50" s="244">
        <f>I50/V50</f>
        <v>1.5756852820516953</v>
      </c>
    </row>
    <row r="51" spans="6:23" ht="15">
      <c r="F51" s="339">
        <f t="shared" ref="F51:F65" si="2">F50+1</f>
        <v>2</v>
      </c>
      <c r="G51" s="340" t="s">
        <v>546</v>
      </c>
      <c r="H51" s="339" t="s">
        <v>236</v>
      </c>
      <c r="I51" s="429">
        <v>311600</v>
      </c>
      <c r="J51" s="432" t="s">
        <v>659</v>
      </c>
      <c r="R51" s="326"/>
      <c r="S51" s="326"/>
      <c r="T51" s="326"/>
    </row>
    <row r="52" spans="6:23" ht="15">
      <c r="F52" s="339">
        <f t="shared" si="2"/>
        <v>3</v>
      </c>
      <c r="G52" s="340" t="s">
        <v>585</v>
      </c>
      <c r="H52" s="339" t="s">
        <v>236</v>
      </c>
      <c r="I52" s="429">
        <v>32083.26</v>
      </c>
      <c r="J52" s="432" t="s">
        <v>365</v>
      </c>
      <c r="R52" s="326"/>
      <c r="S52" s="326"/>
      <c r="T52" s="326"/>
    </row>
    <row r="53" spans="6:23" ht="15">
      <c r="F53" s="339">
        <f t="shared" si="2"/>
        <v>4</v>
      </c>
      <c r="G53" s="340" t="s">
        <v>573</v>
      </c>
      <c r="H53" s="339" t="s">
        <v>236</v>
      </c>
      <c r="I53" s="425">
        <v>144875</v>
      </c>
      <c r="J53" s="432" t="s">
        <v>572</v>
      </c>
      <c r="R53" s="326"/>
      <c r="S53" s="326"/>
      <c r="T53" s="326"/>
    </row>
    <row r="54" spans="6:23" ht="15">
      <c r="F54" s="339">
        <f t="shared" si="2"/>
        <v>5</v>
      </c>
      <c r="G54" s="340" t="s">
        <v>551</v>
      </c>
      <c r="H54" s="339" t="s">
        <v>236</v>
      </c>
      <c r="I54" s="430">
        <v>623489</v>
      </c>
      <c r="J54" s="432" t="s">
        <v>717</v>
      </c>
      <c r="R54" s="326"/>
      <c r="S54" s="326"/>
      <c r="T54" s="333"/>
    </row>
    <row r="55" spans="6:23" ht="15">
      <c r="F55" s="339">
        <f t="shared" si="2"/>
        <v>6</v>
      </c>
      <c r="G55" s="340" t="s">
        <v>299</v>
      </c>
      <c r="H55" s="339" t="s">
        <v>236</v>
      </c>
      <c r="I55" s="429">
        <v>62705.279999999999</v>
      </c>
      <c r="J55" s="432" t="s">
        <v>571</v>
      </c>
      <c r="R55" s="326"/>
      <c r="S55" s="326"/>
      <c r="T55" s="326"/>
    </row>
    <row r="56" spans="6:23" ht="15">
      <c r="F56" s="339">
        <f t="shared" si="2"/>
        <v>7</v>
      </c>
      <c r="G56" s="340" t="s">
        <v>567</v>
      </c>
      <c r="H56" s="339" t="s">
        <v>236</v>
      </c>
      <c r="I56" s="430">
        <v>610451</v>
      </c>
      <c r="J56" s="432" t="s">
        <v>717</v>
      </c>
      <c r="R56" s="326"/>
      <c r="S56" s="326"/>
      <c r="T56" s="333"/>
    </row>
    <row r="57" spans="6:23" ht="15">
      <c r="F57" s="339">
        <f t="shared" si="2"/>
        <v>8</v>
      </c>
      <c r="G57" s="340" t="s">
        <v>612</v>
      </c>
      <c r="H57" s="339" t="s">
        <v>236</v>
      </c>
      <c r="I57" s="425">
        <v>84000</v>
      </c>
      <c r="J57" s="433" t="s">
        <v>647</v>
      </c>
      <c r="R57" s="326"/>
      <c r="S57" s="326"/>
      <c r="T57" s="326"/>
    </row>
    <row r="58" spans="6:23" ht="15">
      <c r="F58" s="339">
        <f t="shared" si="2"/>
        <v>9</v>
      </c>
      <c r="G58" s="340" t="s">
        <v>642</v>
      </c>
      <c r="H58" s="339" t="s">
        <v>236</v>
      </c>
      <c r="I58" s="429">
        <v>85756.5</v>
      </c>
      <c r="J58" s="432" t="s">
        <v>648</v>
      </c>
      <c r="R58" s="326"/>
      <c r="S58" s="326"/>
      <c r="T58" s="326"/>
    </row>
    <row r="59" spans="6:23" ht="15">
      <c r="F59" s="339">
        <f t="shared" si="2"/>
        <v>10</v>
      </c>
      <c r="G59" s="347" t="s">
        <v>359</v>
      </c>
      <c r="H59" s="348" t="s">
        <v>236</v>
      </c>
      <c r="I59" s="425">
        <v>22900</v>
      </c>
      <c r="J59" s="433" t="s">
        <v>643</v>
      </c>
    </row>
    <row r="60" spans="6:23" ht="15">
      <c r="F60" s="339">
        <f t="shared" si="2"/>
        <v>11</v>
      </c>
      <c r="G60" s="340" t="s">
        <v>543</v>
      </c>
      <c r="H60" s="339" t="s">
        <v>236</v>
      </c>
      <c r="I60" s="425">
        <v>14200</v>
      </c>
      <c r="J60" s="433" t="s">
        <v>544</v>
      </c>
    </row>
    <row r="61" spans="6:23" ht="15">
      <c r="F61" s="339">
        <f t="shared" si="2"/>
        <v>12</v>
      </c>
      <c r="G61" s="340" t="s">
        <v>644</v>
      </c>
      <c r="H61" s="339" t="s">
        <v>236</v>
      </c>
      <c r="I61" s="425">
        <v>2579.96</v>
      </c>
      <c r="J61" s="433" t="s">
        <v>645</v>
      </c>
    </row>
    <row r="62" spans="6:23" ht="15">
      <c r="F62" s="339">
        <f t="shared" si="2"/>
        <v>13</v>
      </c>
      <c r="G62" s="340" t="s">
        <v>624</v>
      </c>
      <c r="H62" s="339" t="s">
        <v>236</v>
      </c>
      <c r="I62" s="431">
        <v>73150</v>
      </c>
      <c r="J62" s="434" t="s">
        <v>646</v>
      </c>
    </row>
    <row r="63" spans="6:23" ht="15">
      <c r="F63" s="339">
        <f t="shared" si="2"/>
        <v>14</v>
      </c>
      <c r="G63" s="340" t="s">
        <v>627</v>
      </c>
      <c r="H63" s="339" t="s">
        <v>236</v>
      </c>
      <c r="I63" s="425">
        <v>7900</v>
      </c>
      <c r="J63" s="435" t="s">
        <v>576</v>
      </c>
    </row>
    <row r="64" spans="6:23" ht="15">
      <c r="F64" s="339">
        <f t="shared" si="2"/>
        <v>15</v>
      </c>
      <c r="G64" s="340" t="s">
        <v>668</v>
      </c>
      <c r="H64" s="339" t="s">
        <v>236</v>
      </c>
      <c r="I64" s="425">
        <v>1300000</v>
      </c>
      <c r="J64" s="395"/>
    </row>
    <row r="65" spans="6:17" ht="15">
      <c r="F65" s="339">
        <f t="shared" si="2"/>
        <v>16</v>
      </c>
      <c r="G65" s="340" t="s">
        <v>673</v>
      </c>
      <c r="H65" s="339" t="s">
        <v>236</v>
      </c>
      <c r="I65" s="425">
        <v>11000</v>
      </c>
      <c r="J65" s="395"/>
    </row>
    <row r="66" spans="6:17" ht="15">
      <c r="F66" s="355"/>
      <c r="G66" s="356"/>
      <c r="H66" s="355"/>
      <c r="I66" s="359"/>
      <c r="J66" s="360"/>
    </row>
    <row r="67" spans="6:17" ht="14.25">
      <c r="F67" s="337" t="s">
        <v>177</v>
      </c>
      <c r="G67" s="338" t="s">
        <v>253</v>
      </c>
      <c r="H67" s="337" t="s">
        <v>218</v>
      </c>
      <c r="I67" s="337" t="s">
        <v>219</v>
      </c>
      <c r="J67" s="337" t="s">
        <v>220</v>
      </c>
    </row>
    <row r="68" spans="6:17" ht="15">
      <c r="F68" s="339">
        <v>1</v>
      </c>
      <c r="G68" s="340" t="s">
        <v>207</v>
      </c>
      <c r="H68" s="339" t="s">
        <v>254</v>
      </c>
      <c r="I68" s="429">
        <v>44.02</v>
      </c>
      <c r="J68" s="349" t="s">
        <v>409</v>
      </c>
    </row>
    <row r="69" spans="6:17" ht="15">
      <c r="F69" s="339">
        <f t="shared" ref="F69:F74" si="3">F68+1</f>
        <v>2</v>
      </c>
      <c r="G69" s="340" t="s">
        <v>271</v>
      </c>
      <c r="H69" s="339" t="s">
        <v>254</v>
      </c>
      <c r="I69" s="429">
        <v>286.27</v>
      </c>
      <c r="J69" s="341" t="s">
        <v>574</v>
      </c>
    </row>
    <row r="70" spans="6:17" ht="15">
      <c r="F70" s="339">
        <f t="shared" si="3"/>
        <v>3</v>
      </c>
      <c r="G70" s="340" t="s">
        <v>281</v>
      </c>
      <c r="H70" s="339" t="s">
        <v>236</v>
      </c>
      <c r="I70" s="425">
        <v>259</v>
      </c>
      <c r="J70" s="346" t="s">
        <v>556</v>
      </c>
      <c r="P70" s="334"/>
      <c r="Q70" s="335"/>
    </row>
    <row r="71" spans="6:17" ht="15">
      <c r="F71" s="339">
        <f t="shared" si="3"/>
        <v>4</v>
      </c>
      <c r="G71" s="340" t="s">
        <v>555</v>
      </c>
      <c r="H71" s="339" t="s">
        <v>236</v>
      </c>
      <c r="I71" s="425">
        <v>925.54</v>
      </c>
      <c r="J71" s="346" t="s">
        <v>545</v>
      </c>
    </row>
    <row r="72" spans="6:17" ht="15">
      <c r="F72" s="339">
        <f t="shared" si="3"/>
        <v>5</v>
      </c>
      <c r="G72" s="340" t="s">
        <v>289</v>
      </c>
      <c r="H72" s="339" t="s">
        <v>236</v>
      </c>
      <c r="I72" s="425">
        <v>100</v>
      </c>
      <c r="J72" s="346"/>
    </row>
    <row r="73" spans="6:17" ht="15">
      <c r="F73" s="339">
        <f t="shared" si="3"/>
        <v>6</v>
      </c>
      <c r="G73" s="350" t="s">
        <v>581</v>
      </c>
      <c r="H73" s="351" t="s">
        <v>223</v>
      </c>
      <c r="I73" s="431">
        <v>180</v>
      </c>
      <c r="J73" s="402" t="s">
        <v>616</v>
      </c>
    </row>
    <row r="74" spans="6:17" ht="15">
      <c r="F74" s="339">
        <f t="shared" si="3"/>
        <v>7</v>
      </c>
      <c r="G74" s="350" t="s">
        <v>582</v>
      </c>
      <c r="H74" s="351" t="s">
        <v>223</v>
      </c>
      <c r="I74" s="431">
        <v>55</v>
      </c>
      <c r="J74" s="402" t="s">
        <v>616</v>
      </c>
      <c r="L74">
        <f>49/1.32</f>
        <v>37.121212121212118</v>
      </c>
    </row>
    <row r="75" spans="6:17" ht="15">
      <c r="F75" s="42"/>
      <c r="G75" s="352"/>
      <c r="H75" s="353"/>
      <c r="I75" s="354"/>
      <c r="J75" s="361"/>
    </row>
    <row r="76" spans="6:17" ht="14.25">
      <c r="F76" s="337" t="s">
        <v>177</v>
      </c>
      <c r="G76" s="338" t="s">
        <v>513</v>
      </c>
      <c r="H76" s="337" t="s">
        <v>218</v>
      </c>
      <c r="I76" s="337" t="s">
        <v>219</v>
      </c>
      <c r="J76" s="337" t="s">
        <v>220</v>
      </c>
    </row>
    <row r="77" spans="6:17" ht="15">
      <c r="F77" s="339">
        <v>1</v>
      </c>
      <c r="G77" s="340" t="s">
        <v>682</v>
      </c>
      <c r="H77" s="339" t="s">
        <v>376</v>
      </c>
      <c r="I77" s="396">
        <v>0.15</v>
      </c>
      <c r="J77" s="346" t="s">
        <v>681</v>
      </c>
    </row>
    <row r="78" spans="6:17" ht="15">
      <c r="F78" s="42"/>
      <c r="G78" s="352"/>
      <c r="H78" s="353"/>
      <c r="I78" s="354"/>
      <c r="J78" s="110"/>
    </row>
    <row r="79" spans="6:17" ht="15">
      <c r="G79" s="438"/>
      <c r="H79" s="42"/>
      <c r="I79" s="218"/>
      <c r="J79" s="110"/>
    </row>
    <row r="80" spans="6:17" ht="19.5" customHeight="1">
      <c r="G80" s="11" t="s">
        <v>719</v>
      </c>
    </row>
  </sheetData>
  <mergeCells count="2">
    <mergeCell ref="F4:J4"/>
    <mergeCell ref="G1:J1"/>
  </mergeCells>
  <phoneticPr fontId="66" type="noConversion"/>
  <hyperlinks>
    <hyperlink ref="J25" r:id="rId1" display="www.mercadolivre.com.br" xr:uid="{F6BD4891-2DE6-4C1A-A353-77040D38B392}"/>
    <hyperlink ref="J33" r:id="rId2" display="www.mercadolivre.com.br" xr:uid="{A1906F8A-E4CA-42BF-9291-4EDA4FA0B825}"/>
  </hyperlinks>
  <printOptions horizontalCentered="1"/>
  <pageMargins left="0.25" right="0.25" top="0.75" bottom="0.75" header="0.3" footer="0.3"/>
  <pageSetup paperSize="9" scale="50"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A178B-8CF8-4B6F-8963-D324D96AA157}">
  <sheetPr>
    <tabColor theme="9" tint="-0.249977111117893"/>
  </sheetPr>
  <dimension ref="C2:U39"/>
  <sheetViews>
    <sheetView showGridLines="0" view="pageBreakPreview" zoomScale="80" zoomScaleNormal="70" zoomScaleSheetLayoutView="80" zoomScalePageLayoutView="90" workbookViewId="0">
      <selection activeCell="A15" sqref="A15"/>
    </sheetView>
  </sheetViews>
  <sheetFormatPr defaultColWidth="75.7109375" defaultRowHeight="50.1" customHeight="1"/>
  <cols>
    <col min="1" max="1" width="20.5703125" style="403" customWidth="1"/>
    <col min="2" max="2" width="0.7109375" style="403" customWidth="1"/>
    <col min="3" max="3" width="8.5703125" style="403" customWidth="1"/>
    <col min="4" max="4" width="79" style="404" customWidth="1"/>
    <col min="5" max="5" width="17" style="403" customWidth="1"/>
    <col min="6" max="7" width="15.5703125" style="403" customWidth="1"/>
    <col min="8" max="8" width="14.7109375" style="403" customWidth="1"/>
    <col min="9" max="9" width="9.7109375" style="403" customWidth="1"/>
    <col min="10" max="10" width="14.7109375" style="403" customWidth="1"/>
    <col min="11" max="11" width="9.7109375" style="403" customWidth="1"/>
    <col min="12" max="12" width="14.7109375" style="403" customWidth="1"/>
    <col min="13" max="13" width="9.7109375" style="403" customWidth="1"/>
    <col min="14" max="14" width="14.7109375" style="403" customWidth="1"/>
    <col min="15" max="15" width="9.7109375" style="403" customWidth="1"/>
    <col min="16" max="16" width="14.7109375" style="403" customWidth="1"/>
    <col min="17" max="17" width="9.7109375" style="403" customWidth="1"/>
    <col min="18" max="18" width="0.7109375" style="403" customWidth="1"/>
    <col min="19" max="19" width="5.42578125" style="403" customWidth="1"/>
    <col min="20" max="117" width="15.7109375" style="403" customWidth="1"/>
    <col min="118" max="16384" width="75.7109375" style="403"/>
  </cols>
  <sheetData>
    <row r="2" spans="3:21" ht="5.0999999999999996" customHeight="1"/>
    <row r="3" spans="3:21" ht="30" customHeight="1">
      <c r="C3" s="500" t="s">
        <v>684</v>
      </c>
      <c r="D3" s="501"/>
      <c r="E3" s="501"/>
      <c r="F3" s="501"/>
      <c r="G3" s="501"/>
      <c r="H3" s="501"/>
      <c r="I3" s="501"/>
      <c r="J3" s="501"/>
      <c r="K3" s="501"/>
      <c r="L3" s="501"/>
      <c r="M3" s="501"/>
      <c r="N3" s="501"/>
      <c r="O3" s="501"/>
      <c r="P3" s="501"/>
      <c r="Q3" s="501"/>
      <c r="R3" s="405"/>
      <c r="S3" s="405"/>
    </row>
    <row r="4" spans="3:21" ht="19.899999999999999" customHeight="1">
      <c r="C4" s="502" t="s">
        <v>177</v>
      </c>
      <c r="D4" s="502" t="s">
        <v>685</v>
      </c>
      <c r="E4" s="502" t="s">
        <v>653</v>
      </c>
      <c r="F4" s="502" t="s">
        <v>686</v>
      </c>
      <c r="G4" s="502"/>
      <c r="H4" s="502" t="s">
        <v>687</v>
      </c>
      <c r="I4" s="502"/>
      <c r="J4" s="502" t="s">
        <v>688</v>
      </c>
      <c r="K4" s="502"/>
      <c r="L4" s="502" t="s">
        <v>689</v>
      </c>
      <c r="M4" s="502"/>
      <c r="N4" s="502" t="s">
        <v>690</v>
      </c>
      <c r="O4" s="502"/>
      <c r="P4" s="502" t="s">
        <v>691</v>
      </c>
      <c r="Q4" s="502"/>
      <c r="R4" s="406"/>
      <c r="S4" s="406"/>
    </row>
    <row r="5" spans="3:21" ht="19.899999999999999" customHeight="1">
      <c r="C5" s="502"/>
      <c r="D5" s="502"/>
      <c r="E5" s="502"/>
      <c r="F5" s="503" t="s">
        <v>693</v>
      </c>
      <c r="G5" s="503" t="s">
        <v>694</v>
      </c>
      <c r="H5" s="498" t="s">
        <v>706</v>
      </c>
      <c r="I5" s="499"/>
      <c r="J5" s="498" t="s">
        <v>707</v>
      </c>
      <c r="K5" s="499"/>
      <c r="L5" s="498" t="s">
        <v>708</v>
      </c>
      <c r="M5" s="499"/>
      <c r="N5" s="498" t="s">
        <v>709</v>
      </c>
      <c r="O5" s="499"/>
      <c r="P5" s="498" t="s">
        <v>710</v>
      </c>
      <c r="Q5" s="499"/>
      <c r="R5" s="406"/>
      <c r="S5" s="406"/>
    </row>
    <row r="6" spans="3:21" ht="19.899999999999999" customHeight="1">
      <c r="C6" s="502"/>
      <c r="D6" s="502"/>
      <c r="E6" s="502"/>
      <c r="F6" s="504"/>
      <c r="G6" s="505"/>
      <c r="H6" s="407" t="s">
        <v>695</v>
      </c>
      <c r="I6" s="407" t="s">
        <v>696</v>
      </c>
      <c r="J6" s="407" t="s">
        <v>695</v>
      </c>
      <c r="K6" s="407" t="s">
        <v>696</v>
      </c>
      <c r="L6" s="407" t="s">
        <v>695</v>
      </c>
      <c r="M6" s="407" t="s">
        <v>696</v>
      </c>
      <c r="N6" s="407" t="s">
        <v>695</v>
      </c>
      <c r="O6" s="407" t="s">
        <v>696</v>
      </c>
      <c r="P6" s="407" t="s">
        <v>695</v>
      </c>
      <c r="Q6" s="407" t="s">
        <v>696</v>
      </c>
      <c r="R6" s="406"/>
      <c r="S6" s="406"/>
    </row>
    <row r="7" spans="3:21" ht="19.899999999999999" customHeight="1">
      <c r="C7" s="410" t="s">
        <v>331</v>
      </c>
      <c r="D7" s="371" t="s">
        <v>592</v>
      </c>
      <c r="E7" s="411">
        <f>((+Planilha!F6+Planilha!$F$7)*Planilha!$G$6)*12+(+Planilha!F6*Planilha!$G$6)*48</f>
        <v>0</v>
      </c>
      <c r="F7" s="412" t="e">
        <f t="shared" ref="F7:F13" si="0">TRUNC(E7/$E$14,4)</f>
        <v>#DIV/0!</v>
      </c>
      <c r="G7" s="412" t="e">
        <f>F7</f>
        <v>#DIV/0!</v>
      </c>
      <c r="H7" s="411">
        <f>(+Planilha!$F$6+Planilha!$F$7)*Planilha!$G$6*6</f>
        <v>0</v>
      </c>
      <c r="I7" s="412" t="e">
        <f>ROUNDDOWN(H7/$E$14,4)</f>
        <v>#DIV/0!</v>
      </c>
      <c r="J7" s="411">
        <f t="shared" ref="J7:K13" si="1">H7</f>
        <v>0</v>
      </c>
      <c r="K7" s="412" t="e">
        <f t="shared" si="1"/>
        <v>#DIV/0!</v>
      </c>
      <c r="L7" s="411">
        <f>(+Planilha!$F$6)*Planilha!$G$6*6</f>
        <v>0</v>
      </c>
      <c r="M7" s="412" t="e">
        <f>K7</f>
        <v>#DIV/0!</v>
      </c>
      <c r="N7" s="411">
        <f>L7</f>
        <v>0</v>
      </c>
      <c r="O7" s="412" t="e">
        <f>M7</f>
        <v>#DIV/0!</v>
      </c>
      <c r="P7" s="411">
        <f>N7</f>
        <v>0</v>
      </c>
      <c r="Q7" s="412" t="e">
        <f>O7</f>
        <v>#DIV/0!</v>
      </c>
      <c r="R7" s="413"/>
      <c r="S7" s="413"/>
      <c r="T7" s="414"/>
      <c r="U7" s="414"/>
    </row>
    <row r="8" spans="3:21" ht="19.899999999999999" customHeight="1">
      <c r="C8" s="410" t="s">
        <v>332</v>
      </c>
      <c r="D8" s="371" t="s">
        <v>679</v>
      </c>
      <c r="E8" s="411">
        <f>+Planilha!H7*48</f>
        <v>0</v>
      </c>
      <c r="F8" s="412" t="e">
        <f t="shared" si="0"/>
        <v>#DIV/0!</v>
      </c>
      <c r="G8" s="412" t="e">
        <f t="shared" ref="G8:G13" si="2">F8</f>
        <v>#DIV/0!</v>
      </c>
      <c r="H8" s="411">
        <v>0</v>
      </c>
      <c r="I8" s="412" t="e">
        <f>ROUNDDOWN(H8/$E$14,4)</f>
        <v>#DIV/0!</v>
      </c>
      <c r="J8" s="411">
        <f t="shared" si="1"/>
        <v>0</v>
      </c>
      <c r="K8" s="412" t="e">
        <f t="shared" si="1"/>
        <v>#DIV/0!</v>
      </c>
      <c r="L8" s="411">
        <f>(+Planilha!$F$7)*Planilha!$G$7*6</f>
        <v>0</v>
      </c>
      <c r="M8" s="412" t="e">
        <f>ROUNDDOWN(L8/$E$14,4)</f>
        <v>#DIV/0!</v>
      </c>
      <c r="N8" s="411">
        <f t="shared" ref="N8:Q13" si="3">L8</f>
        <v>0</v>
      </c>
      <c r="O8" s="412" t="e">
        <f t="shared" si="3"/>
        <v>#DIV/0!</v>
      </c>
      <c r="P8" s="411">
        <f t="shared" si="3"/>
        <v>0</v>
      </c>
      <c r="Q8" s="412" t="e">
        <f t="shared" si="3"/>
        <v>#DIV/0!</v>
      </c>
      <c r="R8" s="413"/>
      <c r="S8" s="413"/>
      <c r="T8" s="414"/>
      <c r="U8" s="414"/>
    </row>
    <row r="9" spans="3:21" ht="19.899999999999999" customHeight="1">
      <c r="C9" s="415" t="s">
        <v>333</v>
      </c>
      <c r="D9" s="376" t="s">
        <v>593</v>
      </c>
      <c r="E9" s="411">
        <f>+Planilha!H8*60</f>
        <v>0</v>
      </c>
      <c r="F9" s="412" t="e">
        <f t="shared" si="0"/>
        <v>#DIV/0!</v>
      </c>
      <c r="G9" s="412" t="e">
        <f t="shared" si="2"/>
        <v>#DIV/0!</v>
      </c>
      <c r="H9" s="411">
        <f>+Planilha!$H$8*6</f>
        <v>0</v>
      </c>
      <c r="I9" s="412" t="e">
        <f>ROUNDUP(H9/$E$14,4)</f>
        <v>#DIV/0!</v>
      </c>
      <c r="J9" s="411">
        <f t="shared" si="1"/>
        <v>0</v>
      </c>
      <c r="K9" s="412" t="e">
        <f t="shared" si="1"/>
        <v>#DIV/0!</v>
      </c>
      <c r="L9" s="411">
        <f>J9</f>
        <v>0</v>
      </c>
      <c r="M9" s="412" t="e">
        <f t="shared" ref="M9:M13" si="4">ROUNDDOWN(L9/$E$14,4)</f>
        <v>#DIV/0!</v>
      </c>
      <c r="N9" s="411">
        <f t="shared" si="3"/>
        <v>0</v>
      </c>
      <c r="O9" s="412" t="e">
        <f t="shared" si="3"/>
        <v>#DIV/0!</v>
      </c>
      <c r="P9" s="411">
        <f t="shared" si="3"/>
        <v>0</v>
      </c>
      <c r="Q9" s="412" t="e">
        <f t="shared" si="3"/>
        <v>#DIV/0!</v>
      </c>
      <c r="R9" s="413"/>
      <c r="S9" s="413"/>
      <c r="T9" s="414"/>
      <c r="U9" s="414"/>
    </row>
    <row r="10" spans="3:21" ht="19.899999999999999" customHeight="1">
      <c r="C10" s="410" t="s">
        <v>334</v>
      </c>
      <c r="D10" s="371" t="s">
        <v>595</v>
      </c>
      <c r="E10" s="411">
        <f>+Planilha!H9*60</f>
        <v>0</v>
      </c>
      <c r="F10" s="412" t="e">
        <f t="shared" si="0"/>
        <v>#DIV/0!</v>
      </c>
      <c r="G10" s="412" t="e">
        <f t="shared" si="2"/>
        <v>#DIV/0!</v>
      </c>
      <c r="H10" s="411">
        <f>+Planilha!$H$9*6</f>
        <v>0</v>
      </c>
      <c r="I10" s="412" t="e">
        <f>ROUNDUP(H10/$E$14,4)</f>
        <v>#DIV/0!</v>
      </c>
      <c r="J10" s="411">
        <f t="shared" si="1"/>
        <v>0</v>
      </c>
      <c r="K10" s="412" t="e">
        <f t="shared" si="1"/>
        <v>#DIV/0!</v>
      </c>
      <c r="L10" s="411">
        <f>J10</f>
        <v>0</v>
      </c>
      <c r="M10" s="412" t="e">
        <f t="shared" si="4"/>
        <v>#DIV/0!</v>
      </c>
      <c r="N10" s="411">
        <f t="shared" si="3"/>
        <v>0</v>
      </c>
      <c r="O10" s="412" t="e">
        <f t="shared" si="3"/>
        <v>#DIV/0!</v>
      </c>
      <c r="P10" s="411">
        <f t="shared" si="3"/>
        <v>0</v>
      </c>
      <c r="Q10" s="412" t="e">
        <f t="shared" si="3"/>
        <v>#DIV/0!</v>
      </c>
      <c r="R10" s="413"/>
      <c r="S10" s="413"/>
      <c r="T10" s="414"/>
      <c r="U10" s="414"/>
    </row>
    <row r="11" spans="3:21" ht="19.899999999999999" customHeight="1">
      <c r="C11" s="416" t="s">
        <v>335</v>
      </c>
      <c r="D11" s="376" t="s">
        <v>596</v>
      </c>
      <c r="E11" s="411">
        <f>+Planilha!H10*60</f>
        <v>0</v>
      </c>
      <c r="F11" s="412" t="e">
        <f t="shared" si="0"/>
        <v>#DIV/0!</v>
      </c>
      <c r="G11" s="412" t="e">
        <f t="shared" si="2"/>
        <v>#DIV/0!</v>
      </c>
      <c r="H11" s="411">
        <f>+Planilha!$H$10*6</f>
        <v>0</v>
      </c>
      <c r="I11" s="412" t="e">
        <f>ROUNDDOWN(H11/$E$14,4)</f>
        <v>#DIV/0!</v>
      </c>
      <c r="J11" s="411">
        <f t="shared" si="1"/>
        <v>0</v>
      </c>
      <c r="K11" s="412" t="e">
        <f t="shared" si="1"/>
        <v>#DIV/0!</v>
      </c>
      <c r="L11" s="411">
        <f>J11</f>
        <v>0</v>
      </c>
      <c r="M11" s="412" t="e">
        <f t="shared" si="4"/>
        <v>#DIV/0!</v>
      </c>
      <c r="N11" s="411">
        <f t="shared" si="3"/>
        <v>0</v>
      </c>
      <c r="O11" s="412" t="e">
        <f t="shared" si="3"/>
        <v>#DIV/0!</v>
      </c>
      <c r="P11" s="411">
        <f t="shared" si="3"/>
        <v>0</v>
      </c>
      <c r="Q11" s="412" t="e">
        <f t="shared" si="3"/>
        <v>#DIV/0!</v>
      </c>
      <c r="R11" s="413"/>
      <c r="S11" s="413"/>
      <c r="T11" s="414"/>
      <c r="U11" s="417"/>
    </row>
    <row r="12" spans="3:21" ht="19.899999999999999" customHeight="1">
      <c r="C12" s="418" t="s">
        <v>336</v>
      </c>
      <c r="D12" s="371" t="s">
        <v>598</v>
      </c>
      <c r="E12" s="411">
        <f>+Planilha!H11*60</f>
        <v>0</v>
      </c>
      <c r="F12" s="412" t="e">
        <f t="shared" si="0"/>
        <v>#DIV/0!</v>
      </c>
      <c r="G12" s="412" t="e">
        <f t="shared" si="2"/>
        <v>#DIV/0!</v>
      </c>
      <c r="H12" s="411">
        <f>+Planilha!$H$11*6</f>
        <v>0</v>
      </c>
      <c r="I12" s="412" t="e">
        <f>ROUNDUP(H12/$E$14,4)</f>
        <v>#DIV/0!</v>
      </c>
      <c r="J12" s="411">
        <f t="shared" si="1"/>
        <v>0</v>
      </c>
      <c r="K12" s="412" t="e">
        <f t="shared" si="1"/>
        <v>#DIV/0!</v>
      </c>
      <c r="L12" s="411">
        <f>J12</f>
        <v>0</v>
      </c>
      <c r="M12" s="412" t="e">
        <f t="shared" si="4"/>
        <v>#DIV/0!</v>
      </c>
      <c r="N12" s="411">
        <f t="shared" si="3"/>
        <v>0</v>
      </c>
      <c r="O12" s="412" t="e">
        <f t="shared" si="3"/>
        <v>#DIV/0!</v>
      </c>
      <c r="P12" s="411">
        <f t="shared" si="3"/>
        <v>0</v>
      </c>
      <c r="Q12" s="412" t="e">
        <f t="shared" si="3"/>
        <v>#DIV/0!</v>
      </c>
      <c r="R12" s="413"/>
      <c r="S12" s="413"/>
      <c r="T12" s="414"/>
      <c r="U12" s="414"/>
    </row>
    <row r="13" spans="3:21" ht="19.899999999999999" customHeight="1">
      <c r="C13" s="418" t="s">
        <v>337</v>
      </c>
      <c r="D13" s="378" t="s">
        <v>599</v>
      </c>
      <c r="E13" s="411">
        <f>+Planilha!H12*60</f>
        <v>0</v>
      </c>
      <c r="F13" s="412" t="e">
        <f t="shared" si="0"/>
        <v>#DIV/0!</v>
      </c>
      <c r="G13" s="412" t="e">
        <f t="shared" si="2"/>
        <v>#DIV/0!</v>
      </c>
      <c r="H13" s="411">
        <f>+Planilha!$H$12*6</f>
        <v>0</v>
      </c>
      <c r="I13" s="412" t="e">
        <f>ROUNDUP(H13/$E$14,4)</f>
        <v>#DIV/0!</v>
      </c>
      <c r="J13" s="411">
        <f t="shared" si="1"/>
        <v>0</v>
      </c>
      <c r="K13" s="412" t="e">
        <f t="shared" si="1"/>
        <v>#DIV/0!</v>
      </c>
      <c r="L13" s="411">
        <f>J13</f>
        <v>0</v>
      </c>
      <c r="M13" s="412" t="e">
        <f t="shared" si="4"/>
        <v>#DIV/0!</v>
      </c>
      <c r="N13" s="411">
        <f t="shared" si="3"/>
        <v>0</v>
      </c>
      <c r="O13" s="412" t="e">
        <f t="shared" si="3"/>
        <v>#DIV/0!</v>
      </c>
      <c r="P13" s="411">
        <f t="shared" si="3"/>
        <v>0</v>
      </c>
      <c r="Q13" s="412" t="e">
        <f t="shared" si="3"/>
        <v>#DIV/0!</v>
      </c>
      <c r="R13" s="413"/>
      <c r="S13" s="413"/>
      <c r="T13" s="414"/>
      <c r="U13" s="414"/>
    </row>
    <row r="14" spans="3:21" ht="19.899999999999999" customHeight="1">
      <c r="C14" s="506" t="s">
        <v>697</v>
      </c>
      <c r="D14" s="507"/>
      <c r="E14" s="408">
        <f>SUM(E7:E13)</f>
        <v>0</v>
      </c>
      <c r="F14" s="419">
        <v>1</v>
      </c>
      <c r="G14" s="419">
        <v>1</v>
      </c>
      <c r="H14" s="408">
        <f>SUM(H7:H13)</f>
        <v>0</v>
      </c>
      <c r="I14" s="419">
        <v>1.67E-2</v>
      </c>
      <c r="J14" s="408">
        <f>SUM(J7:J13)</f>
        <v>0</v>
      </c>
      <c r="K14" s="409">
        <f>I14</f>
        <v>1.67E-2</v>
      </c>
      <c r="L14" s="408">
        <f>SUM(L7:L13)</f>
        <v>0</v>
      </c>
      <c r="M14" s="409">
        <f>K14</f>
        <v>1.67E-2</v>
      </c>
      <c r="N14" s="408">
        <f>SUM(N7:N13)</f>
        <v>0</v>
      </c>
      <c r="O14" s="409">
        <f>M14</f>
        <v>1.67E-2</v>
      </c>
      <c r="P14" s="408">
        <f>SUM(P7:P13)</f>
        <v>0</v>
      </c>
      <c r="Q14" s="409">
        <f>O14</f>
        <v>1.67E-2</v>
      </c>
      <c r="R14" s="413"/>
      <c r="S14" s="413"/>
      <c r="T14" s="414"/>
      <c r="U14" s="414"/>
    </row>
    <row r="15" spans="3:21" ht="19.899999999999999" customHeight="1">
      <c r="C15" s="506" t="s">
        <v>698</v>
      </c>
      <c r="D15" s="508"/>
      <c r="E15" s="508"/>
      <c r="F15" s="508"/>
      <c r="G15" s="507"/>
      <c r="H15" s="509" t="e">
        <f>H14/$E$14</f>
        <v>#DIV/0!</v>
      </c>
      <c r="I15" s="510"/>
      <c r="J15" s="509" t="e">
        <f t="shared" ref="J15" si="5">J14/$E$14</f>
        <v>#DIV/0!</v>
      </c>
      <c r="K15" s="510"/>
      <c r="L15" s="509" t="e">
        <f t="shared" ref="L15" si="6">L14/$E$14</f>
        <v>#DIV/0!</v>
      </c>
      <c r="M15" s="510"/>
      <c r="N15" s="509" t="e">
        <f t="shared" ref="N15" si="7">N14/$E$14</f>
        <v>#DIV/0!</v>
      </c>
      <c r="O15" s="510"/>
      <c r="P15" s="511" t="e">
        <f t="shared" ref="P15" si="8">P14/$E$14</f>
        <v>#DIV/0!</v>
      </c>
      <c r="Q15" s="511"/>
      <c r="R15" s="413"/>
      <c r="S15" s="413"/>
      <c r="T15" s="414"/>
      <c r="U15" s="414"/>
    </row>
    <row r="16" spans="3:21" ht="19.899999999999999" customHeight="1">
      <c r="C16" s="506" t="s">
        <v>699</v>
      </c>
      <c r="D16" s="508"/>
      <c r="E16" s="508"/>
      <c r="F16" s="508"/>
      <c r="G16" s="507"/>
      <c r="H16" s="509" t="e">
        <f>H15</f>
        <v>#DIV/0!</v>
      </c>
      <c r="I16" s="510"/>
      <c r="J16" s="509" t="e">
        <f>H16+J15</f>
        <v>#DIV/0!</v>
      </c>
      <c r="K16" s="510"/>
      <c r="L16" s="509" t="e">
        <f>J16+L15</f>
        <v>#DIV/0!</v>
      </c>
      <c r="M16" s="510"/>
      <c r="N16" s="509" t="e">
        <f>L16+N15</f>
        <v>#DIV/0!</v>
      </c>
      <c r="O16" s="510"/>
      <c r="P16" s="511" t="e">
        <f>N16+P15</f>
        <v>#DIV/0!</v>
      </c>
      <c r="Q16" s="511"/>
      <c r="R16" s="413"/>
      <c r="S16" s="413"/>
      <c r="T16" s="414"/>
      <c r="U16" s="414"/>
    </row>
    <row r="17" spans="3:21" ht="19.899999999999999" customHeight="1">
      <c r="C17" s="506" t="s">
        <v>700</v>
      </c>
      <c r="D17" s="508"/>
      <c r="E17" s="508"/>
      <c r="F17" s="508"/>
      <c r="G17" s="507"/>
      <c r="H17" s="513">
        <f>$H$14</f>
        <v>0</v>
      </c>
      <c r="I17" s="514"/>
      <c r="J17" s="513">
        <f>$H$14</f>
        <v>0</v>
      </c>
      <c r="K17" s="514"/>
      <c r="L17" s="513">
        <f>$H$14</f>
        <v>0</v>
      </c>
      <c r="M17" s="514"/>
      <c r="N17" s="513">
        <f>$H$14</f>
        <v>0</v>
      </c>
      <c r="O17" s="514"/>
      <c r="P17" s="512">
        <f>$H$14</f>
        <v>0</v>
      </c>
      <c r="Q17" s="512"/>
      <c r="R17" s="413"/>
      <c r="S17" s="413"/>
      <c r="T17" s="414"/>
      <c r="U17" s="414"/>
    </row>
    <row r="18" spans="3:21" ht="19.899999999999999" customHeight="1">
      <c r="C18" s="506" t="s">
        <v>701</v>
      </c>
      <c r="D18" s="508"/>
      <c r="E18" s="508"/>
      <c r="F18" s="508"/>
      <c r="G18" s="507"/>
      <c r="H18" s="513">
        <f>H17</f>
        <v>0</v>
      </c>
      <c r="I18" s="514"/>
      <c r="J18" s="513">
        <f>H18+J17</f>
        <v>0</v>
      </c>
      <c r="K18" s="514"/>
      <c r="L18" s="513">
        <f>J18+L17</f>
        <v>0</v>
      </c>
      <c r="M18" s="514"/>
      <c r="N18" s="513">
        <f>L18+N17</f>
        <v>0</v>
      </c>
      <c r="O18" s="514"/>
      <c r="P18" s="512">
        <f>N18+P17</f>
        <v>0</v>
      </c>
      <c r="Q18" s="512"/>
      <c r="R18" s="413"/>
      <c r="S18" s="413"/>
      <c r="T18" s="414"/>
      <c r="U18" s="414"/>
    </row>
    <row r="19" spans="3:21" ht="4.9000000000000004" customHeight="1">
      <c r="C19" s="420"/>
      <c r="D19" s="421"/>
      <c r="E19" s="420"/>
      <c r="F19" s="420"/>
      <c r="G19" s="420"/>
      <c r="H19" s="420"/>
      <c r="I19" s="420"/>
      <c r="J19" s="420"/>
      <c r="K19" s="420"/>
      <c r="L19" s="420"/>
      <c r="M19" s="420"/>
      <c r="N19" s="420"/>
      <c r="O19" s="420"/>
      <c r="P19" s="420"/>
      <c r="Q19" s="420"/>
    </row>
    <row r="20" spans="3:21" ht="4.9000000000000004" customHeight="1">
      <c r="C20" s="420"/>
      <c r="D20" s="421"/>
      <c r="E20" s="420"/>
      <c r="F20" s="420"/>
      <c r="G20" s="420"/>
      <c r="H20" s="420"/>
      <c r="I20" s="420"/>
      <c r="J20" s="420"/>
      <c r="K20" s="420"/>
      <c r="L20" s="420"/>
      <c r="M20" s="420"/>
      <c r="N20" s="420"/>
      <c r="O20" s="420"/>
      <c r="P20" s="420"/>
      <c r="Q20" s="420"/>
    </row>
    <row r="21" spans="3:21" ht="30" customHeight="1">
      <c r="C21" s="500" t="s">
        <v>684</v>
      </c>
      <c r="D21" s="501"/>
      <c r="E21" s="501"/>
      <c r="F21" s="501"/>
      <c r="G21" s="501"/>
      <c r="H21" s="501"/>
      <c r="I21" s="501"/>
      <c r="J21" s="501"/>
      <c r="K21" s="501"/>
      <c r="L21" s="501"/>
      <c r="M21" s="501"/>
      <c r="N21" s="501"/>
      <c r="O21" s="501"/>
      <c r="P21" s="501"/>
      <c r="Q21" s="501"/>
    </row>
    <row r="22" spans="3:21" ht="19.899999999999999" customHeight="1">
      <c r="C22" s="502" t="s">
        <v>177</v>
      </c>
      <c r="D22" s="502" t="s">
        <v>685</v>
      </c>
      <c r="E22" s="502" t="s">
        <v>653</v>
      </c>
      <c r="F22" s="502" t="s">
        <v>686</v>
      </c>
      <c r="G22" s="502"/>
      <c r="H22" s="502" t="s">
        <v>692</v>
      </c>
      <c r="I22" s="502"/>
      <c r="J22" s="502" t="s">
        <v>702</v>
      </c>
      <c r="K22" s="502"/>
      <c r="L22" s="502" t="s">
        <v>703</v>
      </c>
      <c r="M22" s="502"/>
      <c r="N22" s="498" t="s">
        <v>704</v>
      </c>
      <c r="O22" s="499"/>
      <c r="P22" s="498" t="s">
        <v>705</v>
      </c>
      <c r="Q22" s="499"/>
    </row>
    <row r="23" spans="3:21" ht="19.899999999999999" customHeight="1">
      <c r="C23" s="502"/>
      <c r="D23" s="502"/>
      <c r="E23" s="502"/>
      <c r="F23" s="503" t="s">
        <v>693</v>
      </c>
      <c r="G23" s="503" t="s">
        <v>694</v>
      </c>
      <c r="H23" s="498" t="s">
        <v>711</v>
      </c>
      <c r="I23" s="499"/>
      <c r="J23" s="498" t="s">
        <v>712</v>
      </c>
      <c r="K23" s="499"/>
      <c r="L23" s="498" t="s">
        <v>713</v>
      </c>
      <c r="M23" s="499"/>
      <c r="N23" s="498" t="s">
        <v>714</v>
      </c>
      <c r="O23" s="499"/>
      <c r="P23" s="498" t="s">
        <v>715</v>
      </c>
      <c r="Q23" s="499"/>
    </row>
    <row r="24" spans="3:21" ht="19.899999999999999" customHeight="1">
      <c r="C24" s="502"/>
      <c r="D24" s="502"/>
      <c r="E24" s="502"/>
      <c r="F24" s="504"/>
      <c r="G24" s="505"/>
      <c r="H24" s="407" t="s">
        <v>695</v>
      </c>
      <c r="I24" s="407" t="s">
        <v>696</v>
      </c>
      <c r="J24" s="407" t="s">
        <v>695</v>
      </c>
      <c r="K24" s="407" t="s">
        <v>696</v>
      </c>
      <c r="L24" s="407" t="s">
        <v>695</v>
      </c>
      <c r="M24" s="407" t="s">
        <v>696</v>
      </c>
      <c r="N24" s="407" t="s">
        <v>695</v>
      </c>
      <c r="O24" s="407" t="s">
        <v>696</v>
      </c>
      <c r="P24" s="407" t="s">
        <v>695</v>
      </c>
      <c r="Q24" s="407" t="s">
        <v>696</v>
      </c>
    </row>
    <row r="25" spans="3:21" ht="19.899999999999999" customHeight="1">
      <c r="C25" s="410" t="s">
        <v>331</v>
      </c>
      <c r="D25" s="371" t="s">
        <v>592</v>
      </c>
      <c r="E25" s="411">
        <f t="shared" ref="E25:G32" si="9">E7</f>
        <v>0</v>
      </c>
      <c r="F25" s="412" t="e">
        <f t="shared" si="9"/>
        <v>#DIV/0!</v>
      </c>
      <c r="G25" s="412" t="e">
        <f t="shared" si="9"/>
        <v>#DIV/0!</v>
      </c>
      <c r="H25" s="422">
        <f>P7</f>
        <v>0</v>
      </c>
      <c r="I25" s="412" t="e">
        <f t="shared" ref="I25:I32" si="10">I7</f>
        <v>#DIV/0!</v>
      </c>
      <c r="J25" s="411">
        <f t="shared" ref="J25:Q31" si="11">H25</f>
        <v>0</v>
      </c>
      <c r="K25" s="412" t="e">
        <f t="shared" si="11"/>
        <v>#DIV/0!</v>
      </c>
      <c r="L25" s="411">
        <f t="shared" si="11"/>
        <v>0</v>
      </c>
      <c r="M25" s="412" t="e">
        <f t="shared" si="11"/>
        <v>#DIV/0!</v>
      </c>
      <c r="N25" s="411">
        <f t="shared" si="11"/>
        <v>0</v>
      </c>
      <c r="O25" s="412" t="e">
        <f t="shared" si="11"/>
        <v>#DIV/0!</v>
      </c>
      <c r="P25" s="411">
        <f t="shared" si="11"/>
        <v>0</v>
      </c>
      <c r="Q25" s="412" t="e">
        <f t="shared" si="11"/>
        <v>#DIV/0!</v>
      </c>
    </row>
    <row r="26" spans="3:21" ht="19.899999999999999" customHeight="1">
      <c r="C26" s="410" t="s">
        <v>332</v>
      </c>
      <c r="D26" s="371" t="s">
        <v>679</v>
      </c>
      <c r="E26" s="411">
        <f t="shared" si="9"/>
        <v>0</v>
      </c>
      <c r="F26" s="412" t="e">
        <f t="shared" si="9"/>
        <v>#DIV/0!</v>
      </c>
      <c r="G26" s="412" t="e">
        <f t="shared" si="9"/>
        <v>#DIV/0!</v>
      </c>
      <c r="H26" s="422">
        <f t="shared" ref="H26:H31" si="12">P8</f>
        <v>0</v>
      </c>
      <c r="I26" s="412" t="e">
        <f t="shared" si="10"/>
        <v>#DIV/0!</v>
      </c>
      <c r="J26" s="411">
        <f t="shared" si="11"/>
        <v>0</v>
      </c>
      <c r="K26" s="412" t="e">
        <f t="shared" si="11"/>
        <v>#DIV/0!</v>
      </c>
      <c r="L26" s="411">
        <f t="shared" si="11"/>
        <v>0</v>
      </c>
      <c r="M26" s="412" t="e">
        <f t="shared" si="11"/>
        <v>#DIV/0!</v>
      </c>
      <c r="N26" s="411">
        <f t="shared" si="11"/>
        <v>0</v>
      </c>
      <c r="O26" s="412" t="e">
        <f t="shared" si="11"/>
        <v>#DIV/0!</v>
      </c>
      <c r="P26" s="411">
        <f t="shared" si="11"/>
        <v>0</v>
      </c>
      <c r="Q26" s="412" t="e">
        <f t="shared" si="11"/>
        <v>#DIV/0!</v>
      </c>
    </row>
    <row r="27" spans="3:21" ht="19.899999999999999" customHeight="1">
      <c r="C27" s="415" t="s">
        <v>333</v>
      </c>
      <c r="D27" s="376" t="s">
        <v>593</v>
      </c>
      <c r="E27" s="411">
        <f t="shared" si="9"/>
        <v>0</v>
      </c>
      <c r="F27" s="412" t="e">
        <f t="shared" si="9"/>
        <v>#DIV/0!</v>
      </c>
      <c r="G27" s="412" t="e">
        <f t="shared" si="9"/>
        <v>#DIV/0!</v>
      </c>
      <c r="H27" s="422">
        <f t="shared" si="12"/>
        <v>0</v>
      </c>
      <c r="I27" s="412" t="e">
        <f t="shared" si="10"/>
        <v>#DIV/0!</v>
      </c>
      <c r="J27" s="411">
        <f t="shared" si="11"/>
        <v>0</v>
      </c>
      <c r="K27" s="412" t="e">
        <f t="shared" si="11"/>
        <v>#DIV/0!</v>
      </c>
      <c r="L27" s="411">
        <f t="shared" si="11"/>
        <v>0</v>
      </c>
      <c r="M27" s="412" t="e">
        <f t="shared" si="11"/>
        <v>#DIV/0!</v>
      </c>
      <c r="N27" s="411">
        <f t="shared" si="11"/>
        <v>0</v>
      </c>
      <c r="O27" s="412" t="e">
        <f t="shared" si="11"/>
        <v>#DIV/0!</v>
      </c>
      <c r="P27" s="411">
        <f t="shared" si="11"/>
        <v>0</v>
      </c>
      <c r="Q27" s="412" t="e">
        <f t="shared" si="11"/>
        <v>#DIV/0!</v>
      </c>
    </row>
    <row r="28" spans="3:21" ht="19.899999999999999" customHeight="1">
      <c r="C28" s="410" t="s">
        <v>334</v>
      </c>
      <c r="D28" s="371" t="s">
        <v>595</v>
      </c>
      <c r="E28" s="411">
        <f t="shared" si="9"/>
        <v>0</v>
      </c>
      <c r="F28" s="412" t="e">
        <f t="shared" si="9"/>
        <v>#DIV/0!</v>
      </c>
      <c r="G28" s="412" t="e">
        <f t="shared" si="9"/>
        <v>#DIV/0!</v>
      </c>
      <c r="H28" s="422">
        <f t="shared" si="12"/>
        <v>0</v>
      </c>
      <c r="I28" s="412" t="e">
        <f t="shared" si="10"/>
        <v>#DIV/0!</v>
      </c>
      <c r="J28" s="411">
        <f t="shared" si="11"/>
        <v>0</v>
      </c>
      <c r="K28" s="412" t="e">
        <f t="shared" si="11"/>
        <v>#DIV/0!</v>
      </c>
      <c r="L28" s="411">
        <f t="shared" si="11"/>
        <v>0</v>
      </c>
      <c r="M28" s="412" t="e">
        <f t="shared" si="11"/>
        <v>#DIV/0!</v>
      </c>
      <c r="N28" s="411">
        <f t="shared" si="11"/>
        <v>0</v>
      </c>
      <c r="O28" s="412" t="e">
        <f t="shared" si="11"/>
        <v>#DIV/0!</v>
      </c>
      <c r="P28" s="411">
        <f t="shared" si="11"/>
        <v>0</v>
      </c>
      <c r="Q28" s="412" t="e">
        <f t="shared" si="11"/>
        <v>#DIV/0!</v>
      </c>
    </row>
    <row r="29" spans="3:21" ht="19.899999999999999" customHeight="1">
      <c r="C29" s="416" t="s">
        <v>335</v>
      </c>
      <c r="D29" s="376" t="s">
        <v>596</v>
      </c>
      <c r="E29" s="408">
        <f t="shared" si="9"/>
        <v>0</v>
      </c>
      <c r="F29" s="409" t="e">
        <f t="shared" si="9"/>
        <v>#DIV/0!</v>
      </c>
      <c r="G29" s="409" t="e">
        <f t="shared" si="9"/>
        <v>#DIV/0!</v>
      </c>
      <c r="H29" s="422">
        <f t="shared" si="12"/>
        <v>0</v>
      </c>
      <c r="I29" s="409" t="e">
        <f t="shared" si="10"/>
        <v>#DIV/0!</v>
      </c>
      <c r="J29" s="408">
        <f t="shared" si="11"/>
        <v>0</v>
      </c>
      <c r="K29" s="409" t="e">
        <f t="shared" si="11"/>
        <v>#DIV/0!</v>
      </c>
      <c r="L29" s="408">
        <f t="shared" si="11"/>
        <v>0</v>
      </c>
      <c r="M29" s="409" t="e">
        <f t="shared" si="11"/>
        <v>#DIV/0!</v>
      </c>
      <c r="N29" s="408">
        <f t="shared" si="11"/>
        <v>0</v>
      </c>
      <c r="O29" s="409" t="e">
        <f t="shared" si="11"/>
        <v>#DIV/0!</v>
      </c>
      <c r="P29" s="408">
        <f t="shared" si="11"/>
        <v>0</v>
      </c>
      <c r="Q29" s="409" t="e">
        <f t="shared" si="11"/>
        <v>#DIV/0!</v>
      </c>
    </row>
    <row r="30" spans="3:21" ht="19.899999999999999" customHeight="1">
      <c r="C30" s="418" t="s">
        <v>336</v>
      </c>
      <c r="D30" s="371" t="s">
        <v>598</v>
      </c>
      <c r="E30" s="411">
        <f t="shared" si="9"/>
        <v>0</v>
      </c>
      <c r="F30" s="412" t="e">
        <f t="shared" si="9"/>
        <v>#DIV/0!</v>
      </c>
      <c r="G30" s="412" t="e">
        <f t="shared" si="9"/>
        <v>#DIV/0!</v>
      </c>
      <c r="H30" s="422">
        <f t="shared" si="12"/>
        <v>0</v>
      </c>
      <c r="I30" s="412" t="e">
        <f t="shared" si="10"/>
        <v>#DIV/0!</v>
      </c>
      <c r="J30" s="411">
        <f t="shared" si="11"/>
        <v>0</v>
      </c>
      <c r="K30" s="412" t="e">
        <f t="shared" si="11"/>
        <v>#DIV/0!</v>
      </c>
      <c r="L30" s="411">
        <f t="shared" si="11"/>
        <v>0</v>
      </c>
      <c r="M30" s="412" t="e">
        <f t="shared" si="11"/>
        <v>#DIV/0!</v>
      </c>
      <c r="N30" s="411">
        <f t="shared" si="11"/>
        <v>0</v>
      </c>
      <c r="O30" s="412" t="e">
        <f t="shared" si="11"/>
        <v>#DIV/0!</v>
      </c>
      <c r="P30" s="411">
        <f t="shared" si="11"/>
        <v>0</v>
      </c>
      <c r="Q30" s="412" t="e">
        <f t="shared" si="11"/>
        <v>#DIV/0!</v>
      </c>
    </row>
    <row r="31" spans="3:21" ht="19.899999999999999" customHeight="1">
      <c r="C31" s="418" t="s">
        <v>337</v>
      </c>
      <c r="D31" s="378" t="s">
        <v>599</v>
      </c>
      <c r="E31" s="411">
        <f t="shared" si="9"/>
        <v>0</v>
      </c>
      <c r="F31" s="412" t="e">
        <f t="shared" si="9"/>
        <v>#DIV/0!</v>
      </c>
      <c r="G31" s="412" t="e">
        <f t="shared" si="9"/>
        <v>#DIV/0!</v>
      </c>
      <c r="H31" s="422">
        <f t="shared" si="12"/>
        <v>0</v>
      </c>
      <c r="I31" s="412" t="e">
        <f t="shared" si="10"/>
        <v>#DIV/0!</v>
      </c>
      <c r="J31" s="411">
        <f t="shared" si="11"/>
        <v>0</v>
      </c>
      <c r="K31" s="412" t="e">
        <f t="shared" si="11"/>
        <v>#DIV/0!</v>
      </c>
      <c r="L31" s="411">
        <f t="shared" si="11"/>
        <v>0</v>
      </c>
      <c r="M31" s="412" t="e">
        <f t="shared" si="11"/>
        <v>#DIV/0!</v>
      </c>
      <c r="N31" s="411">
        <f t="shared" si="11"/>
        <v>0</v>
      </c>
      <c r="O31" s="412" t="e">
        <f t="shared" si="11"/>
        <v>#DIV/0!</v>
      </c>
      <c r="P31" s="411">
        <f t="shared" si="11"/>
        <v>0</v>
      </c>
      <c r="Q31" s="412" t="e">
        <f t="shared" si="11"/>
        <v>#DIV/0!</v>
      </c>
    </row>
    <row r="32" spans="3:21" ht="19.899999999999999" customHeight="1">
      <c r="C32" s="506" t="s">
        <v>697</v>
      </c>
      <c r="D32" s="507"/>
      <c r="E32" s="408">
        <f t="shared" si="9"/>
        <v>0</v>
      </c>
      <c r="F32" s="409">
        <f t="shared" si="9"/>
        <v>1</v>
      </c>
      <c r="G32" s="409">
        <f t="shared" si="9"/>
        <v>1</v>
      </c>
      <c r="H32" s="408">
        <f>SUM(H25:H31)</f>
        <v>0</v>
      </c>
      <c r="I32" s="409">
        <f t="shared" si="10"/>
        <v>1.67E-2</v>
      </c>
      <c r="J32" s="408">
        <f>SUM(J25:J31)</f>
        <v>0</v>
      </c>
      <c r="K32" s="409">
        <f>I32</f>
        <v>1.67E-2</v>
      </c>
      <c r="L32" s="408">
        <f>SUM(L25:L31)</f>
        <v>0</v>
      </c>
      <c r="M32" s="409">
        <f>K32</f>
        <v>1.67E-2</v>
      </c>
      <c r="N32" s="408">
        <f>SUM(N25:N31)</f>
        <v>0</v>
      </c>
      <c r="O32" s="409">
        <f>M32</f>
        <v>1.67E-2</v>
      </c>
      <c r="P32" s="408">
        <f>SUM(P25:P31)</f>
        <v>0</v>
      </c>
      <c r="Q32" s="409">
        <f>O32</f>
        <v>1.67E-2</v>
      </c>
    </row>
    <row r="33" spans="3:17" ht="19.899999999999999" customHeight="1">
      <c r="C33" s="506" t="s">
        <v>698</v>
      </c>
      <c r="D33" s="508"/>
      <c r="E33" s="508"/>
      <c r="F33" s="508"/>
      <c r="G33" s="507"/>
      <c r="H33" s="509" t="e">
        <f>H32/$E$14</f>
        <v>#DIV/0!</v>
      </c>
      <c r="I33" s="510"/>
      <c r="J33" s="509" t="e">
        <f t="shared" ref="J33" si="13">J32/$E$14</f>
        <v>#DIV/0!</v>
      </c>
      <c r="K33" s="510"/>
      <c r="L33" s="509" t="e">
        <f t="shared" ref="L33" si="14">L32/$E$14</f>
        <v>#DIV/0!</v>
      </c>
      <c r="M33" s="510"/>
      <c r="N33" s="509" t="e">
        <f t="shared" ref="N33" si="15">N32/$E$14</f>
        <v>#DIV/0!</v>
      </c>
      <c r="O33" s="510"/>
      <c r="P33" s="511" t="e">
        <f t="shared" ref="P33" si="16">P32/$E$14</f>
        <v>#DIV/0!</v>
      </c>
      <c r="Q33" s="511"/>
    </row>
    <row r="34" spans="3:17" ht="19.899999999999999" customHeight="1">
      <c r="C34" s="506" t="s">
        <v>699</v>
      </c>
      <c r="D34" s="508"/>
      <c r="E34" s="508"/>
      <c r="F34" s="508"/>
      <c r="G34" s="507"/>
      <c r="H34" s="509" t="e">
        <f>P16+H33</f>
        <v>#DIV/0!</v>
      </c>
      <c r="I34" s="510"/>
      <c r="J34" s="509" t="e">
        <f>H34+J33</f>
        <v>#DIV/0!</v>
      </c>
      <c r="K34" s="510"/>
      <c r="L34" s="509" t="e">
        <f>J34+L33</f>
        <v>#DIV/0!</v>
      </c>
      <c r="M34" s="510"/>
      <c r="N34" s="509" t="e">
        <f>L34+N33</f>
        <v>#DIV/0!</v>
      </c>
      <c r="O34" s="510"/>
      <c r="P34" s="511" t="e">
        <f>N34+P33</f>
        <v>#DIV/0!</v>
      </c>
      <c r="Q34" s="511"/>
    </row>
    <row r="35" spans="3:17" ht="19.899999999999999" customHeight="1">
      <c r="C35" s="506" t="s">
        <v>700</v>
      </c>
      <c r="D35" s="508"/>
      <c r="E35" s="508"/>
      <c r="F35" s="508"/>
      <c r="G35" s="507"/>
      <c r="H35" s="513">
        <f>$H$14</f>
        <v>0</v>
      </c>
      <c r="I35" s="514"/>
      <c r="J35" s="513">
        <f>$H$14</f>
        <v>0</v>
      </c>
      <c r="K35" s="514"/>
      <c r="L35" s="513">
        <f>$H$14</f>
        <v>0</v>
      </c>
      <c r="M35" s="514"/>
      <c r="N35" s="513">
        <f>$H$14</f>
        <v>0</v>
      </c>
      <c r="O35" s="514"/>
      <c r="P35" s="512">
        <f>$H$14</f>
        <v>0</v>
      </c>
      <c r="Q35" s="512"/>
    </row>
    <row r="36" spans="3:17" ht="19.899999999999999" customHeight="1">
      <c r="C36" s="506" t="s">
        <v>701</v>
      </c>
      <c r="D36" s="508"/>
      <c r="E36" s="508"/>
      <c r="F36" s="508"/>
      <c r="G36" s="507"/>
      <c r="H36" s="513">
        <f>P18+H35</f>
        <v>0</v>
      </c>
      <c r="I36" s="514"/>
      <c r="J36" s="513">
        <f>H36+J35</f>
        <v>0</v>
      </c>
      <c r="K36" s="514"/>
      <c r="L36" s="513">
        <f>J36+L35</f>
        <v>0</v>
      </c>
      <c r="M36" s="514"/>
      <c r="N36" s="513">
        <f>L36+N35</f>
        <v>0</v>
      </c>
      <c r="O36" s="514"/>
      <c r="P36" s="512">
        <f>N36+P35</f>
        <v>0</v>
      </c>
      <c r="Q36" s="512"/>
    </row>
    <row r="37" spans="3:17" ht="4.9000000000000004" customHeight="1"/>
    <row r="38" spans="3:17" ht="4.9000000000000004" customHeight="1"/>
    <row r="39" spans="3:17" ht="4.9000000000000004" customHeight="1"/>
  </sheetData>
  <mergeCells count="84">
    <mergeCell ref="P36:Q36"/>
    <mergeCell ref="C35:G35"/>
    <mergeCell ref="H35:I35"/>
    <mergeCell ref="J35:K35"/>
    <mergeCell ref="L35:M35"/>
    <mergeCell ref="N35:O35"/>
    <mergeCell ref="P35:Q35"/>
    <mergeCell ref="C36:G36"/>
    <mergeCell ref="H36:I36"/>
    <mergeCell ref="J36:K36"/>
    <mergeCell ref="L36:M36"/>
    <mergeCell ref="N36:O36"/>
    <mergeCell ref="P33:Q33"/>
    <mergeCell ref="C34:G34"/>
    <mergeCell ref="H34:I34"/>
    <mergeCell ref="J34:K34"/>
    <mergeCell ref="L34:M34"/>
    <mergeCell ref="N34:O34"/>
    <mergeCell ref="P34:Q34"/>
    <mergeCell ref="N33:O33"/>
    <mergeCell ref="L23:M23"/>
    <mergeCell ref="C32:D32"/>
    <mergeCell ref="C33:G33"/>
    <mergeCell ref="H33:I33"/>
    <mergeCell ref="J33:K33"/>
    <mergeCell ref="L33:M33"/>
    <mergeCell ref="N23:O23"/>
    <mergeCell ref="P23:Q23"/>
    <mergeCell ref="C21:Q21"/>
    <mergeCell ref="C22:C24"/>
    <mergeCell ref="D22:D24"/>
    <mergeCell ref="E22:E24"/>
    <mergeCell ref="F22:G22"/>
    <mergeCell ref="H22:I22"/>
    <mergeCell ref="J22:K22"/>
    <mergeCell ref="L22:M22"/>
    <mergeCell ref="N22:O22"/>
    <mergeCell ref="P22:Q22"/>
    <mergeCell ref="F23:F24"/>
    <mergeCell ref="G23:G24"/>
    <mergeCell ref="H23:I23"/>
    <mergeCell ref="J23:K23"/>
    <mergeCell ref="P18:Q18"/>
    <mergeCell ref="C17:G17"/>
    <mergeCell ref="H17:I17"/>
    <mergeCell ref="J17:K17"/>
    <mergeCell ref="L17:M17"/>
    <mergeCell ref="N17:O17"/>
    <mergeCell ref="P17:Q17"/>
    <mergeCell ref="C18:G18"/>
    <mergeCell ref="H18:I18"/>
    <mergeCell ref="J18:K18"/>
    <mergeCell ref="L18:M18"/>
    <mergeCell ref="N18:O18"/>
    <mergeCell ref="P15:Q15"/>
    <mergeCell ref="C16:G16"/>
    <mergeCell ref="H16:I16"/>
    <mergeCell ref="J16:K16"/>
    <mergeCell ref="L16:M16"/>
    <mergeCell ref="N16:O16"/>
    <mergeCell ref="P16:Q16"/>
    <mergeCell ref="N15:O15"/>
    <mergeCell ref="L5:M5"/>
    <mergeCell ref="C14:D14"/>
    <mergeCell ref="C15:G15"/>
    <mergeCell ref="H15:I15"/>
    <mergeCell ref="J15:K15"/>
    <mergeCell ref="L15:M15"/>
    <mergeCell ref="N5:O5"/>
    <mergeCell ref="P5:Q5"/>
    <mergeCell ref="C3:Q3"/>
    <mergeCell ref="C4:C6"/>
    <mergeCell ref="D4:D6"/>
    <mergeCell ref="E4:E6"/>
    <mergeCell ref="F4:G4"/>
    <mergeCell ref="H4:I4"/>
    <mergeCell ref="J4:K4"/>
    <mergeCell ref="L4:M4"/>
    <mergeCell ref="N4:O4"/>
    <mergeCell ref="P4:Q4"/>
    <mergeCell ref="F5:F6"/>
    <mergeCell ref="G5:G6"/>
    <mergeCell ref="H5:I5"/>
    <mergeCell ref="J5:K5"/>
  </mergeCells>
  <printOptions horizontalCentered="1" verticalCentered="1"/>
  <pageMargins left="0.98425196850393704" right="0.59055118110236227" top="1.5748031496062993" bottom="0.98425196850393704" header="0.31496062992125984" footer="0.31496062992125984"/>
  <pageSetup paperSize="8" scale="4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B1A0F-78F8-4AF5-BFE3-60B72B6DA89C}">
  <sheetPr>
    <tabColor theme="6" tint="-0.249977111117893"/>
  </sheetPr>
  <dimension ref="A1:L311"/>
  <sheetViews>
    <sheetView showGridLines="0" view="pageBreakPreview" zoomScale="85" zoomScaleNormal="100" zoomScaleSheetLayoutView="85" workbookViewId="0">
      <selection activeCell="A4" sqref="A4:J4"/>
    </sheetView>
  </sheetViews>
  <sheetFormatPr defaultColWidth="11.42578125" defaultRowHeight="12.75"/>
  <cols>
    <col min="1" max="1" width="6" style="22" customWidth="1"/>
    <col min="2" max="2" width="14.42578125" style="18" customWidth="1"/>
    <col min="3" max="3" width="20.28515625" style="18" customWidth="1"/>
    <col min="4" max="4" width="25.7109375" style="18" customWidth="1"/>
    <col min="5" max="5" width="12.7109375" style="18" customWidth="1"/>
    <col min="6" max="6" width="16.42578125" style="18" customWidth="1"/>
    <col min="7" max="7" width="13.5703125" style="18" customWidth="1"/>
    <col min="8" max="8" width="17.7109375" style="18" customWidth="1"/>
    <col min="9" max="9" width="13.7109375" style="18" customWidth="1"/>
    <col min="10" max="10" width="15.5703125" style="18" customWidth="1"/>
    <col min="11" max="11" width="11.42578125" style="18"/>
    <col min="12" max="12" width="13.28515625" style="18" customWidth="1"/>
    <col min="13" max="16384" width="11.42578125" style="18"/>
  </cols>
  <sheetData>
    <row r="1" spans="1:10">
      <c r="A1" s="18"/>
      <c r="H1" s="19"/>
      <c r="I1" s="20"/>
      <c r="J1" s="21"/>
    </row>
    <row r="2" spans="1:10" ht="20.100000000000001" customHeight="1">
      <c r="A2" s="482" t="s">
        <v>258</v>
      </c>
      <c r="B2" s="482"/>
      <c r="C2" s="482"/>
      <c r="D2" s="482"/>
      <c r="E2" s="482"/>
      <c r="F2" s="482"/>
      <c r="G2" s="482"/>
      <c r="H2" s="482"/>
      <c r="I2" s="482"/>
      <c r="J2" s="482"/>
    </row>
    <row r="3" spans="1:10" ht="13.5" customHeight="1">
      <c r="A3" s="41"/>
      <c r="B3" s="41"/>
      <c r="C3" s="41"/>
      <c r="D3" s="41"/>
      <c r="E3" s="41"/>
      <c r="F3" s="41"/>
      <c r="G3" s="41"/>
      <c r="H3" s="41"/>
      <c r="I3" s="41"/>
      <c r="J3" s="41"/>
    </row>
    <row r="4" spans="1:10" ht="15.75">
      <c r="A4" s="473" t="s">
        <v>535</v>
      </c>
      <c r="B4" s="473"/>
      <c r="C4" s="473"/>
      <c r="D4" s="473"/>
      <c r="E4" s="473"/>
      <c r="F4" s="473"/>
      <c r="G4" s="473"/>
      <c r="H4" s="473"/>
      <c r="I4" s="473"/>
      <c r="J4" s="473"/>
    </row>
    <row r="5" spans="1:10" ht="15">
      <c r="A5" s="41"/>
      <c r="B5" s="43"/>
      <c r="C5" s="43"/>
      <c r="D5" s="45"/>
      <c r="E5" s="45"/>
      <c r="F5" s="45"/>
      <c r="G5" s="45"/>
      <c r="H5" s="45"/>
      <c r="I5" s="45"/>
      <c r="J5" s="45"/>
    </row>
    <row r="6" spans="1:10" ht="3" customHeight="1">
      <c r="A6" s="41"/>
      <c r="B6" s="45"/>
      <c r="C6" s="45"/>
      <c r="D6" s="45"/>
      <c r="E6" s="45"/>
      <c r="F6" s="45"/>
      <c r="G6" s="45"/>
      <c r="H6" s="45"/>
      <c r="I6" s="45"/>
      <c r="J6" s="45"/>
    </row>
    <row r="7" spans="1:10" ht="15">
      <c r="A7" s="42"/>
      <c r="B7" s="45" t="s">
        <v>73</v>
      </c>
      <c r="C7" s="45"/>
      <c r="D7" s="45"/>
      <c r="E7" s="45"/>
      <c r="F7" s="45"/>
      <c r="G7" s="45"/>
      <c r="H7" s="45"/>
      <c r="I7" s="45"/>
      <c r="J7" s="43"/>
    </row>
    <row r="8" spans="1:10" ht="15">
      <c r="A8" s="42"/>
      <c r="B8" s="43" t="s">
        <v>475</v>
      </c>
      <c r="C8" s="48">
        <v>365.25</v>
      </c>
      <c r="D8" s="43" t="s">
        <v>476</v>
      </c>
      <c r="E8" s="45"/>
      <c r="F8" s="45"/>
      <c r="G8" s="45"/>
      <c r="H8" s="45"/>
      <c r="I8" s="45"/>
      <c r="J8" s="43"/>
    </row>
    <row r="9" spans="1:10" ht="15">
      <c r="A9" s="42"/>
      <c r="B9" s="43" t="s">
        <v>477</v>
      </c>
      <c r="C9" s="48">
        <f>C8/7</f>
        <v>52.178571428571431</v>
      </c>
      <c r="D9" s="43" t="s">
        <v>478</v>
      </c>
      <c r="E9" s="45"/>
      <c r="F9" s="45"/>
      <c r="G9" s="45"/>
      <c r="H9" s="45"/>
      <c r="I9" s="45"/>
      <c r="J9" s="43"/>
    </row>
    <row r="10" spans="1:10" ht="15">
      <c r="A10" s="42"/>
      <c r="B10" s="43" t="s">
        <v>479</v>
      </c>
      <c r="C10" s="48">
        <v>12</v>
      </c>
      <c r="D10" s="43" t="s">
        <v>476</v>
      </c>
      <c r="E10" s="45"/>
      <c r="F10" s="45"/>
      <c r="G10" s="45"/>
      <c r="H10" s="45"/>
      <c r="I10" s="45"/>
      <c r="J10" s="43"/>
    </row>
    <row r="11" spans="1:10" ht="15">
      <c r="A11" s="42"/>
      <c r="B11" s="43" t="s">
        <v>480</v>
      </c>
      <c r="C11" s="48">
        <f>(C8-C9-C10)/12</f>
        <v>25.089285714285712</v>
      </c>
      <c r="D11" s="43" t="s">
        <v>476</v>
      </c>
      <c r="E11" s="45"/>
      <c r="F11" s="45"/>
      <c r="G11" s="45"/>
      <c r="H11" s="45"/>
      <c r="I11" s="45"/>
      <c r="J11" s="43"/>
    </row>
    <row r="12" spans="1:10" ht="15">
      <c r="A12" s="42"/>
      <c r="B12" s="43" t="s">
        <v>481</v>
      </c>
      <c r="C12" s="48">
        <f>(C8-C9)/12</f>
        <v>26.089285714285712</v>
      </c>
      <c r="D12" s="43" t="s">
        <v>476</v>
      </c>
      <c r="E12" s="45"/>
      <c r="F12" s="45"/>
      <c r="G12" s="45"/>
      <c r="H12" s="45"/>
      <c r="I12" s="45"/>
      <c r="J12" s="43"/>
    </row>
    <row r="13" spans="1:10" ht="15">
      <c r="A13" s="41"/>
      <c r="B13" s="45"/>
      <c r="C13" s="43"/>
      <c r="D13" s="43"/>
      <c r="E13" s="43"/>
      <c r="F13" s="43"/>
      <c r="G13" s="43"/>
      <c r="H13" s="42"/>
      <c r="I13" s="42"/>
      <c r="J13" s="43"/>
    </row>
    <row r="14" spans="1:10" ht="15">
      <c r="A14" s="41"/>
      <c r="B14" s="43" t="s">
        <v>222</v>
      </c>
      <c r="C14" s="48" t="e">
        <f>#REF!</f>
        <v>#REF!</v>
      </c>
      <c r="D14" s="42" t="s">
        <v>259</v>
      </c>
      <c r="F14" s="42" t="s">
        <v>260</v>
      </c>
      <c r="G14" s="43"/>
      <c r="H14" s="48"/>
      <c r="I14" s="42"/>
      <c r="J14" s="43"/>
    </row>
    <row r="15" spans="1:10" ht="15">
      <c r="A15" s="41"/>
      <c r="B15" s="43" t="s">
        <v>363</v>
      </c>
      <c r="C15" s="49">
        <v>1</v>
      </c>
      <c r="D15" s="48" t="e">
        <f>TRUNC(C14*C15,2)</f>
        <v>#REF!</v>
      </c>
      <c r="E15" s="48">
        <f>C11</f>
        <v>25.089285714285712</v>
      </c>
      <c r="F15" s="42" t="e">
        <f>ROUNDUP(D15/$E$15,2)</f>
        <v>#REF!</v>
      </c>
      <c r="G15" s="43"/>
      <c r="H15" s="48"/>
      <c r="I15" s="42"/>
      <c r="J15" s="43"/>
    </row>
    <row r="16" spans="1:10" ht="15">
      <c r="A16" s="41"/>
      <c r="B16" s="43" t="s">
        <v>364</v>
      </c>
      <c r="C16" s="49">
        <f>1-C15</f>
        <v>0</v>
      </c>
      <c r="D16" s="48" t="e">
        <f>TRUNC(C14*C16,2)</f>
        <v>#REF!</v>
      </c>
      <c r="E16" s="298">
        <f>C12</f>
        <v>26.089285714285712</v>
      </c>
      <c r="F16" s="42" t="e">
        <f>ROUNDUP(D16/$E$16,2)</f>
        <v>#REF!</v>
      </c>
      <c r="G16" s="43"/>
      <c r="H16" s="46"/>
      <c r="I16" s="47"/>
      <c r="J16" s="43"/>
    </row>
    <row r="17" spans="1:10" ht="15">
      <c r="A17" s="41"/>
      <c r="B17" s="43" t="s">
        <v>231</v>
      </c>
      <c r="D17" s="48"/>
      <c r="E17" s="42"/>
      <c r="F17" s="43"/>
      <c r="G17" s="43"/>
      <c r="H17" s="46"/>
      <c r="I17" s="47"/>
      <c r="J17" s="43"/>
    </row>
    <row r="18" spans="1:10" ht="15">
      <c r="A18" s="41"/>
      <c r="B18" s="45"/>
      <c r="C18" s="43"/>
      <c r="D18" s="43"/>
      <c r="E18" s="43"/>
      <c r="F18" s="43"/>
      <c r="G18" s="43"/>
      <c r="H18" s="46"/>
      <c r="I18" s="47"/>
      <c r="J18" s="43"/>
    </row>
    <row r="19" spans="1:10" ht="15">
      <c r="A19" s="41"/>
      <c r="B19" s="45" t="s">
        <v>224</v>
      </c>
      <c r="C19" s="43"/>
      <c r="D19" s="43"/>
      <c r="E19" s="43"/>
      <c r="F19" s="45" t="s">
        <v>230</v>
      </c>
      <c r="G19" s="43"/>
      <c r="H19" s="46"/>
      <c r="I19" s="47"/>
      <c r="J19" s="43"/>
    </row>
    <row r="20" spans="1:10" ht="15">
      <c r="A20" s="41"/>
      <c r="B20" s="43" t="s">
        <v>225</v>
      </c>
      <c r="C20" s="42">
        <v>1</v>
      </c>
      <c r="D20" s="42" t="s">
        <v>226</v>
      </c>
      <c r="E20" s="43"/>
      <c r="F20" s="43" t="s">
        <v>363</v>
      </c>
      <c r="G20" s="42" t="e">
        <f>ROUNDUP(F15/$C$22,0)</f>
        <v>#REF!</v>
      </c>
      <c r="H20" s="46"/>
      <c r="I20" s="47"/>
      <c r="J20" s="43"/>
    </row>
    <row r="21" spans="1:10" ht="15">
      <c r="A21" s="41"/>
      <c r="B21" s="43" t="s">
        <v>227</v>
      </c>
      <c r="C21" s="42">
        <v>1</v>
      </c>
      <c r="D21" s="42" t="s">
        <v>228</v>
      </c>
      <c r="E21" s="43"/>
      <c r="F21" s="43" t="s">
        <v>364</v>
      </c>
      <c r="G21" s="42" t="e">
        <f>ROUND(F16/$C$22,0)</f>
        <v>#REF!</v>
      </c>
      <c r="H21" s="46"/>
      <c r="I21" s="47"/>
      <c r="J21" s="43"/>
    </row>
    <row r="22" spans="1:10" ht="15">
      <c r="A22" s="41"/>
      <c r="B22" s="45" t="s">
        <v>232</v>
      </c>
      <c r="C22" s="176">
        <f>TRUNC(C20*C21,2)</f>
        <v>1</v>
      </c>
      <c r="D22" s="42" t="s">
        <v>229</v>
      </c>
      <c r="E22" s="43"/>
      <c r="F22" s="43"/>
      <c r="G22" s="42"/>
      <c r="H22" s="246"/>
      <c r="I22" s="47"/>
      <c r="J22" s="43"/>
    </row>
    <row r="23" spans="1:10" ht="15">
      <c r="A23" s="41"/>
      <c r="B23" s="45"/>
      <c r="C23" s="43"/>
      <c r="D23" s="43"/>
      <c r="E23" s="43"/>
      <c r="F23" s="43"/>
      <c r="G23" s="43"/>
      <c r="H23" s="46"/>
      <c r="I23" s="47"/>
      <c r="J23" s="43"/>
    </row>
    <row r="24" spans="1:10" ht="12.75" customHeight="1">
      <c r="A24" s="42"/>
      <c r="B24" s="50" t="s">
        <v>66</v>
      </c>
      <c r="C24" s="51"/>
      <c r="D24" s="51"/>
      <c r="E24" s="52"/>
      <c r="F24" s="53"/>
      <c r="G24" s="43"/>
      <c r="H24" s="46"/>
      <c r="I24" s="47"/>
      <c r="J24" s="43"/>
    </row>
    <row r="25" spans="1:10" ht="12.75" customHeight="1">
      <c r="A25" s="42"/>
      <c r="B25" s="50"/>
      <c r="C25" s="51"/>
      <c r="D25" s="51"/>
      <c r="E25" s="51"/>
      <c r="F25" s="43"/>
      <c r="G25" s="43"/>
      <c r="H25" s="46"/>
      <c r="I25" s="43"/>
      <c r="J25" s="43"/>
    </row>
    <row r="26" spans="1:10" ht="15">
      <c r="A26" s="54"/>
      <c r="B26" s="474" t="s">
        <v>531</v>
      </c>
      <c r="C26" s="475"/>
      <c r="D26" s="55" t="s">
        <v>63</v>
      </c>
      <c r="E26" s="55" t="s">
        <v>67</v>
      </c>
      <c r="F26" s="55" t="s">
        <v>69</v>
      </c>
      <c r="G26" s="55" t="s">
        <v>49</v>
      </c>
      <c r="H26" s="56" t="s">
        <v>71</v>
      </c>
      <c r="I26" s="57" t="s">
        <v>72</v>
      </c>
      <c r="J26" s="43"/>
    </row>
    <row r="27" spans="1:10" ht="15">
      <c r="A27" s="54"/>
      <c r="B27" s="194" t="s">
        <v>363</v>
      </c>
      <c r="C27" s="43"/>
      <c r="D27" s="59" t="e">
        <f>G20</f>
        <v>#REF!</v>
      </c>
      <c r="E27" s="60">
        <v>0</v>
      </c>
      <c r="F27" s="61">
        <f>60+140</f>
        <v>200</v>
      </c>
      <c r="G27" s="59" t="e">
        <f>(F27*$E$15*D27)</f>
        <v>#REF!</v>
      </c>
      <c r="H27" s="59" t="e">
        <f>D27</f>
        <v>#REF!</v>
      </c>
      <c r="I27" s="62" t="e">
        <f>ROUNDUP(D27*E27,0)</f>
        <v>#REF!</v>
      </c>
      <c r="J27" s="43"/>
    </row>
    <row r="28" spans="1:10" ht="15">
      <c r="A28" s="54"/>
      <c r="B28" s="194" t="s">
        <v>364</v>
      </c>
      <c r="C28" s="43"/>
      <c r="D28" s="59" t="e">
        <f>G21</f>
        <v>#REF!</v>
      </c>
      <c r="E28" s="60">
        <v>0</v>
      </c>
      <c r="F28" s="61">
        <v>0</v>
      </c>
      <c r="G28" s="59" t="e">
        <f>(F28*$E$15*D28)</f>
        <v>#REF!</v>
      </c>
      <c r="H28" s="59" t="e">
        <f>D28</f>
        <v>#REF!</v>
      </c>
      <c r="I28" s="62" t="e">
        <f>ROUNDUP(D28*E28,0)</f>
        <v>#REF!</v>
      </c>
      <c r="J28" s="43"/>
    </row>
    <row r="29" spans="1:10" ht="15">
      <c r="A29" s="54"/>
      <c r="B29" s="58" t="s">
        <v>290</v>
      </c>
      <c r="C29" s="43"/>
      <c r="D29" s="59">
        <v>0</v>
      </c>
      <c r="E29" s="60">
        <v>0</v>
      </c>
      <c r="F29" s="61">
        <v>0</v>
      </c>
      <c r="G29" s="59">
        <f>F29*D29</f>
        <v>0</v>
      </c>
      <c r="H29" s="59">
        <f>D29</f>
        <v>0</v>
      </c>
      <c r="I29" s="62">
        <f>ROUNDUP(D29*E29,0)</f>
        <v>0</v>
      </c>
      <c r="J29" s="43"/>
    </row>
    <row r="30" spans="1:10" ht="15">
      <c r="A30" s="54"/>
      <c r="B30" s="63" t="s">
        <v>68</v>
      </c>
      <c r="C30" s="64"/>
      <c r="D30" s="65"/>
      <c r="E30" s="66"/>
      <c r="F30" s="65"/>
      <c r="G30" s="67" t="e">
        <f>SUM(G27:G28)</f>
        <v>#REF!</v>
      </c>
      <c r="H30" s="65"/>
      <c r="I30" s="68"/>
      <c r="J30" s="43"/>
    </row>
    <row r="31" spans="1:10" ht="15">
      <c r="A31" s="54"/>
      <c r="B31" s="45"/>
      <c r="C31" s="43"/>
      <c r="D31" s="61"/>
      <c r="E31" s="69"/>
      <c r="F31" s="61"/>
      <c r="G31" s="70"/>
      <c r="H31" s="61"/>
      <c r="I31" s="61"/>
      <c r="J31" s="43"/>
    </row>
    <row r="32" spans="1:10" ht="15">
      <c r="A32" s="41"/>
      <c r="B32" s="50" t="s">
        <v>70</v>
      </c>
      <c r="C32" s="45"/>
      <c r="D32" s="43"/>
      <c r="E32" s="43"/>
      <c r="F32" s="43"/>
      <c r="G32" s="43"/>
      <c r="H32" s="44" t="s">
        <v>509</v>
      </c>
      <c r="I32" s="282">
        <v>2.5000000000000001E-2</v>
      </c>
      <c r="J32" s="45"/>
    </row>
    <row r="33" spans="1:10" ht="15">
      <c r="A33" s="41"/>
      <c r="B33" s="45"/>
      <c r="C33" s="45"/>
      <c r="D33" s="43"/>
      <c r="E33" s="43"/>
      <c r="F33" s="43"/>
      <c r="G33" s="43"/>
      <c r="H33" s="43"/>
      <c r="I33" s="43"/>
      <c r="J33" s="45"/>
    </row>
    <row r="34" spans="1:10" ht="17.25">
      <c r="A34" s="41"/>
      <c r="B34" s="476" t="s">
        <v>47</v>
      </c>
      <c r="C34" s="477"/>
      <c r="D34" s="480" t="s">
        <v>37</v>
      </c>
      <c r="E34" s="480"/>
      <c r="F34" s="480"/>
      <c r="G34" s="480" t="s">
        <v>38</v>
      </c>
      <c r="H34" s="480"/>
      <c r="I34" s="481"/>
      <c r="J34" s="45"/>
    </row>
    <row r="35" spans="1:10" ht="14.25">
      <c r="A35" s="41"/>
      <c r="B35" s="478"/>
      <c r="C35" s="479"/>
      <c r="D35" s="71" t="s">
        <v>63</v>
      </c>
      <c r="E35" s="71" t="s">
        <v>67</v>
      </c>
      <c r="F35" s="71" t="s">
        <v>48</v>
      </c>
      <c r="G35" s="71" t="s">
        <v>63</v>
      </c>
      <c r="H35" s="71" t="s">
        <v>67</v>
      </c>
      <c r="I35" s="72" t="s">
        <v>48</v>
      </c>
      <c r="J35" s="45"/>
    </row>
    <row r="36" spans="1:10" ht="15">
      <c r="A36" s="41"/>
      <c r="B36" s="194" t="s">
        <v>363</v>
      </c>
      <c r="C36" s="43"/>
      <c r="D36" s="83" t="e">
        <f>ROUNDUP(+D27,0)</f>
        <v>#REF!</v>
      </c>
      <c r="E36" s="83" t="e">
        <f>ROUNDUP(D36*$I$32,1)</f>
        <v>#REF!</v>
      </c>
      <c r="F36" s="83" t="e">
        <f>ROUND(D36+E36,0)</f>
        <v>#REF!</v>
      </c>
      <c r="G36" s="83" t="e">
        <f>D36*1</f>
        <v>#REF!</v>
      </c>
      <c r="H36" s="83" t="e">
        <f>ROUNDUP(G36*$I$32,1)</f>
        <v>#REF!</v>
      </c>
      <c r="I36" s="285" t="e">
        <f t="shared" ref="I36:I37" si="0">ROUND(G36+H36,0)</f>
        <v>#REF!</v>
      </c>
      <c r="J36" s="45"/>
    </row>
    <row r="37" spans="1:10" ht="15">
      <c r="A37" s="41"/>
      <c r="B37" s="194" t="s">
        <v>364</v>
      </c>
      <c r="C37" s="43"/>
      <c r="D37" s="83" t="e">
        <f>ROUNDUP(+D28,0)</f>
        <v>#REF!</v>
      </c>
      <c r="E37" s="83" t="e">
        <f>ROUNDUP(D37*$I$32,1)</f>
        <v>#REF!</v>
      </c>
      <c r="F37" s="83" t="e">
        <f>ROUND(D37+E37,0)</f>
        <v>#REF!</v>
      </c>
      <c r="G37" s="83" t="e">
        <f>D37*1</f>
        <v>#REF!</v>
      </c>
      <c r="H37" s="83" t="e">
        <f>ROUNDUP(G37*$I$32,1)</f>
        <v>#REF!</v>
      </c>
      <c r="I37" s="285" t="e">
        <f t="shared" si="0"/>
        <v>#REF!</v>
      </c>
      <c r="J37" s="45"/>
    </row>
    <row r="38" spans="1:10" ht="15">
      <c r="A38" s="41"/>
      <c r="B38" s="73" t="s">
        <v>50</v>
      </c>
      <c r="C38" s="64"/>
      <c r="D38" s="105"/>
      <c r="E38" s="105"/>
      <c r="F38" s="283" t="e">
        <f t="shared" ref="F38:I38" si="1">SUM(F36:F37)</f>
        <v>#REF!</v>
      </c>
      <c r="G38" s="105"/>
      <c r="H38" s="105"/>
      <c r="I38" s="286" t="e">
        <f t="shared" si="1"/>
        <v>#REF!</v>
      </c>
      <c r="J38" s="45"/>
    </row>
    <row r="39" spans="1:10" ht="15">
      <c r="A39" s="41"/>
      <c r="B39" s="45"/>
      <c r="C39" s="45"/>
      <c r="D39" s="43"/>
      <c r="E39" s="43"/>
      <c r="F39" s="43"/>
      <c r="G39" s="43"/>
      <c r="H39" s="43"/>
      <c r="I39" s="43"/>
      <c r="J39" s="45"/>
    </row>
    <row r="40" spans="1:10" ht="3" customHeight="1">
      <c r="A40" s="41"/>
      <c r="B40" s="45"/>
      <c r="C40" s="45"/>
      <c r="D40" s="45"/>
      <c r="E40" s="45"/>
      <c r="F40" s="45"/>
      <c r="G40" s="61">
        <v>0</v>
      </c>
      <c r="H40" s="45"/>
      <c r="I40" s="45"/>
      <c r="J40" s="45"/>
    </row>
    <row r="41" spans="1:10" ht="12.75" customHeight="1">
      <c r="A41" s="42"/>
      <c r="B41" s="45" t="s">
        <v>26</v>
      </c>
      <c r="C41" s="43"/>
      <c r="D41" s="43"/>
      <c r="E41" s="43"/>
      <c r="F41" s="43"/>
      <c r="G41" s="43"/>
      <c r="H41" s="43"/>
      <c r="I41" s="74"/>
      <c r="J41" s="75"/>
    </row>
    <row r="42" spans="1:10" ht="3" customHeight="1">
      <c r="A42" s="42"/>
      <c r="B42" s="43"/>
      <c r="C42" s="43"/>
      <c r="D42" s="43"/>
      <c r="E42" s="41"/>
      <c r="F42" s="43"/>
      <c r="G42" s="43"/>
      <c r="H42" s="43"/>
      <c r="I42" s="74"/>
      <c r="J42" s="75"/>
    </row>
    <row r="43" spans="1:10" ht="14.25">
      <c r="A43" s="76" t="s">
        <v>178</v>
      </c>
      <c r="B43" s="45" t="s">
        <v>145</v>
      </c>
      <c r="C43" s="45"/>
      <c r="D43" s="45"/>
      <c r="E43" s="41"/>
      <c r="F43" s="41"/>
      <c r="G43" s="41"/>
      <c r="H43" s="45"/>
      <c r="I43" s="41"/>
      <c r="J43" s="41"/>
    </row>
    <row r="44" spans="1:10" ht="15">
      <c r="A44" s="42"/>
      <c r="B44" s="45"/>
      <c r="C44" s="43"/>
      <c r="D44" s="43"/>
      <c r="E44" s="42"/>
      <c r="F44" s="42"/>
      <c r="G44" s="42"/>
      <c r="H44" s="43"/>
      <c r="I44" s="43"/>
      <c r="J44" s="42"/>
    </row>
    <row r="45" spans="1:10" ht="15">
      <c r="A45" s="76"/>
      <c r="B45" s="45" t="s">
        <v>37</v>
      </c>
      <c r="C45" s="43"/>
      <c r="D45" s="43"/>
      <c r="E45" s="41" t="s">
        <v>41</v>
      </c>
      <c r="F45" s="41"/>
      <c r="G45" s="41" t="s">
        <v>1</v>
      </c>
      <c r="H45" s="45"/>
      <c r="I45" s="77" t="s">
        <v>2</v>
      </c>
      <c r="J45" s="41"/>
    </row>
    <row r="46" spans="1:10" ht="15">
      <c r="A46" s="42"/>
      <c r="B46" s="78" t="s">
        <v>3</v>
      </c>
      <c r="C46" s="78"/>
      <c r="D46" s="78"/>
      <c r="E46" s="79">
        <v>1</v>
      </c>
      <c r="F46" s="80" t="s">
        <v>4</v>
      </c>
      <c r="G46" s="81">
        <f>+Dados!$I$7</f>
        <v>3319.9960000000005</v>
      </c>
      <c r="H46" s="82" t="s">
        <v>8</v>
      </c>
      <c r="I46" s="46">
        <f t="shared" ref="I46:I52" si="2">E46*G46</f>
        <v>3319.9960000000005</v>
      </c>
      <c r="J46" s="43"/>
    </row>
    <row r="47" spans="1:10" ht="15">
      <c r="A47" s="42"/>
      <c r="B47" s="43" t="s">
        <v>65</v>
      </c>
      <c r="C47" s="43"/>
      <c r="D47" s="43"/>
      <c r="E47" s="83">
        <v>0</v>
      </c>
      <c r="F47" s="42" t="s">
        <v>4</v>
      </c>
      <c r="G47" s="46">
        <f>G46/220*1.5</f>
        <v>22.636336363636367</v>
      </c>
      <c r="H47" s="84" t="s">
        <v>8</v>
      </c>
      <c r="I47" s="46">
        <f t="shared" si="2"/>
        <v>0</v>
      </c>
      <c r="J47" s="43"/>
    </row>
    <row r="48" spans="1:10" ht="15">
      <c r="A48" s="42"/>
      <c r="B48" s="288" t="s">
        <v>517</v>
      </c>
      <c r="C48" s="288"/>
      <c r="D48" s="288"/>
      <c r="E48" s="292">
        <f>((E47/26.08)*(($C$9+$C$10)/12))</f>
        <v>0</v>
      </c>
      <c r="F48" s="287" t="s">
        <v>4</v>
      </c>
      <c r="G48" s="289">
        <f>((G46+G49)/220*1.5)</f>
        <v>24.846790909090913</v>
      </c>
      <c r="H48" s="293" t="s">
        <v>8</v>
      </c>
      <c r="I48" s="289">
        <f t="shared" si="2"/>
        <v>0</v>
      </c>
      <c r="J48" s="43"/>
    </row>
    <row r="49" spans="1:10" ht="15">
      <c r="A49" s="42"/>
      <c r="B49" s="43" t="s">
        <v>74</v>
      </c>
      <c r="C49" s="43"/>
      <c r="D49" s="85">
        <v>0.2</v>
      </c>
      <c r="E49" s="83">
        <f>E46</f>
        <v>1</v>
      </c>
      <c r="F49" s="42" t="s">
        <v>4</v>
      </c>
      <c r="G49" s="46">
        <f>+Dados!$I$45*D49</f>
        <v>324.20000000000005</v>
      </c>
      <c r="H49" s="84" t="s">
        <v>8</v>
      </c>
      <c r="I49" s="46">
        <f t="shared" si="2"/>
        <v>324.20000000000005</v>
      </c>
      <c r="J49" s="43"/>
    </row>
    <row r="50" spans="1:10" ht="15">
      <c r="A50" s="42"/>
      <c r="B50" s="43" t="s">
        <v>519</v>
      </c>
      <c r="C50" s="43"/>
      <c r="D50" s="86"/>
      <c r="E50" s="83">
        <v>0</v>
      </c>
      <c r="F50" s="42" t="s">
        <v>4</v>
      </c>
      <c r="G50" s="46">
        <f>(G46+G49)/220*2</f>
        <v>33.129054545454551</v>
      </c>
      <c r="H50" s="84" t="s">
        <v>8</v>
      </c>
      <c r="I50" s="46">
        <f t="shared" si="2"/>
        <v>0</v>
      </c>
      <c r="J50" s="43"/>
    </row>
    <row r="51" spans="1:10" ht="15">
      <c r="A51" s="42"/>
      <c r="B51" s="288" t="s">
        <v>518</v>
      </c>
      <c r="C51" s="288"/>
      <c r="D51" s="291"/>
      <c r="E51" s="292">
        <f>((E50/26.08)*(($C$9+$C$10)/12))</f>
        <v>0</v>
      </c>
      <c r="F51" s="287" t="s">
        <v>4</v>
      </c>
      <c r="G51" s="289">
        <f>((G46+G49)/220*2)</f>
        <v>33.129054545454551</v>
      </c>
      <c r="H51" s="293" t="s">
        <v>8</v>
      </c>
      <c r="I51" s="289">
        <f t="shared" si="2"/>
        <v>0</v>
      </c>
      <c r="J51" s="43"/>
    </row>
    <row r="52" spans="1:10" ht="15">
      <c r="A52" s="42"/>
      <c r="B52" s="43" t="s">
        <v>75</v>
      </c>
      <c r="C52" s="43"/>
      <c r="D52" s="43"/>
      <c r="E52" s="83" t="e">
        <f>F37/F38</f>
        <v>#REF!</v>
      </c>
      <c r="F52" s="42" t="s">
        <v>4</v>
      </c>
      <c r="G52" s="46">
        <f>G46*14.48%</f>
        <v>480.7354208000001</v>
      </c>
      <c r="H52" s="84" t="s">
        <v>8</v>
      </c>
      <c r="I52" s="46" t="e">
        <f t="shared" si="2"/>
        <v>#REF!</v>
      </c>
      <c r="J52" s="43"/>
    </row>
    <row r="53" spans="1:10" ht="15">
      <c r="A53" s="42"/>
      <c r="B53" s="43" t="s">
        <v>5</v>
      </c>
      <c r="C53" s="43"/>
      <c r="D53" s="86">
        <f>Encargos!$D$37</f>
        <v>0.73019999999999996</v>
      </c>
      <c r="E53" s="83"/>
      <c r="F53" s="42"/>
      <c r="G53" s="46"/>
      <c r="H53" s="84" t="s">
        <v>8</v>
      </c>
      <c r="I53" s="46" t="e">
        <f>TRUNC(SUM(I46:I52)*D53,2)</f>
        <v>#REF!</v>
      </c>
      <c r="J53" s="43"/>
    </row>
    <row r="54" spans="1:10" ht="15">
      <c r="A54" s="42"/>
      <c r="B54" s="43" t="s">
        <v>382</v>
      </c>
      <c r="C54" s="43"/>
      <c r="D54" s="86"/>
      <c r="E54" s="83">
        <v>1</v>
      </c>
      <c r="F54" s="42" t="s">
        <v>4</v>
      </c>
      <c r="G54" s="46">
        <f>+Dados!$I$14</f>
        <v>265.60000000000002</v>
      </c>
      <c r="H54" s="84" t="s">
        <v>8</v>
      </c>
      <c r="I54" s="46">
        <f>E54*G54</f>
        <v>265.60000000000002</v>
      </c>
      <c r="J54" s="43"/>
    </row>
    <row r="55" spans="1:10" ht="15">
      <c r="A55" s="42"/>
      <c r="B55" s="43" t="s">
        <v>360</v>
      </c>
      <c r="C55" s="43"/>
      <c r="D55" s="86"/>
      <c r="E55" s="83">
        <v>1</v>
      </c>
      <c r="F55" s="42" t="s">
        <v>4</v>
      </c>
      <c r="G55" s="46" t="e">
        <f>+Dados!#REF!</f>
        <v>#REF!</v>
      </c>
      <c r="H55" s="84" t="s">
        <v>8</v>
      </c>
      <c r="I55" s="46" t="e">
        <f>E55*G55</f>
        <v>#REF!</v>
      </c>
      <c r="J55" s="43"/>
    </row>
    <row r="56" spans="1:10" ht="15">
      <c r="A56" s="42"/>
      <c r="B56" s="43" t="s">
        <v>276</v>
      </c>
      <c r="C56" s="43"/>
      <c r="D56" s="86">
        <f>+'1. RSD'!$D$62</f>
        <v>0</v>
      </c>
      <c r="E56" s="83">
        <v>1</v>
      </c>
      <c r="F56" s="42"/>
      <c r="G56" s="46">
        <f>G46*D56</f>
        <v>0</v>
      </c>
      <c r="H56" s="84" t="s">
        <v>8</v>
      </c>
      <c r="I56" s="46">
        <f>E56*G56</f>
        <v>0</v>
      </c>
      <c r="J56" s="43"/>
    </row>
    <row r="57" spans="1:10" ht="15">
      <c r="A57" s="42"/>
      <c r="B57" s="288" t="s">
        <v>489</v>
      </c>
      <c r="C57" s="288"/>
      <c r="D57" s="291"/>
      <c r="E57" s="292">
        <v>1</v>
      </c>
      <c r="F57" s="287" t="s">
        <v>4</v>
      </c>
      <c r="G57" s="289" t="e">
        <f>+Dados!#REF!</f>
        <v>#REF!</v>
      </c>
      <c r="H57" s="293" t="s">
        <v>8</v>
      </c>
      <c r="I57" s="289" t="e">
        <f>E57*G57</f>
        <v>#REF!</v>
      </c>
      <c r="J57" s="43"/>
    </row>
    <row r="58" spans="1:10" ht="15.75" thickBot="1">
      <c r="A58" s="42"/>
      <c r="B58" s="43" t="s">
        <v>90</v>
      </c>
      <c r="C58" s="43"/>
      <c r="D58" s="87"/>
      <c r="E58" s="83"/>
      <c r="F58" s="42" t="s">
        <v>4</v>
      </c>
      <c r="G58" s="46" t="e">
        <f>SUM(I46:I58)</f>
        <v>#REF!</v>
      </c>
      <c r="H58" s="43"/>
      <c r="I58" s="44" t="s">
        <v>8</v>
      </c>
      <c r="J58" s="88" t="e">
        <f>G58</f>
        <v>#REF!</v>
      </c>
    </row>
    <row r="59" spans="1:10" ht="15">
      <c r="A59" s="89"/>
      <c r="B59" s="90"/>
      <c r="C59" s="90"/>
      <c r="D59" s="90"/>
      <c r="E59" s="90"/>
      <c r="F59" s="90"/>
      <c r="G59" s="90"/>
      <c r="H59" s="90"/>
      <c r="I59" s="90"/>
      <c r="J59" s="43"/>
    </row>
    <row r="60" spans="1:10" ht="15">
      <c r="A60" s="76"/>
      <c r="B60" s="45" t="s">
        <v>38</v>
      </c>
      <c r="C60" s="43"/>
      <c r="D60" s="43"/>
      <c r="E60" s="41" t="s">
        <v>41</v>
      </c>
      <c r="F60" s="41"/>
      <c r="G60" s="41" t="s">
        <v>1</v>
      </c>
      <c r="H60" s="45"/>
      <c r="I60" s="77" t="s">
        <v>2</v>
      </c>
      <c r="J60" s="41"/>
    </row>
    <row r="61" spans="1:10" ht="15">
      <c r="A61" s="42"/>
      <c r="B61" s="78" t="s">
        <v>3</v>
      </c>
      <c r="C61" s="78"/>
      <c r="D61" s="78"/>
      <c r="E61" s="79">
        <v>1</v>
      </c>
      <c r="F61" s="80" t="s">
        <v>4</v>
      </c>
      <c r="G61" s="81">
        <f>+Dados!$I$8</f>
        <v>1845.1080000000002</v>
      </c>
      <c r="H61" s="82" t="s">
        <v>8</v>
      </c>
      <c r="I61" s="46">
        <f t="shared" ref="I61:I67" si="3">E61*G61</f>
        <v>1845.1080000000002</v>
      </c>
      <c r="J61" s="43"/>
    </row>
    <row r="62" spans="1:10" ht="15">
      <c r="A62" s="42"/>
      <c r="B62" s="43" t="s">
        <v>65</v>
      </c>
      <c r="C62" s="43"/>
      <c r="D62" s="43"/>
      <c r="E62" s="83">
        <v>0</v>
      </c>
      <c r="F62" s="42" t="s">
        <v>4</v>
      </c>
      <c r="G62" s="46">
        <f>G61/220*1.5</f>
        <v>12.58028181818182</v>
      </c>
      <c r="H62" s="84" t="s">
        <v>8</v>
      </c>
      <c r="I62" s="46">
        <f t="shared" si="3"/>
        <v>0</v>
      </c>
      <c r="J62" s="43"/>
    </row>
    <row r="63" spans="1:10" ht="15">
      <c r="A63" s="42"/>
      <c r="B63" s="288" t="s">
        <v>517</v>
      </c>
      <c r="C63" s="288"/>
      <c r="D63" s="288"/>
      <c r="E63" s="292">
        <f>((E62/26.08)*(($C$9+$C$10)/12))</f>
        <v>0</v>
      </c>
      <c r="F63" s="287" t="s">
        <v>4</v>
      </c>
      <c r="G63" s="289">
        <f>((G61+G64)/220*1.5)</f>
        <v>17.001190909090912</v>
      </c>
      <c r="H63" s="293" t="s">
        <v>8</v>
      </c>
      <c r="I63" s="289">
        <f t="shared" si="3"/>
        <v>0</v>
      </c>
      <c r="J63" s="43"/>
    </row>
    <row r="64" spans="1:10" ht="15">
      <c r="A64" s="42"/>
      <c r="B64" s="43" t="s">
        <v>74</v>
      </c>
      <c r="C64" s="43"/>
      <c r="D64" s="85">
        <v>0.4</v>
      </c>
      <c r="E64" s="83">
        <f>E61</f>
        <v>1</v>
      </c>
      <c r="F64" s="42" t="s">
        <v>4</v>
      </c>
      <c r="G64" s="46">
        <f>+Dados!$I$45*D64</f>
        <v>648.40000000000009</v>
      </c>
      <c r="H64" s="84" t="s">
        <v>8</v>
      </c>
      <c r="I64" s="46">
        <f t="shared" si="3"/>
        <v>648.40000000000009</v>
      </c>
      <c r="J64" s="43"/>
    </row>
    <row r="65" spans="1:10" ht="15">
      <c r="A65" s="42"/>
      <c r="B65" s="43" t="s">
        <v>377</v>
      </c>
      <c r="C65" s="43"/>
      <c r="D65" s="86"/>
      <c r="E65" s="83">
        <v>0</v>
      </c>
      <c r="F65" s="42" t="s">
        <v>4</v>
      </c>
      <c r="G65" s="46">
        <f>G61/220*2</f>
        <v>16.773709090909094</v>
      </c>
      <c r="H65" s="84" t="s">
        <v>8</v>
      </c>
      <c r="I65" s="46">
        <f t="shared" si="3"/>
        <v>0</v>
      </c>
      <c r="J65" s="43"/>
    </row>
    <row r="66" spans="1:10" ht="15">
      <c r="A66" s="42"/>
      <c r="B66" s="288" t="s">
        <v>518</v>
      </c>
      <c r="C66" s="288"/>
      <c r="D66" s="291"/>
      <c r="E66" s="292">
        <f>((E65/26.08)*(($C$9+$C$10)/12))</f>
        <v>0</v>
      </c>
      <c r="F66" s="287" t="s">
        <v>4</v>
      </c>
      <c r="G66" s="289">
        <f>((G61+G64)/220*2)</f>
        <v>22.668254545454548</v>
      </c>
      <c r="H66" s="293" t="s">
        <v>8</v>
      </c>
      <c r="I66" s="289">
        <f t="shared" si="3"/>
        <v>0</v>
      </c>
      <c r="J66" s="43"/>
    </row>
    <row r="67" spans="1:10" ht="15">
      <c r="A67" s="42"/>
      <c r="B67" s="43" t="s">
        <v>75</v>
      </c>
      <c r="C67" s="43"/>
      <c r="D67" s="43"/>
      <c r="E67" s="83" t="e">
        <f>I37/I38</f>
        <v>#REF!</v>
      </c>
      <c r="F67" s="42" t="s">
        <v>4</v>
      </c>
      <c r="G67" s="46">
        <f>G61*14.48%</f>
        <v>267.17163840000006</v>
      </c>
      <c r="H67" s="84" t="s">
        <v>8</v>
      </c>
      <c r="I67" s="46" t="e">
        <f t="shared" si="3"/>
        <v>#REF!</v>
      </c>
      <c r="J67" s="43"/>
    </row>
    <row r="68" spans="1:10" ht="15">
      <c r="A68" s="42"/>
      <c r="B68" s="43" t="s">
        <v>5</v>
      </c>
      <c r="C68" s="43"/>
      <c r="D68" s="86">
        <f>Encargos!$D$37</f>
        <v>0.73019999999999996</v>
      </c>
      <c r="E68" s="83"/>
      <c r="F68" s="42"/>
      <c r="G68" s="46"/>
      <c r="H68" s="84" t="s">
        <v>8</v>
      </c>
      <c r="I68" s="46" t="e">
        <f>TRUNC(SUM(I61:I67)*D68,2)</f>
        <v>#REF!</v>
      </c>
      <c r="J68" s="43"/>
    </row>
    <row r="69" spans="1:10" ht="15">
      <c r="A69" s="42"/>
      <c r="B69" s="43" t="s">
        <v>382</v>
      </c>
      <c r="C69" s="43"/>
      <c r="D69" s="86"/>
      <c r="E69" s="83">
        <v>1</v>
      </c>
      <c r="F69" s="42" t="s">
        <v>4</v>
      </c>
      <c r="G69" s="46">
        <f>+Dados!$I$14</f>
        <v>265.60000000000002</v>
      </c>
      <c r="H69" s="84" t="s">
        <v>8</v>
      </c>
      <c r="I69" s="46">
        <f>E69*G69</f>
        <v>265.60000000000002</v>
      </c>
      <c r="J69" s="43"/>
    </row>
    <row r="70" spans="1:10" ht="15">
      <c r="A70" s="42"/>
      <c r="B70" s="43" t="s">
        <v>360</v>
      </c>
      <c r="C70" s="43"/>
      <c r="D70" s="86"/>
      <c r="E70" s="83">
        <v>1</v>
      </c>
      <c r="F70" s="42" t="s">
        <v>4</v>
      </c>
      <c r="G70" s="46" t="e">
        <f>+Dados!#REF!</f>
        <v>#REF!</v>
      </c>
      <c r="H70" s="84" t="s">
        <v>8</v>
      </c>
      <c r="I70" s="46" t="e">
        <f>E70*G70</f>
        <v>#REF!</v>
      </c>
      <c r="J70" s="43"/>
    </row>
    <row r="71" spans="1:10" ht="15">
      <c r="A71" s="42"/>
      <c r="B71" s="43" t="s">
        <v>276</v>
      </c>
      <c r="C71" s="43"/>
      <c r="D71" s="86">
        <f>+Dados!$I$17</f>
        <v>29.699166666666667</v>
      </c>
      <c r="E71" s="83">
        <v>1</v>
      </c>
      <c r="F71" s="42"/>
      <c r="G71" s="46">
        <f>G61*D71</f>
        <v>54798.170010000002</v>
      </c>
      <c r="H71" s="84" t="s">
        <v>8</v>
      </c>
      <c r="I71" s="46">
        <f>E71*G71</f>
        <v>54798.170010000002</v>
      </c>
      <c r="J71" s="43"/>
    </row>
    <row r="72" spans="1:10" ht="15.75" thickBot="1">
      <c r="A72" s="42"/>
      <c r="B72" s="43" t="s">
        <v>77</v>
      </c>
      <c r="C72" s="43"/>
      <c r="D72" s="87"/>
      <c r="E72" s="83"/>
      <c r="F72" s="42" t="s">
        <v>4</v>
      </c>
      <c r="G72" s="46" t="e">
        <f>SUM(I61:I72)</f>
        <v>#REF!</v>
      </c>
      <c r="H72" s="43"/>
      <c r="I72" s="44" t="s">
        <v>8</v>
      </c>
      <c r="J72" s="88" t="e">
        <f>G72</f>
        <v>#REF!</v>
      </c>
    </row>
    <row r="73" spans="1:10" ht="15">
      <c r="A73" s="42"/>
      <c r="B73" s="45"/>
      <c r="C73" s="43"/>
      <c r="D73" s="87"/>
      <c r="E73" s="46"/>
      <c r="F73" s="42"/>
      <c r="G73" s="46"/>
      <c r="H73" s="43"/>
      <c r="I73" s="44"/>
      <c r="J73" s="91"/>
    </row>
    <row r="74" spans="1:10" ht="15">
      <c r="A74" s="42"/>
      <c r="B74" s="45" t="s">
        <v>150</v>
      </c>
      <c r="C74" s="43"/>
      <c r="D74" s="43"/>
      <c r="E74" s="46"/>
      <c r="F74" s="42"/>
      <c r="G74" s="46"/>
      <c r="H74" s="43"/>
      <c r="I74" s="43"/>
      <c r="J74" s="43"/>
    </row>
    <row r="75" spans="1:10" ht="15">
      <c r="A75" s="42"/>
      <c r="B75" s="45"/>
      <c r="C75" s="43"/>
      <c r="D75" s="43"/>
      <c r="E75" s="41" t="s">
        <v>41</v>
      </c>
      <c r="F75" s="41"/>
      <c r="G75" s="41" t="s">
        <v>149</v>
      </c>
      <c r="H75" s="45"/>
      <c r="I75" s="41" t="s">
        <v>2</v>
      </c>
      <c r="J75" s="91"/>
    </row>
    <row r="76" spans="1:10" ht="15">
      <c r="A76" s="76"/>
      <c r="B76" s="45" t="s">
        <v>37</v>
      </c>
      <c r="C76" s="43"/>
      <c r="D76" s="43"/>
      <c r="E76" s="284" t="e">
        <f>F38</f>
        <v>#REF!</v>
      </c>
      <c r="F76" s="43"/>
      <c r="G76" s="47" t="e">
        <f>J58</f>
        <v>#REF!</v>
      </c>
      <c r="H76" s="43"/>
      <c r="I76" s="93" t="e">
        <f>G76*E76</f>
        <v>#REF!</v>
      </c>
      <c r="J76" s="41"/>
    </row>
    <row r="77" spans="1:10" ht="15">
      <c r="A77" s="76"/>
      <c r="B77" s="45" t="s">
        <v>38</v>
      </c>
      <c r="C77" s="43"/>
      <c r="D77" s="43"/>
      <c r="E77" s="284" t="e">
        <f>I38</f>
        <v>#REF!</v>
      </c>
      <c r="F77" s="42"/>
      <c r="G77" s="46" t="e">
        <f>J72</f>
        <v>#REF!</v>
      </c>
      <c r="H77" s="43"/>
      <c r="I77" s="93" t="e">
        <f>G77*E77</f>
        <v>#REF!</v>
      </c>
      <c r="J77" s="91"/>
    </row>
    <row r="78" spans="1:10" ht="15.75" thickBot="1">
      <c r="A78" s="42"/>
      <c r="B78" s="45"/>
      <c r="C78" s="43"/>
      <c r="D78" s="43"/>
      <c r="E78" s="46"/>
      <c r="F78" s="42"/>
      <c r="G78" s="46"/>
      <c r="H78" s="43"/>
      <c r="I78" s="44" t="s">
        <v>8</v>
      </c>
      <c r="J78" s="94" t="e">
        <f>SUM(I76:I77)</f>
        <v>#REF!</v>
      </c>
    </row>
    <row r="79" spans="1:10" ht="15.75" thickTop="1">
      <c r="A79" s="42"/>
      <c r="B79" s="45"/>
      <c r="C79" s="43"/>
      <c r="D79" s="43"/>
      <c r="E79" s="46"/>
      <c r="F79" s="42"/>
      <c r="G79" s="46"/>
      <c r="H79" s="43"/>
      <c r="I79" s="44"/>
      <c r="J79" s="91"/>
    </row>
    <row r="80" spans="1:10" ht="3" customHeight="1">
      <c r="A80" s="42"/>
      <c r="B80" s="43"/>
      <c r="C80" s="43"/>
      <c r="D80" s="43"/>
      <c r="E80" s="43"/>
      <c r="F80" s="43"/>
      <c r="G80" s="43"/>
      <c r="H80" s="43"/>
      <c r="I80" s="43"/>
      <c r="J80" s="43"/>
    </row>
    <row r="81" spans="1:10" ht="14.25">
      <c r="A81" s="76" t="s">
        <v>179</v>
      </c>
      <c r="B81" s="45" t="s">
        <v>146</v>
      </c>
      <c r="C81" s="45"/>
      <c r="D81" s="45"/>
      <c r="E81" s="41"/>
      <c r="F81" s="41"/>
      <c r="G81" s="41"/>
      <c r="H81" s="45"/>
      <c r="I81" s="41"/>
      <c r="J81" s="41"/>
    </row>
    <row r="82" spans="1:10" ht="15">
      <c r="A82" s="42"/>
      <c r="B82" s="45"/>
      <c r="C82" s="43"/>
      <c r="D82" s="43"/>
      <c r="E82" s="42"/>
      <c r="F82" s="42"/>
      <c r="G82" s="42"/>
      <c r="H82" s="42"/>
      <c r="I82" s="42"/>
      <c r="J82" s="42"/>
    </row>
    <row r="83" spans="1:10" ht="15">
      <c r="A83" s="76"/>
      <c r="B83" s="45" t="s">
        <v>92</v>
      </c>
      <c r="C83" s="43"/>
      <c r="D83" s="43"/>
      <c r="E83" s="41" t="s">
        <v>41</v>
      </c>
      <c r="F83" s="41"/>
      <c r="G83" s="41" t="s">
        <v>42</v>
      </c>
      <c r="H83" s="45"/>
      <c r="I83" s="41" t="s">
        <v>2</v>
      </c>
      <c r="J83" s="42"/>
    </row>
    <row r="84" spans="1:10" ht="15">
      <c r="A84" s="42"/>
      <c r="B84" s="78"/>
      <c r="C84" s="78"/>
      <c r="D84" s="78" t="s">
        <v>10</v>
      </c>
      <c r="E84" s="95">
        <v>3</v>
      </c>
      <c r="F84" s="78" t="s">
        <v>76</v>
      </c>
      <c r="G84" s="81">
        <f>+Dados!$I$21</f>
        <v>99.21</v>
      </c>
      <c r="H84" s="78" t="s">
        <v>64</v>
      </c>
      <c r="I84" s="96">
        <f>E84*G84/12</f>
        <v>24.802499999999998</v>
      </c>
      <c r="J84" s="46"/>
    </row>
    <row r="85" spans="1:10" ht="15">
      <c r="A85" s="42"/>
      <c r="B85" s="43"/>
      <c r="C85" s="43"/>
      <c r="D85" s="43" t="s">
        <v>35</v>
      </c>
      <c r="E85" s="97">
        <v>3</v>
      </c>
      <c r="F85" s="43" t="s">
        <v>76</v>
      </c>
      <c r="G85" s="46">
        <f>+Dados!$I$22</f>
        <v>99.21</v>
      </c>
      <c r="H85" s="43" t="s">
        <v>64</v>
      </c>
      <c r="I85" s="98">
        <f>E85*G85/12</f>
        <v>24.802499999999998</v>
      </c>
      <c r="J85" s="46"/>
    </row>
    <row r="86" spans="1:10" ht="15">
      <c r="A86" s="42"/>
      <c r="B86" s="43"/>
      <c r="C86" s="43"/>
      <c r="D86" s="43" t="s">
        <v>12</v>
      </c>
      <c r="E86" s="97">
        <v>2</v>
      </c>
      <c r="F86" s="43" t="s">
        <v>76</v>
      </c>
      <c r="G86" s="46">
        <f>+Dados!$I$22</f>
        <v>99.21</v>
      </c>
      <c r="H86" s="43" t="s">
        <v>278</v>
      </c>
      <c r="I86" s="98">
        <f>E86*G86/12</f>
        <v>16.535</v>
      </c>
      <c r="J86" s="46"/>
    </row>
    <row r="87" spans="1:10" ht="15">
      <c r="A87" s="42"/>
      <c r="B87" s="64"/>
      <c r="C87" s="64"/>
      <c r="D87" s="64" t="s">
        <v>52</v>
      </c>
      <c r="E87" s="99">
        <v>4</v>
      </c>
      <c r="F87" s="64" t="s">
        <v>78</v>
      </c>
      <c r="G87" s="100">
        <f>+Dados!$I$23</f>
        <v>84.88</v>
      </c>
      <c r="H87" s="64" t="s">
        <v>79</v>
      </c>
      <c r="I87" s="101">
        <f>E87*G87/12</f>
        <v>28.293333333333333</v>
      </c>
      <c r="J87" s="46"/>
    </row>
    <row r="88" spans="1:10" ht="15">
      <c r="A88" s="42"/>
      <c r="B88" s="43" t="s">
        <v>91</v>
      </c>
      <c r="C88" s="43"/>
      <c r="D88" s="87"/>
      <c r="E88" s="102">
        <v>1</v>
      </c>
      <c r="F88" s="43" t="s">
        <v>92</v>
      </c>
      <c r="G88" s="43"/>
      <c r="H88" s="42" t="s">
        <v>11</v>
      </c>
      <c r="I88" s="46">
        <f>SUM(I84:I87)</f>
        <v>94.433333333333337</v>
      </c>
      <c r="J88" s="103">
        <f>E88*I88</f>
        <v>94.433333333333337</v>
      </c>
    </row>
    <row r="89" spans="1:10" ht="15">
      <c r="A89" s="42"/>
      <c r="B89" s="43"/>
      <c r="C89" s="43"/>
      <c r="D89" s="43"/>
      <c r="E89" s="43"/>
      <c r="F89" s="43"/>
      <c r="G89" s="43"/>
      <c r="H89" s="43"/>
      <c r="I89" s="43"/>
      <c r="J89" s="43"/>
    </row>
    <row r="90" spans="1:10" ht="15">
      <c r="A90" s="76"/>
      <c r="B90" s="45" t="s">
        <v>38</v>
      </c>
      <c r="C90" s="43"/>
      <c r="D90" s="43"/>
      <c r="E90" s="41" t="s">
        <v>41</v>
      </c>
      <c r="F90" s="41"/>
      <c r="G90" s="41" t="s">
        <v>42</v>
      </c>
      <c r="H90" s="45"/>
      <c r="I90" s="41" t="s">
        <v>2</v>
      </c>
      <c r="J90" s="42"/>
    </row>
    <row r="91" spans="1:10" ht="15">
      <c r="A91" s="42"/>
      <c r="B91" s="78"/>
      <c r="C91" s="78"/>
      <c r="D91" s="78" t="s">
        <v>10</v>
      </c>
      <c r="E91" s="95">
        <v>6</v>
      </c>
      <c r="F91" s="78" t="s">
        <v>76</v>
      </c>
      <c r="G91" s="81">
        <f>+Dados!$I$21</f>
        <v>99.21</v>
      </c>
      <c r="H91" s="78" t="s">
        <v>64</v>
      </c>
      <c r="I91" s="96">
        <f>E91*G91/12</f>
        <v>49.604999999999997</v>
      </c>
      <c r="J91" s="43"/>
    </row>
    <row r="92" spans="1:10" ht="15">
      <c r="A92" s="42"/>
      <c r="B92" s="43"/>
      <c r="C92" s="43"/>
      <c r="D92" s="43" t="s">
        <v>12</v>
      </c>
      <c r="E92" s="97">
        <v>2</v>
      </c>
      <c r="F92" s="43" t="s">
        <v>76</v>
      </c>
      <c r="G92" s="46">
        <f>+Dados!$I$24</f>
        <v>28.61</v>
      </c>
      <c r="H92" s="43" t="s">
        <v>64</v>
      </c>
      <c r="I92" s="98">
        <f t="shared" ref="I92:I99" si="4">E92*G92/12</f>
        <v>4.7683333333333335</v>
      </c>
      <c r="J92" s="43"/>
    </row>
    <row r="93" spans="1:10" ht="15">
      <c r="A93" s="42"/>
      <c r="B93" s="43"/>
      <c r="C93" s="43"/>
      <c r="D93" s="43" t="s">
        <v>36</v>
      </c>
      <c r="E93" s="97">
        <v>6</v>
      </c>
      <c r="F93" s="43" t="s">
        <v>78</v>
      </c>
      <c r="G93" s="46" t="e">
        <f>+Dados!#REF!</f>
        <v>#REF!</v>
      </c>
      <c r="H93" s="43" t="s">
        <v>79</v>
      </c>
      <c r="I93" s="98" t="e">
        <f t="shared" si="4"/>
        <v>#REF!</v>
      </c>
      <c r="J93" s="43"/>
    </row>
    <row r="94" spans="1:10" ht="15">
      <c r="A94" s="42"/>
      <c r="B94" s="43"/>
      <c r="C94" s="43"/>
      <c r="D94" s="43" t="s">
        <v>35</v>
      </c>
      <c r="E94" s="97">
        <v>6</v>
      </c>
      <c r="F94" s="43" t="s">
        <v>76</v>
      </c>
      <c r="G94" s="46">
        <f>+Dados!$I$22</f>
        <v>99.21</v>
      </c>
      <c r="H94" s="43" t="s">
        <v>64</v>
      </c>
      <c r="I94" s="98">
        <f t="shared" si="4"/>
        <v>49.604999999999997</v>
      </c>
      <c r="J94" s="43"/>
    </row>
    <row r="95" spans="1:10" ht="15">
      <c r="A95" s="42"/>
      <c r="B95" s="43"/>
      <c r="C95" s="43"/>
      <c r="D95" s="43" t="s">
        <v>13</v>
      </c>
      <c r="E95" s="97">
        <v>2</v>
      </c>
      <c r="F95" s="43" t="s">
        <v>76</v>
      </c>
      <c r="G95" s="46">
        <f>+Dados!$I$25</f>
        <v>23.09</v>
      </c>
      <c r="H95" s="43" t="s">
        <v>64</v>
      </c>
      <c r="I95" s="98">
        <f t="shared" si="4"/>
        <v>3.8483333333333332</v>
      </c>
      <c r="J95" s="43"/>
    </row>
    <row r="96" spans="1:10" ht="15">
      <c r="A96" s="42"/>
      <c r="B96" s="43"/>
      <c r="C96" s="43"/>
      <c r="D96" s="43" t="s">
        <v>14</v>
      </c>
      <c r="E96" s="97">
        <v>2</v>
      </c>
      <c r="F96" s="43" t="s">
        <v>76</v>
      </c>
      <c r="G96" s="46">
        <f>+Dados!$I$26</f>
        <v>18.18</v>
      </c>
      <c r="H96" s="43" t="s">
        <v>64</v>
      </c>
      <c r="I96" s="98">
        <f t="shared" si="4"/>
        <v>3.03</v>
      </c>
      <c r="J96" s="43"/>
    </row>
    <row r="97" spans="1:10" ht="15">
      <c r="A97" s="42"/>
      <c r="B97" s="43"/>
      <c r="C97" s="43"/>
      <c r="D97" s="43" t="s">
        <v>362</v>
      </c>
      <c r="E97" s="97">
        <v>12</v>
      </c>
      <c r="F97" s="43" t="s">
        <v>76</v>
      </c>
      <c r="G97" s="46">
        <f>+Dados!$I$46</f>
        <v>12.387</v>
      </c>
      <c r="H97" s="43" t="s">
        <v>64</v>
      </c>
      <c r="I97" s="98">
        <f t="shared" si="4"/>
        <v>12.387</v>
      </c>
      <c r="J97" s="43"/>
    </row>
    <row r="98" spans="1:10" ht="15">
      <c r="A98" s="42"/>
      <c r="B98" s="43"/>
      <c r="C98" s="43"/>
      <c r="D98" s="43" t="s">
        <v>51</v>
      </c>
      <c r="E98" s="97">
        <v>12</v>
      </c>
      <c r="F98" s="43" t="s">
        <v>78</v>
      </c>
      <c r="G98" s="46">
        <f>+Dados!$I$27</f>
        <v>12.49</v>
      </c>
      <c r="H98" s="43" t="s">
        <v>79</v>
      </c>
      <c r="I98" s="98">
        <f t="shared" si="4"/>
        <v>12.49</v>
      </c>
      <c r="J98" s="43"/>
    </row>
    <row r="99" spans="1:10" ht="15">
      <c r="A99" s="42"/>
      <c r="B99" s="296"/>
      <c r="C99" s="296"/>
      <c r="D99" s="296" t="s">
        <v>521</v>
      </c>
      <c r="E99" s="299">
        <f>E91+E94+E92</f>
        <v>14</v>
      </c>
      <c r="F99" s="296" t="s">
        <v>78</v>
      </c>
      <c r="G99" s="297" t="e">
        <f>+Dados!#REF!</f>
        <v>#REF!</v>
      </c>
      <c r="H99" s="296" t="s">
        <v>522</v>
      </c>
      <c r="I99" s="300" t="e">
        <f t="shared" si="4"/>
        <v>#REF!</v>
      </c>
      <c r="J99" s="43"/>
    </row>
    <row r="100" spans="1:10" ht="15">
      <c r="A100" s="42"/>
      <c r="B100" s="43" t="s">
        <v>486</v>
      </c>
      <c r="C100" s="43"/>
      <c r="D100" s="87"/>
      <c r="E100" s="102">
        <v>1</v>
      </c>
      <c r="F100" s="43"/>
      <c r="G100" s="43"/>
      <c r="H100" s="42" t="s">
        <v>23</v>
      </c>
      <c r="I100" s="46" t="e">
        <f>SUM(I91:I99)</f>
        <v>#REF!</v>
      </c>
      <c r="J100" s="103" t="e">
        <f>E100*I100</f>
        <v>#REF!</v>
      </c>
    </row>
    <row r="101" spans="1:10" ht="15">
      <c r="A101" s="42"/>
      <c r="B101" s="43"/>
      <c r="C101" s="43"/>
      <c r="D101" s="43"/>
      <c r="E101" s="43"/>
      <c r="F101" s="43"/>
      <c r="G101" s="43"/>
      <c r="H101" s="43"/>
      <c r="I101" s="43"/>
      <c r="J101" s="43"/>
    </row>
    <row r="102" spans="1:10" ht="15">
      <c r="A102" s="42"/>
      <c r="B102" s="45"/>
      <c r="C102" s="43"/>
      <c r="D102" s="43"/>
      <c r="E102" s="46"/>
      <c r="F102" s="42"/>
      <c r="G102" s="46"/>
      <c r="H102" s="43"/>
      <c r="I102" s="44"/>
      <c r="J102" s="91"/>
    </row>
    <row r="103" spans="1:10" ht="15">
      <c r="A103" s="42"/>
      <c r="B103" s="45" t="s">
        <v>151</v>
      </c>
      <c r="C103" s="43"/>
      <c r="D103" s="43"/>
      <c r="E103" s="46"/>
      <c r="F103" s="42"/>
      <c r="G103" s="46"/>
      <c r="H103" s="43"/>
      <c r="I103" s="43"/>
      <c r="J103" s="43"/>
    </row>
    <row r="104" spans="1:10" ht="15">
      <c r="A104" s="42"/>
      <c r="B104" s="45"/>
      <c r="C104" s="43"/>
      <c r="D104" s="43"/>
      <c r="E104" s="41" t="s">
        <v>41</v>
      </c>
      <c r="F104" s="41"/>
      <c r="G104" s="41" t="s">
        <v>149</v>
      </c>
      <c r="H104" s="45"/>
      <c r="I104" s="41" t="s">
        <v>2</v>
      </c>
      <c r="J104" s="91"/>
    </row>
    <row r="105" spans="1:10" ht="15">
      <c r="A105" s="76"/>
      <c r="B105" s="45" t="s">
        <v>37</v>
      </c>
      <c r="C105" s="43"/>
      <c r="D105" s="43"/>
      <c r="E105" s="284" t="e">
        <f>F38</f>
        <v>#REF!</v>
      </c>
      <c r="F105" s="43"/>
      <c r="G105" s="47">
        <f>J88</f>
        <v>94.433333333333337</v>
      </c>
      <c r="H105" s="43"/>
      <c r="I105" s="93" t="e">
        <f>G105*E105</f>
        <v>#REF!</v>
      </c>
      <c r="J105" s="41"/>
    </row>
    <row r="106" spans="1:10" ht="15">
      <c r="A106" s="76"/>
      <c r="B106" s="45" t="s">
        <v>38</v>
      </c>
      <c r="C106" s="43"/>
      <c r="D106" s="43"/>
      <c r="E106" s="284" t="e">
        <f>I38</f>
        <v>#REF!</v>
      </c>
      <c r="F106" s="42"/>
      <c r="G106" s="46" t="e">
        <f>J100</f>
        <v>#REF!</v>
      </c>
      <c r="H106" s="43"/>
      <c r="I106" s="93" t="e">
        <f>G106*E106</f>
        <v>#REF!</v>
      </c>
      <c r="J106" s="91"/>
    </row>
    <row r="107" spans="1:10" ht="15.75" thickBot="1">
      <c r="A107" s="42"/>
      <c r="B107" s="45"/>
      <c r="C107" s="43"/>
      <c r="D107" s="43"/>
      <c r="E107" s="46"/>
      <c r="F107" s="42"/>
      <c r="G107" s="46"/>
      <c r="H107" s="43"/>
      <c r="I107" s="44" t="s">
        <v>8</v>
      </c>
      <c r="J107" s="94" t="e">
        <f>SUM(I105:I106)</f>
        <v>#REF!</v>
      </c>
    </row>
    <row r="108" spans="1:10" ht="15.75" thickTop="1">
      <c r="A108" s="42"/>
      <c r="B108" s="43"/>
      <c r="C108" s="43"/>
      <c r="D108" s="43"/>
      <c r="E108" s="43"/>
      <c r="F108" s="43"/>
      <c r="G108" s="43"/>
      <c r="H108" s="43"/>
      <c r="I108" s="43"/>
      <c r="J108" s="43"/>
    </row>
    <row r="109" spans="1:10" ht="14.25">
      <c r="A109" s="76" t="s">
        <v>180</v>
      </c>
      <c r="B109" s="45" t="s">
        <v>152</v>
      </c>
      <c r="C109" s="45"/>
      <c r="D109" s="45"/>
      <c r="E109" s="41"/>
      <c r="F109" s="41"/>
      <c r="G109" s="41"/>
      <c r="H109" s="45"/>
      <c r="I109" s="41"/>
      <c r="J109" s="41"/>
    </row>
    <row r="110" spans="1:10" ht="15">
      <c r="A110" s="42"/>
      <c r="B110" s="43"/>
      <c r="C110" s="43"/>
      <c r="D110" s="43"/>
      <c r="E110" s="43"/>
      <c r="F110" s="43"/>
      <c r="G110" s="43"/>
      <c r="H110" s="43"/>
      <c r="I110" s="43"/>
      <c r="J110" s="43"/>
    </row>
    <row r="111" spans="1:10" ht="15">
      <c r="A111" s="76"/>
      <c r="B111" s="45" t="s">
        <v>37</v>
      </c>
      <c r="C111" s="43"/>
      <c r="D111" s="43"/>
      <c r="E111" s="41" t="s">
        <v>41</v>
      </c>
      <c r="F111" s="41"/>
      <c r="G111" s="41" t="s">
        <v>1</v>
      </c>
      <c r="H111" s="45"/>
      <c r="I111" s="77" t="s">
        <v>2</v>
      </c>
      <c r="J111" s="41"/>
    </row>
    <row r="112" spans="1:10" ht="15">
      <c r="A112" s="42"/>
      <c r="B112" s="43" t="s">
        <v>6</v>
      </c>
      <c r="C112" s="43"/>
      <c r="D112" s="43"/>
      <c r="E112" s="83">
        <v>1</v>
      </c>
      <c r="F112" s="42" t="s">
        <v>4</v>
      </c>
      <c r="G112" s="46" t="e">
        <f>+Dados!#REF!</f>
        <v>#REF!</v>
      </c>
      <c r="H112" s="84" t="s">
        <v>8</v>
      </c>
      <c r="I112" s="46" t="e">
        <f>E112*G112</f>
        <v>#REF!</v>
      </c>
      <c r="J112" s="43"/>
    </row>
    <row r="113" spans="1:10" ht="15">
      <c r="A113" s="42"/>
      <c r="B113" s="288" t="s">
        <v>520</v>
      </c>
      <c r="C113" s="288"/>
      <c r="D113" s="288"/>
      <c r="E113" s="292">
        <f>$E$15</f>
        <v>25.089285714285712</v>
      </c>
      <c r="F113" s="287" t="s">
        <v>4</v>
      </c>
      <c r="G113" s="289" t="e">
        <f>Dados!#REF!</f>
        <v>#REF!</v>
      </c>
      <c r="H113" s="293" t="s">
        <v>8</v>
      </c>
      <c r="I113" s="289" t="e">
        <f>E113*G113</f>
        <v>#REF!</v>
      </c>
      <c r="J113" s="43"/>
    </row>
    <row r="114" spans="1:10" ht="15">
      <c r="A114" s="42"/>
      <c r="B114" s="64" t="s">
        <v>7</v>
      </c>
      <c r="C114" s="64"/>
      <c r="D114" s="64"/>
      <c r="E114" s="105">
        <f>E112</f>
        <v>1</v>
      </c>
      <c r="F114" s="106" t="s">
        <v>4</v>
      </c>
      <c r="G114" s="100">
        <f>$E$15*Dados!$I$43*2-0.06*G46</f>
        <v>101.87166857142853</v>
      </c>
      <c r="H114" s="107" t="s">
        <v>8</v>
      </c>
      <c r="I114" s="100">
        <f>E114*G114</f>
        <v>101.87166857142853</v>
      </c>
      <c r="J114" s="43"/>
    </row>
    <row r="115" spans="1:10" ht="15.75" thickBot="1">
      <c r="A115" s="42"/>
      <c r="B115" s="43" t="s">
        <v>90</v>
      </c>
      <c r="C115" s="43"/>
      <c r="D115" s="87"/>
      <c r="E115" s="83">
        <v>1</v>
      </c>
      <c r="F115" s="42" t="s">
        <v>4</v>
      </c>
      <c r="G115" s="46" t="e">
        <f>SUM(I112:I114)</f>
        <v>#REF!</v>
      </c>
      <c r="H115" s="43"/>
      <c r="I115" s="44" t="s">
        <v>8</v>
      </c>
      <c r="J115" s="88" t="e">
        <f>G115</f>
        <v>#REF!</v>
      </c>
    </row>
    <row r="116" spans="1:10" ht="15">
      <c r="A116" s="89"/>
      <c r="B116" s="43"/>
      <c r="C116" s="43"/>
      <c r="D116" s="43"/>
      <c r="E116" s="43"/>
      <c r="F116" s="43"/>
      <c r="G116" s="90"/>
      <c r="H116" s="43"/>
      <c r="I116" s="43"/>
      <c r="J116" s="43"/>
    </row>
    <row r="117" spans="1:10" ht="15">
      <c r="A117" s="76"/>
      <c r="B117" s="45" t="s">
        <v>38</v>
      </c>
      <c r="C117" s="43"/>
      <c r="D117" s="43"/>
      <c r="E117" s="41" t="s">
        <v>41</v>
      </c>
      <c r="F117" s="41"/>
      <c r="G117" s="41" t="s">
        <v>1</v>
      </c>
      <c r="H117" s="45"/>
      <c r="I117" s="77" t="s">
        <v>2</v>
      </c>
      <c r="J117" s="41"/>
    </row>
    <row r="118" spans="1:10" ht="15">
      <c r="A118" s="42"/>
      <c r="B118" s="43" t="s">
        <v>6</v>
      </c>
      <c r="C118" s="43"/>
      <c r="D118" s="43"/>
      <c r="E118" s="83">
        <v>1</v>
      </c>
      <c r="F118" s="42" t="s">
        <v>4</v>
      </c>
      <c r="G118" s="46">
        <f>+Dados!$I$13</f>
        <v>718.71</v>
      </c>
      <c r="H118" s="84" t="s">
        <v>8</v>
      </c>
      <c r="I118" s="46">
        <f>E118*G118</f>
        <v>718.71</v>
      </c>
      <c r="J118" s="43"/>
    </row>
    <row r="119" spans="1:10" ht="15">
      <c r="A119" s="42"/>
      <c r="B119" s="288" t="s">
        <v>520</v>
      </c>
      <c r="C119" s="288"/>
      <c r="D119" s="288"/>
      <c r="E119" s="292">
        <f>$E$15</f>
        <v>25.089285714285712</v>
      </c>
      <c r="F119" s="287" t="s">
        <v>4</v>
      </c>
      <c r="G119" s="289" t="e">
        <f>Dados!#REF!</f>
        <v>#REF!</v>
      </c>
      <c r="H119" s="293" t="s">
        <v>8</v>
      </c>
      <c r="I119" s="289" t="e">
        <f>E119*G119</f>
        <v>#REF!</v>
      </c>
      <c r="J119" s="43"/>
    </row>
    <row r="120" spans="1:10" ht="15">
      <c r="A120" s="42"/>
      <c r="B120" s="64" t="s">
        <v>7</v>
      </c>
      <c r="C120" s="64"/>
      <c r="D120" s="64"/>
      <c r="E120" s="105">
        <f>E118</f>
        <v>1</v>
      </c>
      <c r="F120" s="106" t="s">
        <v>4</v>
      </c>
      <c r="G120" s="100">
        <f>$E$15*Dados!$I$43*2-0.06*G61</f>
        <v>190.36494857142856</v>
      </c>
      <c r="H120" s="107" t="s">
        <v>8</v>
      </c>
      <c r="I120" s="100">
        <f>E120*G120</f>
        <v>190.36494857142856</v>
      </c>
      <c r="J120" s="43"/>
    </row>
    <row r="121" spans="1:10" ht="15.75" thickBot="1">
      <c r="A121" s="42"/>
      <c r="B121" s="43" t="s">
        <v>77</v>
      </c>
      <c r="C121" s="43"/>
      <c r="D121" s="87"/>
      <c r="E121" s="83">
        <v>1</v>
      </c>
      <c r="F121" s="42" t="s">
        <v>4</v>
      </c>
      <c r="G121" s="46" t="e">
        <f>SUM(I118:I120)</f>
        <v>#REF!</v>
      </c>
      <c r="H121" s="43"/>
      <c r="I121" s="44" t="s">
        <v>8</v>
      </c>
      <c r="J121" s="88" t="e">
        <f>G121</f>
        <v>#REF!</v>
      </c>
    </row>
    <row r="122" spans="1:10" ht="15">
      <c r="A122" s="42"/>
      <c r="B122" s="45"/>
      <c r="C122" s="43"/>
      <c r="D122" s="87"/>
      <c r="E122" s="46"/>
      <c r="F122" s="42"/>
      <c r="G122" s="46"/>
      <c r="H122" s="43"/>
      <c r="I122" s="44"/>
      <c r="J122" s="91"/>
    </row>
    <row r="123" spans="1:10" ht="15">
      <c r="A123" s="42"/>
      <c r="B123" s="43"/>
      <c r="C123" s="43"/>
      <c r="D123" s="43"/>
      <c r="E123" s="43"/>
      <c r="F123" s="43"/>
      <c r="G123" s="43"/>
      <c r="H123" s="43"/>
      <c r="I123" s="43"/>
      <c r="J123" s="43"/>
    </row>
    <row r="124" spans="1:10" ht="15">
      <c r="A124" s="42"/>
      <c r="B124" s="45" t="s">
        <v>153</v>
      </c>
      <c r="C124" s="43"/>
      <c r="D124" s="43"/>
      <c r="E124" s="46"/>
      <c r="F124" s="42"/>
      <c r="G124" s="46"/>
      <c r="H124" s="43"/>
      <c r="I124" s="43"/>
      <c r="J124" s="43"/>
    </row>
    <row r="125" spans="1:10" ht="15">
      <c r="A125" s="42"/>
      <c r="B125" s="45"/>
      <c r="C125" s="43"/>
      <c r="D125" s="43"/>
      <c r="E125" s="41" t="s">
        <v>41</v>
      </c>
      <c r="F125" s="41"/>
      <c r="G125" s="41" t="s">
        <v>149</v>
      </c>
      <c r="H125" s="45"/>
      <c r="I125" s="41" t="s">
        <v>2</v>
      </c>
      <c r="J125" s="91"/>
    </row>
    <row r="126" spans="1:10" ht="15">
      <c r="A126" s="76"/>
      <c r="B126" s="45" t="s">
        <v>37</v>
      </c>
      <c r="C126" s="43"/>
      <c r="D126" s="43"/>
      <c r="E126" s="42" t="e">
        <f>E105</f>
        <v>#REF!</v>
      </c>
      <c r="F126" s="43"/>
      <c r="G126" s="47" t="e">
        <f>J115</f>
        <v>#REF!</v>
      </c>
      <c r="H126" s="43"/>
      <c r="I126" s="93" t="e">
        <f>G126*E126</f>
        <v>#REF!</v>
      </c>
      <c r="J126" s="41"/>
    </row>
    <row r="127" spans="1:10" ht="15">
      <c r="A127" s="76"/>
      <c r="B127" s="45" t="s">
        <v>38</v>
      </c>
      <c r="C127" s="43"/>
      <c r="D127" s="43"/>
      <c r="E127" s="284" t="e">
        <f>I38</f>
        <v>#REF!</v>
      </c>
      <c r="F127" s="42"/>
      <c r="G127" s="46" t="e">
        <f>J121</f>
        <v>#REF!</v>
      </c>
      <c r="H127" s="43"/>
      <c r="I127" s="93" t="e">
        <f>G127*E127</f>
        <v>#REF!</v>
      </c>
      <c r="J127" s="91"/>
    </row>
    <row r="128" spans="1:10" ht="15.75" thickBot="1">
      <c r="A128" s="42"/>
      <c r="B128" s="45"/>
      <c r="C128" s="43"/>
      <c r="D128" s="43"/>
      <c r="E128" s="46"/>
      <c r="F128" s="42"/>
      <c r="G128" s="46"/>
      <c r="H128" s="43"/>
      <c r="I128" s="44" t="s">
        <v>8</v>
      </c>
      <c r="J128" s="94" t="e">
        <f>SUM(I126:I127)</f>
        <v>#REF!</v>
      </c>
    </row>
    <row r="129" spans="1:10" ht="15.75" thickTop="1">
      <c r="A129" s="42"/>
      <c r="B129" s="43"/>
      <c r="C129" s="43"/>
      <c r="D129" s="43"/>
      <c r="E129" s="43"/>
      <c r="F129" s="43"/>
      <c r="G129" s="43"/>
      <c r="H129" s="43"/>
      <c r="I129" s="43"/>
      <c r="J129" s="43"/>
    </row>
    <row r="130" spans="1:10" ht="14.25">
      <c r="A130" s="76" t="s">
        <v>181</v>
      </c>
      <c r="B130" s="45" t="s">
        <v>155</v>
      </c>
      <c r="C130" s="45"/>
      <c r="D130" s="45"/>
      <c r="E130" s="41"/>
      <c r="F130" s="41"/>
      <c r="G130" s="41"/>
      <c r="H130" s="45"/>
      <c r="I130" s="41"/>
      <c r="J130" s="41"/>
    </row>
    <row r="131" spans="1:10" ht="15">
      <c r="A131" s="42"/>
      <c r="B131" s="45"/>
      <c r="C131" s="43"/>
      <c r="D131" s="43"/>
      <c r="E131" s="42"/>
      <c r="F131" s="42"/>
      <c r="G131" s="42"/>
      <c r="H131" s="42"/>
      <c r="I131" s="42"/>
      <c r="J131" s="42"/>
    </row>
    <row r="132" spans="1:10" ht="15">
      <c r="A132" s="76"/>
      <c r="B132" s="108" t="s">
        <v>43</v>
      </c>
      <c r="C132" s="64"/>
      <c r="D132" s="64"/>
      <c r="E132" s="77" t="s">
        <v>0</v>
      </c>
      <c r="F132" s="77"/>
      <c r="G132" s="77" t="s">
        <v>9</v>
      </c>
      <c r="H132" s="108"/>
      <c r="I132" s="77" t="s">
        <v>2</v>
      </c>
      <c r="J132" s="42"/>
    </row>
    <row r="133" spans="1:10" ht="15">
      <c r="A133" s="42"/>
      <c r="B133" s="43" t="s">
        <v>213</v>
      </c>
      <c r="C133" s="43"/>
      <c r="D133" s="43"/>
      <c r="E133" s="109" t="e">
        <f>H27</f>
        <v>#REF!</v>
      </c>
      <c r="F133" s="110" t="s">
        <v>158</v>
      </c>
      <c r="G133" s="46">
        <f>+Dados!$I$28</f>
        <v>43.81</v>
      </c>
      <c r="H133" s="43" t="s">
        <v>157</v>
      </c>
      <c r="I133" s="46" t="e">
        <f>G133*E133</f>
        <v>#REF!</v>
      </c>
      <c r="J133" s="43"/>
    </row>
    <row r="134" spans="1:10" ht="15">
      <c r="A134" s="42"/>
      <c r="B134" s="43" t="s">
        <v>266</v>
      </c>
      <c r="C134" s="43"/>
      <c r="D134" s="43"/>
      <c r="E134" s="109" t="e">
        <f>E133/2</f>
        <v>#REF!</v>
      </c>
      <c r="F134" s="110" t="s">
        <v>158</v>
      </c>
      <c r="G134" s="46">
        <f>+Dados!$I$29</f>
        <v>48.32</v>
      </c>
      <c r="H134" s="43" t="s">
        <v>157</v>
      </c>
      <c r="I134" s="46" t="e">
        <f>G134*E134</f>
        <v>#REF!</v>
      </c>
      <c r="J134" s="43"/>
    </row>
    <row r="135" spans="1:10" ht="15">
      <c r="A135" s="42"/>
      <c r="B135" s="64" t="s">
        <v>301</v>
      </c>
      <c r="C135" s="64"/>
      <c r="D135" s="64"/>
      <c r="E135" s="111" t="e">
        <f>H27</f>
        <v>#REF!</v>
      </c>
      <c r="F135" s="112" t="s">
        <v>302</v>
      </c>
      <c r="G135" s="203">
        <f>+Dados!$I$44</f>
        <v>49.4</v>
      </c>
      <c r="H135" s="64" t="s">
        <v>157</v>
      </c>
      <c r="I135" s="100" t="e">
        <f>G135*E135</f>
        <v>#REF!</v>
      </c>
      <c r="J135" s="43"/>
    </row>
    <row r="136" spans="1:10" ht="15">
      <c r="A136" s="42"/>
      <c r="B136" s="43" t="s">
        <v>81</v>
      </c>
      <c r="C136" s="43"/>
      <c r="D136" s="113"/>
      <c r="E136" s="114"/>
      <c r="F136" s="43"/>
      <c r="G136" s="43"/>
      <c r="H136" s="42"/>
      <c r="I136" s="46"/>
      <c r="J136" s="103" t="e">
        <f>SUM(I133:I135)</f>
        <v>#REF!</v>
      </c>
    </row>
    <row r="137" spans="1:10" ht="15">
      <c r="A137" s="42"/>
      <c r="B137" s="45"/>
      <c r="C137" s="43"/>
      <c r="D137" s="43"/>
      <c r="E137" s="43"/>
      <c r="F137" s="43"/>
      <c r="G137" s="43"/>
      <c r="H137" s="43"/>
      <c r="I137" s="43"/>
      <c r="J137" s="43"/>
    </row>
    <row r="138" spans="1:10" ht="15.75" thickBot="1">
      <c r="A138" s="42"/>
      <c r="B138" s="45" t="s">
        <v>156</v>
      </c>
      <c r="C138" s="43"/>
      <c r="D138" s="43"/>
      <c r="E138" s="115"/>
      <c r="F138" s="47"/>
      <c r="G138" s="43"/>
      <c r="H138" s="43"/>
      <c r="I138" s="44" t="s">
        <v>8</v>
      </c>
      <c r="J138" s="88" t="e">
        <f>J136</f>
        <v>#REF!</v>
      </c>
    </row>
    <row r="139" spans="1:10" ht="15">
      <c r="A139" s="42"/>
      <c r="B139" s="43"/>
      <c r="C139" s="43"/>
      <c r="D139" s="43"/>
      <c r="E139" s="43"/>
      <c r="F139" s="43"/>
      <c r="G139" s="43"/>
      <c r="H139" s="43"/>
      <c r="I139" s="43"/>
      <c r="J139" s="43"/>
    </row>
    <row r="140" spans="1:10" ht="15">
      <c r="A140" s="76" t="s">
        <v>182</v>
      </c>
      <c r="B140" s="45" t="s">
        <v>147</v>
      </c>
      <c r="C140" s="43"/>
      <c r="D140" s="43"/>
      <c r="E140" s="43"/>
      <c r="F140" s="43"/>
      <c r="G140" s="43"/>
      <c r="H140" s="43"/>
      <c r="I140" s="43"/>
      <c r="J140" s="43"/>
    </row>
    <row r="141" spans="1:10" ht="15">
      <c r="A141" s="42"/>
      <c r="B141" s="43"/>
      <c r="C141" s="43"/>
      <c r="D141" s="104"/>
      <c r="E141" s="43"/>
      <c r="F141" s="43"/>
      <c r="G141" s="43"/>
      <c r="H141" s="116"/>
      <c r="I141" s="46"/>
      <c r="J141" s="117"/>
    </row>
    <row r="142" spans="1:10" ht="15" hidden="1">
      <c r="A142" s="76" t="s">
        <v>159</v>
      </c>
      <c r="B142" s="45" t="e">
        <f>#REF!</f>
        <v>#REF!</v>
      </c>
      <c r="C142" s="43"/>
      <c r="D142" s="43"/>
      <c r="E142" s="43"/>
      <c r="F142" s="43"/>
      <c r="G142" s="43"/>
      <c r="H142" s="43"/>
      <c r="I142" s="43"/>
      <c r="J142" s="47"/>
    </row>
    <row r="143" spans="1:10" ht="15" hidden="1">
      <c r="A143" s="76"/>
      <c r="B143" s="118" t="s">
        <v>163</v>
      </c>
      <c r="C143" s="43"/>
      <c r="D143" s="41"/>
      <c r="E143" s="41" t="s">
        <v>0</v>
      </c>
      <c r="F143" s="41"/>
      <c r="G143" s="41" t="s">
        <v>9</v>
      </c>
      <c r="H143" s="41"/>
      <c r="I143" s="77" t="s">
        <v>2</v>
      </c>
      <c r="J143" s="41"/>
    </row>
    <row r="144" spans="1:10" ht="15" hidden="1">
      <c r="A144" s="42"/>
      <c r="B144" s="119" t="s">
        <v>54</v>
      </c>
      <c r="C144" s="78"/>
      <c r="D144" s="120"/>
      <c r="E144" s="95">
        <v>6</v>
      </c>
      <c r="F144" s="80" t="s">
        <v>4</v>
      </c>
      <c r="G144" s="81">
        <v>1388.95</v>
      </c>
      <c r="H144" s="78" t="s">
        <v>18</v>
      </c>
      <c r="I144" s="46">
        <f>E144*G144</f>
        <v>8333.7000000000007</v>
      </c>
      <c r="J144" s="43"/>
    </row>
    <row r="145" spans="1:10" ht="15" hidden="1">
      <c r="A145" s="42"/>
      <c r="B145" s="43" t="s">
        <v>53</v>
      </c>
      <c r="C145" s="43"/>
      <c r="D145" s="121"/>
      <c r="E145" s="97"/>
      <c r="F145" s="42" t="s">
        <v>4</v>
      </c>
      <c r="G145" s="46">
        <v>61.16</v>
      </c>
      <c r="H145" s="43" t="s">
        <v>18</v>
      </c>
      <c r="I145" s="46">
        <f>E145*G145</f>
        <v>0</v>
      </c>
      <c r="J145" s="43"/>
    </row>
    <row r="146" spans="1:10" ht="15" hidden="1">
      <c r="A146" s="42"/>
      <c r="B146" s="43" t="s">
        <v>55</v>
      </c>
      <c r="C146" s="43"/>
      <c r="D146" s="121"/>
      <c r="E146" s="97"/>
      <c r="F146" s="42" t="s">
        <v>4</v>
      </c>
      <c r="G146" s="46">
        <v>17.600000000000001</v>
      </c>
      <c r="H146" s="43" t="s">
        <v>18</v>
      </c>
      <c r="I146" s="46">
        <f>E146*G146</f>
        <v>0</v>
      </c>
      <c r="J146" s="43"/>
    </row>
    <row r="147" spans="1:10" ht="15" hidden="1">
      <c r="A147" s="42"/>
      <c r="B147" s="64" t="s">
        <v>56</v>
      </c>
      <c r="C147" s="64"/>
      <c r="D147" s="122"/>
      <c r="E147" s="99">
        <v>12</v>
      </c>
      <c r="F147" s="106" t="s">
        <v>4</v>
      </c>
      <c r="G147" s="100">
        <v>270</v>
      </c>
      <c r="H147" s="64" t="s">
        <v>18</v>
      </c>
      <c r="I147" s="100">
        <f>E147*G147</f>
        <v>3240</v>
      </c>
      <c r="J147" s="93"/>
    </row>
    <row r="148" spans="1:10" ht="15" hidden="1">
      <c r="A148" s="42"/>
      <c r="B148" s="43" t="s">
        <v>82</v>
      </c>
      <c r="C148" s="43"/>
      <c r="D148" s="104" t="e">
        <f>#REF!</f>
        <v>#REF!</v>
      </c>
      <c r="E148" s="43" t="s">
        <v>19</v>
      </c>
      <c r="F148" s="97">
        <v>100000</v>
      </c>
      <c r="G148" s="43" t="s">
        <v>39</v>
      </c>
      <c r="H148" s="116">
        <f>I144+I147</f>
        <v>11573.7</v>
      </c>
      <c r="I148" s="46" t="s">
        <v>8</v>
      </c>
      <c r="J148" s="103" t="e">
        <f>D148/F148*H148</f>
        <v>#REF!</v>
      </c>
    </row>
    <row r="149" spans="1:10" ht="15" hidden="1">
      <c r="A149" s="42"/>
      <c r="B149" s="43"/>
      <c r="C149" s="43"/>
      <c r="D149" s="43"/>
      <c r="E149" s="43"/>
      <c r="F149" s="43"/>
      <c r="G149" s="43"/>
      <c r="H149" s="43"/>
      <c r="I149" s="43"/>
      <c r="J149" s="43"/>
    </row>
    <row r="150" spans="1:10" ht="15" hidden="1">
      <c r="A150" s="76"/>
      <c r="B150" s="118" t="s">
        <v>34</v>
      </c>
      <c r="C150" s="43"/>
      <c r="D150" s="41" t="s">
        <v>15</v>
      </c>
      <c r="E150" s="41"/>
      <c r="F150" s="41" t="s">
        <v>16</v>
      </c>
      <c r="G150" s="41"/>
      <c r="H150" s="41" t="s">
        <v>9</v>
      </c>
      <c r="I150" s="41" t="s">
        <v>2</v>
      </c>
      <c r="J150" s="41"/>
    </row>
    <row r="151" spans="1:10" ht="15" hidden="1">
      <c r="A151" s="42"/>
      <c r="B151" s="123" t="s">
        <v>59</v>
      </c>
      <c r="C151" s="123"/>
      <c r="D151" s="124" t="e">
        <f>D148</f>
        <v>#REF!</v>
      </c>
      <c r="E151" s="123" t="s">
        <v>17</v>
      </c>
      <c r="F151" s="123">
        <v>2</v>
      </c>
      <c r="G151" s="125" t="s">
        <v>11</v>
      </c>
      <c r="H151" s="126">
        <v>2.11</v>
      </c>
      <c r="I151" s="127" t="e">
        <f>D151/F151*H151</f>
        <v>#REF!</v>
      </c>
      <c r="J151" s="43"/>
    </row>
    <row r="152" spans="1:10" ht="15" hidden="1">
      <c r="A152" s="42"/>
      <c r="B152" s="43" t="s">
        <v>88</v>
      </c>
      <c r="C152" s="43"/>
      <c r="D152" s="121"/>
      <c r="E152" s="43"/>
      <c r="F152" s="43"/>
      <c r="G152" s="43"/>
      <c r="H152" s="116"/>
      <c r="I152" s="46" t="s">
        <v>8</v>
      </c>
      <c r="J152" s="103" t="e">
        <f>I151</f>
        <v>#REF!</v>
      </c>
    </row>
    <row r="153" spans="1:10" ht="15" hidden="1">
      <c r="A153" s="42"/>
      <c r="B153" s="43"/>
      <c r="C153" s="43"/>
      <c r="D153" s="43"/>
      <c r="E153" s="43"/>
      <c r="F153" s="43"/>
      <c r="G153" s="43"/>
      <c r="H153" s="43"/>
      <c r="I153" s="43"/>
      <c r="J153" s="43"/>
    </row>
    <row r="154" spans="1:10" ht="15" hidden="1">
      <c r="A154" s="76"/>
      <c r="B154" s="118" t="s">
        <v>164</v>
      </c>
      <c r="C154" s="43"/>
      <c r="D154" s="41" t="s">
        <v>0</v>
      </c>
      <c r="E154" s="41"/>
      <c r="F154" s="41" t="s">
        <v>9</v>
      </c>
      <c r="G154" s="41" t="s">
        <v>20</v>
      </c>
      <c r="H154" s="41" t="s">
        <v>21</v>
      </c>
      <c r="I154" s="41"/>
      <c r="J154" s="41" t="s">
        <v>2</v>
      </c>
    </row>
    <row r="155" spans="1:10" ht="15" hidden="1">
      <c r="A155" s="42"/>
      <c r="B155" s="123" t="s">
        <v>57</v>
      </c>
      <c r="C155" s="123"/>
      <c r="D155" s="128">
        <v>30</v>
      </c>
      <c r="E155" s="129" t="s">
        <v>83</v>
      </c>
      <c r="F155" s="127">
        <v>5.32</v>
      </c>
      <c r="G155" s="130">
        <v>15000</v>
      </c>
      <c r="H155" s="124" t="e">
        <f>D148</f>
        <v>#REF!</v>
      </c>
      <c r="I155" s="131" t="s">
        <v>8</v>
      </c>
      <c r="J155" s="132" t="e">
        <f>D155*F155/G155*H155</f>
        <v>#REF!</v>
      </c>
    </row>
    <row r="156" spans="1:10" ht="15" hidden="1">
      <c r="A156" s="42"/>
      <c r="B156" s="43" t="s">
        <v>87</v>
      </c>
      <c r="C156" s="43"/>
      <c r="D156" s="104"/>
      <c r="E156" s="43"/>
      <c r="F156" s="43"/>
      <c r="G156" s="43"/>
      <c r="H156" s="116"/>
      <c r="I156" s="46" t="s">
        <v>8</v>
      </c>
      <c r="J156" s="103" t="e">
        <f>SUM(J155:J155)</f>
        <v>#REF!</v>
      </c>
    </row>
    <row r="157" spans="1:10" ht="15" hidden="1">
      <c r="A157" s="42"/>
      <c r="B157" s="43"/>
      <c r="C157" s="43"/>
      <c r="D157" s="43"/>
      <c r="E157" s="43"/>
      <c r="F157" s="43"/>
      <c r="G157" s="43"/>
      <c r="H157" s="43"/>
      <c r="I157" s="43"/>
      <c r="J157" s="43"/>
    </row>
    <row r="158" spans="1:10" ht="15" hidden="1">
      <c r="A158" s="76"/>
      <c r="B158" s="133" t="s">
        <v>165</v>
      </c>
      <c r="C158" s="64"/>
      <c r="D158" s="77" t="s">
        <v>0</v>
      </c>
      <c r="E158" s="77"/>
      <c r="F158" s="77" t="s">
        <v>9</v>
      </c>
      <c r="G158" s="77" t="s">
        <v>20</v>
      </c>
      <c r="H158" s="77" t="s">
        <v>21</v>
      </c>
      <c r="I158" s="77"/>
      <c r="J158" s="77" t="s">
        <v>2</v>
      </c>
    </row>
    <row r="159" spans="1:10" ht="15" hidden="1">
      <c r="A159" s="42"/>
      <c r="B159" s="43" t="s">
        <v>58</v>
      </c>
      <c r="C159" s="43"/>
      <c r="D159" s="134">
        <v>20</v>
      </c>
      <c r="E159" s="42" t="s">
        <v>83</v>
      </c>
      <c r="F159" s="46">
        <v>5.08</v>
      </c>
      <c r="G159" s="92">
        <v>28000</v>
      </c>
      <c r="H159" s="97" t="e">
        <f>D148</f>
        <v>#REF!</v>
      </c>
      <c r="I159" s="74" t="s">
        <v>8</v>
      </c>
      <c r="J159" s="135" t="e">
        <f>D159*F159/G159*H159</f>
        <v>#REF!</v>
      </c>
    </row>
    <row r="160" spans="1:10" ht="15" hidden="1">
      <c r="A160" s="42"/>
      <c r="B160" s="43" t="s">
        <v>60</v>
      </c>
      <c r="C160" s="43"/>
      <c r="D160" s="134">
        <v>560</v>
      </c>
      <c r="E160" s="42" t="s">
        <v>83</v>
      </c>
      <c r="F160" s="46">
        <v>4.12</v>
      </c>
      <c r="G160" s="92">
        <v>40000</v>
      </c>
      <c r="H160" s="97" t="e">
        <f>D148</f>
        <v>#REF!</v>
      </c>
      <c r="I160" s="74" t="s">
        <v>8</v>
      </c>
      <c r="J160" s="135" t="e">
        <f>D160*F160/G160*H160</f>
        <v>#REF!</v>
      </c>
    </row>
    <row r="161" spans="1:12" ht="15" hidden="1">
      <c r="A161" s="42"/>
      <c r="B161" s="43" t="s">
        <v>22</v>
      </c>
      <c r="C161" s="43"/>
      <c r="D161" s="134">
        <v>0.7</v>
      </c>
      <c r="E161" s="42" t="s">
        <v>84</v>
      </c>
      <c r="F161" s="46">
        <v>7.59</v>
      </c>
      <c r="G161" s="92">
        <v>4000</v>
      </c>
      <c r="H161" s="97" t="e">
        <f>D148</f>
        <v>#REF!</v>
      </c>
      <c r="I161" s="74" t="s">
        <v>8</v>
      </c>
      <c r="J161" s="135" t="e">
        <f>D161*F161/G161*H161</f>
        <v>#REF!</v>
      </c>
    </row>
    <row r="162" spans="1:12" ht="15" hidden="1">
      <c r="A162" s="42"/>
      <c r="B162" s="43" t="s">
        <v>85</v>
      </c>
      <c r="C162" s="43"/>
      <c r="D162" s="113">
        <v>0.1</v>
      </c>
      <c r="E162" s="42" t="s">
        <v>62</v>
      </c>
      <c r="F162" s="46" t="e">
        <f>SUM(J159:J161)</f>
        <v>#REF!</v>
      </c>
      <c r="G162" s="43"/>
      <c r="H162" s="43"/>
      <c r="I162" s="74" t="s">
        <v>8</v>
      </c>
      <c r="J162" s="135" t="e">
        <f>D162*F162</f>
        <v>#REF!</v>
      </c>
    </row>
    <row r="163" spans="1:12" ht="15" hidden="1">
      <c r="A163" s="42"/>
      <c r="B163" s="64" t="s">
        <v>86</v>
      </c>
      <c r="C163" s="64"/>
      <c r="D163" s="136">
        <v>0.15</v>
      </c>
      <c r="E163" s="106" t="s">
        <v>62</v>
      </c>
      <c r="F163" s="137" t="e">
        <f>F162</f>
        <v>#REF!</v>
      </c>
      <c r="G163" s="64"/>
      <c r="H163" s="64"/>
      <c r="I163" s="138" t="s">
        <v>8</v>
      </c>
      <c r="J163" s="135" t="e">
        <f>D163*F163</f>
        <v>#REF!</v>
      </c>
    </row>
    <row r="164" spans="1:12" ht="15" hidden="1">
      <c r="A164" s="42"/>
      <c r="B164" s="43" t="s">
        <v>87</v>
      </c>
      <c r="C164" s="43"/>
      <c r="D164" s="104"/>
      <c r="E164" s="43"/>
      <c r="F164" s="43"/>
      <c r="G164" s="43"/>
      <c r="H164" s="116"/>
      <c r="I164" s="46" t="s">
        <v>8</v>
      </c>
      <c r="J164" s="139" t="e">
        <f>SUM(J159:J163)</f>
        <v>#REF!</v>
      </c>
    </row>
    <row r="165" spans="1:12" ht="15" hidden="1">
      <c r="A165" s="42"/>
      <c r="B165" s="43"/>
      <c r="C165" s="43"/>
      <c r="D165" s="43"/>
      <c r="E165" s="43"/>
      <c r="F165" s="43"/>
      <c r="G165" s="43"/>
      <c r="H165" s="43"/>
      <c r="I165" s="43"/>
      <c r="J165" s="43"/>
    </row>
    <row r="166" spans="1:12" ht="15" hidden="1">
      <c r="A166" s="76"/>
      <c r="B166" s="133" t="s">
        <v>166</v>
      </c>
      <c r="C166" s="64"/>
      <c r="D166" s="77" t="s">
        <v>0</v>
      </c>
      <c r="E166" s="77"/>
      <c r="F166" s="77" t="s">
        <v>9</v>
      </c>
      <c r="G166" s="77" t="s">
        <v>20</v>
      </c>
      <c r="H166" s="77" t="s">
        <v>21</v>
      </c>
      <c r="I166" s="77"/>
      <c r="J166" s="77" t="s">
        <v>2</v>
      </c>
    </row>
    <row r="167" spans="1:12" ht="15" hidden="1">
      <c r="A167" s="42"/>
      <c r="B167" s="123" t="s">
        <v>22</v>
      </c>
      <c r="C167" s="123"/>
      <c r="D167" s="140">
        <v>0.7</v>
      </c>
      <c r="E167" s="129" t="s">
        <v>84</v>
      </c>
      <c r="F167" s="127">
        <v>7.59</v>
      </c>
      <c r="G167" s="130">
        <v>4000</v>
      </c>
      <c r="H167" s="124" t="e">
        <f>D148</f>
        <v>#REF!</v>
      </c>
      <c r="I167" s="131" t="s">
        <v>8</v>
      </c>
      <c r="J167" s="132" t="e">
        <f>D167*F167/G167*H167</f>
        <v>#REF!</v>
      </c>
    </row>
    <row r="168" spans="1:12" ht="15" hidden="1">
      <c r="A168" s="42"/>
      <c r="B168" s="43" t="s">
        <v>87</v>
      </c>
      <c r="C168" s="43"/>
      <c r="D168" s="104"/>
      <c r="E168" s="43"/>
      <c r="F168" s="43"/>
      <c r="G168" s="43"/>
      <c r="H168" s="116"/>
      <c r="I168" s="46" t="s">
        <v>8</v>
      </c>
      <c r="J168" s="103" t="e">
        <f>SUM(J167:J167)</f>
        <v>#REF!</v>
      </c>
    </row>
    <row r="169" spans="1:12" ht="15" hidden="1">
      <c r="A169" s="42"/>
      <c r="B169" s="43"/>
      <c r="C169" s="43"/>
      <c r="D169" s="43"/>
      <c r="E169" s="43"/>
      <c r="F169" s="43"/>
      <c r="G169" s="43"/>
      <c r="H169" s="43"/>
      <c r="I169" s="43"/>
      <c r="J169" s="43"/>
    </row>
    <row r="170" spans="1:12" ht="15" hidden="1">
      <c r="A170" s="42"/>
      <c r="B170" s="43"/>
      <c r="C170" s="43"/>
      <c r="D170" s="43"/>
      <c r="E170" s="43"/>
      <c r="F170" s="43"/>
      <c r="G170" s="43"/>
      <c r="H170" s="43"/>
      <c r="I170" s="43"/>
      <c r="J170" s="43"/>
    </row>
    <row r="171" spans="1:12" ht="15.75" hidden="1" thickBot="1">
      <c r="A171" s="42"/>
      <c r="B171" s="45" t="s">
        <v>167</v>
      </c>
      <c r="C171" s="43"/>
      <c r="D171" s="43"/>
      <c r="E171" s="115"/>
      <c r="F171" s="47"/>
      <c r="G171" s="43"/>
      <c r="H171" s="43"/>
      <c r="I171" s="44" t="s">
        <v>8</v>
      </c>
      <c r="J171" s="141" t="e">
        <f>(J148+J152+J156+J164+J168)*#REF!</f>
        <v>#REF!</v>
      </c>
    </row>
    <row r="172" spans="1:12" ht="15" hidden="1">
      <c r="A172" s="42"/>
      <c r="B172" s="43"/>
      <c r="C172" s="43"/>
      <c r="D172" s="43"/>
      <c r="E172" s="43"/>
      <c r="F172" s="43"/>
      <c r="G172" s="43"/>
      <c r="H172" s="43"/>
      <c r="I172" s="43"/>
      <c r="J172" s="43"/>
    </row>
    <row r="173" spans="1:12" ht="15" hidden="1">
      <c r="A173" s="42"/>
      <c r="B173" s="43"/>
      <c r="C173" s="43"/>
      <c r="D173" s="104"/>
      <c r="E173" s="43"/>
      <c r="F173" s="43"/>
      <c r="G173" s="43"/>
      <c r="H173" s="116"/>
      <c r="I173" s="46"/>
      <c r="J173" s="117"/>
    </row>
    <row r="174" spans="1:12" ht="15">
      <c r="A174" s="76"/>
      <c r="B174" s="45" t="s">
        <v>531</v>
      </c>
      <c r="C174" s="43"/>
      <c r="D174" s="43"/>
      <c r="E174" s="43"/>
      <c r="F174" s="43"/>
      <c r="G174" s="43"/>
      <c r="H174" s="43"/>
      <c r="I174" s="43"/>
      <c r="J174" s="47"/>
    </row>
    <row r="175" spans="1:12" ht="15">
      <c r="A175" s="76"/>
      <c r="B175" s="45" t="s">
        <v>163</v>
      </c>
      <c r="C175" s="43"/>
      <c r="D175" s="41"/>
      <c r="E175" s="41" t="s">
        <v>0</v>
      </c>
      <c r="F175" s="41"/>
      <c r="G175" s="41" t="s">
        <v>9</v>
      </c>
      <c r="H175" s="41"/>
      <c r="I175" s="77" t="s">
        <v>2</v>
      </c>
      <c r="J175" s="41"/>
      <c r="L175" s="216" t="s">
        <v>283</v>
      </c>
    </row>
    <row r="176" spans="1:12" ht="15">
      <c r="A176" s="42"/>
      <c r="B176" s="305" t="s">
        <v>54</v>
      </c>
      <c r="C176" s="306"/>
      <c r="D176" s="307"/>
      <c r="E176" s="303">
        <v>4</v>
      </c>
      <c r="F176" s="308" t="s">
        <v>4</v>
      </c>
      <c r="G176" s="302" t="e">
        <f>+Dados!#REF!</f>
        <v>#REF!</v>
      </c>
      <c r="H176" s="306" t="s">
        <v>18</v>
      </c>
      <c r="I176" s="302" t="e">
        <f>E176*G176</f>
        <v>#REF!</v>
      </c>
      <c r="J176" s="43"/>
      <c r="L176" s="216" t="e">
        <f>SUM(I176:I176)</f>
        <v>#REF!</v>
      </c>
    </row>
    <row r="177" spans="1:10" ht="15">
      <c r="A177" s="42"/>
      <c r="B177" s="43" t="s">
        <v>82</v>
      </c>
      <c r="C177" s="43"/>
      <c r="D177" s="104" t="e">
        <f>$G$30</f>
        <v>#REF!</v>
      </c>
      <c r="E177" s="43" t="s">
        <v>19</v>
      </c>
      <c r="F177" s="97">
        <v>40000</v>
      </c>
      <c r="G177" s="43" t="s">
        <v>39</v>
      </c>
      <c r="H177" s="116" t="e">
        <f>SUM(I176:I176)</f>
        <v>#REF!</v>
      </c>
      <c r="I177" s="46" t="s">
        <v>8</v>
      </c>
      <c r="J177" s="103" t="e">
        <f>D177/F177*H177</f>
        <v>#REF!</v>
      </c>
    </row>
    <row r="178" spans="1:10" ht="15">
      <c r="A178" s="42"/>
      <c r="B178" s="43"/>
      <c r="C178" s="43"/>
      <c r="D178" s="43"/>
      <c r="E178" s="43"/>
      <c r="F178" s="43"/>
      <c r="G178" s="43"/>
      <c r="H178" s="43"/>
      <c r="I178" s="43"/>
      <c r="J178" s="43"/>
    </row>
    <row r="179" spans="1:10" ht="15">
      <c r="A179" s="76"/>
      <c r="B179" s="45" t="s">
        <v>34</v>
      </c>
      <c r="C179" s="43"/>
      <c r="D179" s="41" t="s">
        <v>15</v>
      </c>
      <c r="E179" s="41"/>
      <c r="F179" s="41" t="s">
        <v>16</v>
      </c>
      <c r="G179" s="41"/>
      <c r="H179" s="41" t="s">
        <v>9</v>
      </c>
      <c r="I179" s="41" t="s">
        <v>2</v>
      </c>
      <c r="J179" s="41"/>
    </row>
    <row r="180" spans="1:10" ht="15">
      <c r="A180" s="42"/>
      <c r="B180" s="123" t="s">
        <v>214</v>
      </c>
      <c r="C180" s="123"/>
      <c r="D180" s="142" t="e">
        <f>D177</f>
        <v>#REF!</v>
      </c>
      <c r="E180" s="123" t="s">
        <v>17</v>
      </c>
      <c r="F180" s="309">
        <v>8</v>
      </c>
      <c r="G180" s="125" t="s">
        <v>11</v>
      </c>
      <c r="H180" s="143">
        <f>+Dados!$I$35</f>
        <v>6.21</v>
      </c>
      <c r="I180" s="127" t="e">
        <f>D180/F180*H180</f>
        <v>#REF!</v>
      </c>
      <c r="J180" s="43"/>
    </row>
    <row r="181" spans="1:10" ht="15">
      <c r="A181" s="42"/>
      <c r="B181" s="43" t="s">
        <v>88</v>
      </c>
      <c r="C181" s="43"/>
      <c r="D181" s="121"/>
      <c r="E181" s="43"/>
      <c r="F181" s="43"/>
      <c r="G181" s="43"/>
      <c r="H181" s="116"/>
      <c r="I181" s="46" t="s">
        <v>8</v>
      </c>
      <c r="J181" s="103" t="e">
        <f>I180</f>
        <v>#REF!</v>
      </c>
    </row>
    <row r="182" spans="1:10" ht="15">
      <c r="A182" s="42"/>
      <c r="B182" s="43"/>
      <c r="C182" s="43"/>
      <c r="D182" s="43"/>
      <c r="E182" s="43"/>
      <c r="F182" s="43"/>
      <c r="G182" s="43"/>
      <c r="H182" s="43"/>
      <c r="I182" s="43"/>
      <c r="J182" s="43"/>
    </row>
    <row r="183" spans="1:10" ht="15">
      <c r="A183" s="76"/>
      <c r="B183" s="45" t="s">
        <v>164</v>
      </c>
      <c r="C183" s="43"/>
      <c r="D183" s="41" t="s">
        <v>0</v>
      </c>
      <c r="E183" s="41"/>
      <c r="F183" s="41" t="s">
        <v>9</v>
      </c>
      <c r="G183" s="41" t="s">
        <v>20</v>
      </c>
      <c r="H183" s="41" t="s">
        <v>21</v>
      </c>
      <c r="I183" s="41"/>
      <c r="J183" s="41" t="s">
        <v>2</v>
      </c>
    </row>
    <row r="184" spans="1:10" ht="15">
      <c r="A184" s="42"/>
      <c r="B184" s="123" t="s">
        <v>57</v>
      </c>
      <c r="C184" s="123"/>
      <c r="D184" s="144">
        <v>4</v>
      </c>
      <c r="E184" s="129" t="s">
        <v>83</v>
      </c>
      <c r="F184" s="143">
        <f>+Dados!$I$36</f>
        <v>28.26</v>
      </c>
      <c r="G184" s="130">
        <v>10000</v>
      </c>
      <c r="H184" s="142" t="e">
        <f>D177</f>
        <v>#REF!</v>
      </c>
      <c r="I184" s="131" t="s">
        <v>8</v>
      </c>
      <c r="J184" s="132" t="e">
        <f>D184*F184/G184*H184</f>
        <v>#REF!</v>
      </c>
    </row>
    <row r="185" spans="1:10" ht="15">
      <c r="A185" s="42"/>
      <c r="B185" s="43" t="s">
        <v>199</v>
      </c>
      <c r="C185" s="43"/>
      <c r="D185" s="104"/>
      <c r="E185" s="43"/>
      <c r="F185" s="43"/>
      <c r="G185" s="43"/>
      <c r="H185" s="116"/>
      <c r="I185" s="46" t="s">
        <v>8</v>
      </c>
      <c r="J185" s="103" t="e">
        <f>SUM(J184:J184)</f>
        <v>#REF!</v>
      </c>
    </row>
    <row r="186" spans="1:10" ht="15">
      <c r="A186" s="42"/>
      <c r="B186" s="43"/>
      <c r="C186" s="43"/>
      <c r="D186" s="43"/>
      <c r="E186" s="43"/>
      <c r="F186" s="43"/>
      <c r="G186" s="43"/>
      <c r="H186" s="43"/>
      <c r="I186" s="43"/>
      <c r="J186" s="43"/>
    </row>
    <row r="187" spans="1:10" ht="15">
      <c r="A187" s="76"/>
      <c r="B187" s="108" t="s">
        <v>165</v>
      </c>
      <c r="C187" s="64"/>
      <c r="D187" s="77" t="s">
        <v>0</v>
      </c>
      <c r="E187" s="77"/>
      <c r="F187" s="77" t="s">
        <v>9</v>
      </c>
      <c r="G187" s="77" t="s">
        <v>20</v>
      </c>
      <c r="H187" s="77" t="s">
        <v>21</v>
      </c>
      <c r="I187" s="77"/>
      <c r="J187" s="77" t="s">
        <v>2</v>
      </c>
    </row>
    <row r="188" spans="1:10" ht="15">
      <c r="A188" s="42"/>
      <c r="B188" s="43" t="s">
        <v>58</v>
      </c>
      <c r="C188" s="43"/>
      <c r="D188" s="200">
        <v>1</v>
      </c>
      <c r="E188" s="42" t="s">
        <v>83</v>
      </c>
      <c r="F188" s="145">
        <f>+Dados!$I$37</f>
        <v>76.92</v>
      </c>
      <c r="G188" s="92">
        <v>75000</v>
      </c>
      <c r="H188" s="97" t="e">
        <f>D177</f>
        <v>#REF!</v>
      </c>
      <c r="I188" s="74" t="s">
        <v>8</v>
      </c>
      <c r="J188" s="135" t="e">
        <f>D188*F188/G188*H188</f>
        <v>#REF!</v>
      </c>
    </row>
    <row r="189" spans="1:10" ht="15">
      <c r="A189" s="42"/>
      <c r="B189" s="43" t="s">
        <v>60</v>
      </c>
      <c r="C189" s="43"/>
      <c r="D189" s="200">
        <v>1</v>
      </c>
      <c r="E189" s="42" t="s">
        <v>83</v>
      </c>
      <c r="F189" s="146">
        <f>+Dados!$I$37</f>
        <v>76.92</v>
      </c>
      <c r="G189" s="92">
        <v>30000</v>
      </c>
      <c r="H189" s="97" t="e">
        <f>D177</f>
        <v>#REF!</v>
      </c>
      <c r="I189" s="74" t="s">
        <v>8</v>
      </c>
      <c r="J189" s="135" t="e">
        <f>D189*F189/G189*H189</f>
        <v>#REF!</v>
      </c>
    </row>
    <row r="190" spans="1:10" ht="15">
      <c r="A190" s="42"/>
      <c r="B190" s="43" t="s">
        <v>85</v>
      </c>
      <c r="C190" s="43"/>
      <c r="D190" s="201">
        <v>0.1</v>
      </c>
      <c r="E190" s="42" t="s">
        <v>62</v>
      </c>
      <c r="F190" s="146" t="e">
        <f>SUM(J188:J189)</f>
        <v>#REF!</v>
      </c>
      <c r="G190" s="43"/>
      <c r="H190" s="43"/>
      <c r="I190" s="74" t="s">
        <v>8</v>
      </c>
      <c r="J190" s="135" t="e">
        <f>D190*F190</f>
        <v>#REF!</v>
      </c>
    </row>
    <row r="191" spans="1:10" ht="15">
      <c r="A191" s="42"/>
      <c r="B191" s="64" t="s">
        <v>200</v>
      </c>
      <c r="C191" s="64"/>
      <c r="D191" s="202" t="e">
        <f>C12*H27</f>
        <v>#REF!</v>
      </c>
      <c r="E191" s="106" t="s">
        <v>62</v>
      </c>
      <c r="F191" s="161">
        <f>+Dados!$I$72</f>
        <v>100</v>
      </c>
      <c r="G191" s="64"/>
      <c r="H191" s="64"/>
      <c r="I191" s="138" t="s">
        <v>8</v>
      </c>
      <c r="J191" s="135" t="e">
        <f>D191*F191</f>
        <v>#REF!</v>
      </c>
    </row>
    <row r="192" spans="1:10" ht="15">
      <c r="A192" s="42"/>
      <c r="B192" s="43" t="s">
        <v>87</v>
      </c>
      <c r="C192" s="43"/>
      <c r="D192" s="104"/>
      <c r="E192" s="43"/>
      <c r="F192" s="43"/>
      <c r="G192" s="43"/>
      <c r="H192" s="116"/>
      <c r="I192" s="46" t="s">
        <v>8</v>
      </c>
      <c r="J192" s="139" t="e">
        <f>SUM(J188:J191)</f>
        <v>#REF!</v>
      </c>
    </row>
    <row r="193" spans="1:10" ht="15">
      <c r="A193" s="42"/>
      <c r="B193" s="43"/>
      <c r="C193" s="43"/>
      <c r="D193" s="43"/>
      <c r="E193" s="43"/>
      <c r="F193" s="43"/>
      <c r="G193" s="43"/>
      <c r="H193" s="43"/>
      <c r="I193" s="43"/>
      <c r="J193" s="43"/>
    </row>
    <row r="194" spans="1:10" ht="15">
      <c r="A194" s="76"/>
      <c r="B194" s="108" t="s">
        <v>166</v>
      </c>
      <c r="C194" s="64"/>
      <c r="D194" s="77" t="s">
        <v>0</v>
      </c>
      <c r="E194" s="77"/>
      <c r="F194" s="77" t="s">
        <v>9</v>
      </c>
      <c r="G194" s="77" t="s">
        <v>20</v>
      </c>
      <c r="H194" s="77" t="s">
        <v>21</v>
      </c>
      <c r="I194" s="77"/>
      <c r="J194" s="77" t="s">
        <v>2</v>
      </c>
    </row>
    <row r="195" spans="1:10" ht="15">
      <c r="A195" s="42"/>
      <c r="B195" s="123" t="s">
        <v>22</v>
      </c>
      <c r="C195" s="123"/>
      <c r="D195" s="144">
        <v>0.1</v>
      </c>
      <c r="E195" s="129" t="s">
        <v>84</v>
      </c>
      <c r="F195" s="143">
        <f>+Dados!$I$38</f>
        <v>45.13</v>
      </c>
      <c r="G195" s="130">
        <v>30000</v>
      </c>
      <c r="H195" s="124" t="e">
        <f>D177</f>
        <v>#REF!</v>
      </c>
      <c r="I195" s="131" t="s">
        <v>8</v>
      </c>
      <c r="J195" s="132" t="e">
        <f>D195*F195/G195*H195</f>
        <v>#REF!</v>
      </c>
    </row>
    <row r="196" spans="1:10" ht="15">
      <c r="A196" s="42"/>
      <c r="B196" s="43" t="s">
        <v>201</v>
      </c>
      <c r="C196" s="43"/>
      <c r="D196" s="104"/>
      <c r="E196" s="43"/>
      <c r="F196" s="43"/>
      <c r="G196" s="43"/>
      <c r="H196" s="116"/>
      <c r="I196" s="46" t="s">
        <v>8</v>
      </c>
      <c r="J196" s="103" t="e">
        <f>SUM(J195:J195)</f>
        <v>#REF!</v>
      </c>
    </row>
    <row r="197" spans="1:10" ht="15">
      <c r="A197" s="42"/>
      <c r="B197" s="43"/>
      <c r="C197" s="43"/>
      <c r="D197" s="43"/>
      <c r="E197" s="43"/>
      <c r="F197" s="43"/>
      <c r="G197" s="43"/>
      <c r="H197" s="43"/>
      <c r="I197" s="43"/>
      <c r="J197" s="43"/>
    </row>
    <row r="198" spans="1:10" ht="15.75" thickBot="1">
      <c r="A198" s="42"/>
      <c r="B198" s="45" t="s">
        <v>532</v>
      </c>
      <c r="C198" s="43"/>
      <c r="D198" s="43"/>
      <c r="E198" s="115"/>
      <c r="F198" s="47"/>
      <c r="G198" s="43"/>
      <c r="H198" s="43"/>
      <c r="I198" s="44" t="s">
        <v>8</v>
      </c>
      <c r="J198" s="88" t="e">
        <f>(J177+J181+J185+J192+J196)</f>
        <v>#REF!</v>
      </c>
    </row>
    <row r="199" spans="1:10" ht="15">
      <c r="A199" s="42"/>
      <c r="B199" s="45"/>
      <c r="C199" s="43"/>
      <c r="D199" s="43"/>
      <c r="E199" s="115"/>
      <c r="F199" s="47"/>
      <c r="G199" s="43"/>
      <c r="H199" s="43"/>
      <c r="I199" s="44"/>
      <c r="J199" s="91"/>
    </row>
    <row r="200" spans="1:10" ht="15.75" thickBot="1">
      <c r="A200" s="42"/>
      <c r="B200" s="45" t="s">
        <v>298</v>
      </c>
      <c r="C200" s="43"/>
      <c r="D200" s="43"/>
      <c r="E200" s="115"/>
      <c r="F200" s="47"/>
      <c r="G200" s="43"/>
      <c r="H200" s="43"/>
      <c r="I200" s="44" t="s">
        <v>8</v>
      </c>
      <c r="J200" s="88" t="e">
        <f>J198</f>
        <v>#REF!</v>
      </c>
    </row>
    <row r="201" spans="1:10" ht="15">
      <c r="A201" s="42"/>
      <c r="B201" s="43"/>
      <c r="C201" s="43"/>
      <c r="D201" s="43"/>
      <c r="E201" s="43"/>
      <c r="F201" s="43"/>
      <c r="G201" s="43"/>
      <c r="H201" s="43"/>
      <c r="I201" s="43"/>
      <c r="J201" s="43"/>
    </row>
    <row r="202" spans="1:10" ht="15">
      <c r="A202" s="76" t="s">
        <v>183</v>
      </c>
      <c r="B202" s="45" t="s">
        <v>148</v>
      </c>
      <c r="C202" s="43"/>
      <c r="D202" s="43"/>
      <c r="E202" s="43"/>
      <c r="F202" s="43"/>
      <c r="G202" s="43"/>
      <c r="H202" s="43"/>
      <c r="I202" s="43"/>
      <c r="J202" s="43"/>
    </row>
    <row r="203" spans="1:10" ht="15">
      <c r="A203" s="42"/>
      <c r="B203" s="43"/>
      <c r="C203" s="43"/>
      <c r="D203" s="43"/>
      <c r="E203" s="43"/>
      <c r="F203" s="43"/>
      <c r="G203" s="43"/>
      <c r="H203" s="43"/>
      <c r="I203" s="43"/>
      <c r="J203" s="43"/>
    </row>
    <row r="204" spans="1:10" ht="15" hidden="1">
      <c r="A204" s="76" t="s">
        <v>173</v>
      </c>
      <c r="B204" s="45" t="s">
        <v>171</v>
      </c>
      <c r="C204" s="43"/>
      <c r="D204" s="41"/>
      <c r="E204" s="41" t="s">
        <v>24</v>
      </c>
      <c r="F204" s="41"/>
      <c r="G204" s="41" t="s">
        <v>25</v>
      </c>
      <c r="H204" s="41" t="s">
        <v>44</v>
      </c>
      <c r="I204" s="41"/>
      <c r="J204" s="41"/>
    </row>
    <row r="205" spans="1:10" ht="15" hidden="1">
      <c r="A205" s="42"/>
      <c r="B205" s="78" t="s">
        <v>176</v>
      </c>
      <c r="C205" s="78"/>
      <c r="D205" s="78"/>
      <c r="E205" s="147">
        <v>115859</v>
      </c>
      <c r="F205" s="78"/>
      <c r="G205" s="148">
        <v>0.3</v>
      </c>
      <c r="H205" s="148">
        <v>0.5</v>
      </c>
      <c r="I205" s="43"/>
      <c r="J205" s="43"/>
    </row>
    <row r="206" spans="1:10" ht="15" hidden="1">
      <c r="A206" s="42"/>
      <c r="B206" s="43" t="s">
        <v>172</v>
      </c>
      <c r="C206" s="43"/>
      <c r="D206" s="43"/>
      <c r="E206" s="149">
        <v>36000</v>
      </c>
      <c r="F206" s="43"/>
      <c r="G206" s="86">
        <v>0.3</v>
      </c>
      <c r="H206" s="43"/>
      <c r="I206" s="43"/>
      <c r="J206" s="43"/>
    </row>
    <row r="207" spans="1:10" ht="15" hidden="1">
      <c r="A207" s="42"/>
      <c r="B207" s="43" t="s">
        <v>160</v>
      </c>
      <c r="C207" s="43"/>
      <c r="D207" s="43"/>
      <c r="E207" s="46">
        <v>1000</v>
      </c>
      <c r="F207" s="43"/>
      <c r="G207" s="86"/>
      <c r="H207" s="43"/>
      <c r="I207" s="43"/>
      <c r="J207" s="43"/>
    </row>
    <row r="208" spans="1:10" ht="15" hidden="1">
      <c r="A208" s="42"/>
      <c r="B208" s="64" t="s">
        <v>162</v>
      </c>
      <c r="C208" s="64"/>
      <c r="D208" s="64"/>
      <c r="E208" s="150">
        <f>C209*17</f>
        <v>816</v>
      </c>
      <c r="F208" s="64"/>
      <c r="G208" s="151"/>
      <c r="H208" s="64"/>
      <c r="I208" s="43"/>
      <c r="J208" s="43"/>
    </row>
    <row r="209" spans="1:10" ht="15" hidden="1">
      <c r="A209" s="42"/>
      <c r="B209" s="43" t="s">
        <v>27</v>
      </c>
      <c r="C209" s="152">
        <v>48</v>
      </c>
      <c r="D209" s="43" t="s">
        <v>28</v>
      </c>
      <c r="E209" s="43"/>
      <c r="F209" s="43"/>
      <c r="G209" s="43"/>
      <c r="H209" s="43"/>
      <c r="I209" s="43"/>
      <c r="J209" s="43"/>
    </row>
    <row r="210" spans="1:10" ht="15" hidden="1">
      <c r="A210" s="76"/>
      <c r="B210" s="45"/>
      <c r="C210" s="43"/>
      <c r="D210" s="41"/>
      <c r="E210" s="41"/>
      <c r="F210" s="41"/>
      <c r="G210" s="41"/>
      <c r="H210" s="41"/>
      <c r="I210" s="41"/>
      <c r="J210" s="41"/>
    </row>
    <row r="211" spans="1:10" ht="15" hidden="1">
      <c r="A211" s="42"/>
      <c r="B211" s="133" t="s">
        <v>168</v>
      </c>
      <c r="C211" s="64"/>
      <c r="D211" s="106" t="s">
        <v>0</v>
      </c>
      <c r="E211" s="64"/>
      <c r="F211" s="106" t="s">
        <v>9</v>
      </c>
      <c r="G211" s="64"/>
      <c r="H211" s="106" t="s">
        <v>29</v>
      </c>
      <c r="I211" s="64"/>
      <c r="J211" s="64"/>
    </row>
    <row r="212" spans="1:10" ht="15" hidden="1">
      <c r="A212" s="42"/>
      <c r="B212" s="43" t="s">
        <v>33</v>
      </c>
      <c r="C212" s="43"/>
      <c r="D212" s="134">
        <v>1</v>
      </c>
      <c r="E212" s="43" t="s">
        <v>31</v>
      </c>
      <c r="F212" s="46">
        <f>E205</f>
        <v>115859</v>
      </c>
      <c r="G212" s="42" t="s">
        <v>32</v>
      </c>
      <c r="H212" s="153">
        <f>(1-G205)/C209</f>
        <v>1.4583333333333332E-2</v>
      </c>
      <c r="I212" s="74" t="s">
        <v>8</v>
      </c>
      <c r="J212" s="46">
        <f>D212*F212*H212</f>
        <v>1689.6104166666664</v>
      </c>
    </row>
    <row r="213" spans="1:10" ht="15" hidden="1">
      <c r="A213" s="42"/>
      <c r="B213" s="64" t="s">
        <v>161</v>
      </c>
      <c r="C213" s="64"/>
      <c r="D213" s="154">
        <f>D212</f>
        <v>1</v>
      </c>
      <c r="E213" s="64" t="s">
        <v>31</v>
      </c>
      <c r="F213" s="100">
        <f>E206</f>
        <v>36000</v>
      </c>
      <c r="G213" s="106" t="s">
        <v>32</v>
      </c>
      <c r="H213" s="155">
        <f>(1-G206)/C209</f>
        <v>1.4583333333333332E-2</v>
      </c>
      <c r="I213" s="138" t="s">
        <v>8</v>
      </c>
      <c r="J213" s="100">
        <f>D213*F213*H213</f>
        <v>525</v>
      </c>
    </row>
    <row r="214" spans="1:10" ht="12.75" hidden="1" customHeight="1">
      <c r="A214" s="42"/>
      <c r="B214" s="43" t="s">
        <v>89</v>
      </c>
      <c r="C214" s="43"/>
      <c r="D214" s="104"/>
      <c r="E214" s="43"/>
      <c r="F214" s="43"/>
      <c r="G214" s="43"/>
      <c r="H214" s="116"/>
      <c r="I214" s="46" t="s">
        <v>8</v>
      </c>
      <c r="J214" s="103">
        <f>SUM(J212:J213)</f>
        <v>2214.6104166666664</v>
      </c>
    </row>
    <row r="215" spans="1:10" ht="12.75" hidden="1" customHeight="1">
      <c r="A215" s="42"/>
      <c r="B215" s="43"/>
      <c r="C215" s="43"/>
      <c r="D215" s="104"/>
      <c r="E215" s="43"/>
      <c r="F215" s="43"/>
      <c r="G215" s="43"/>
      <c r="H215" s="116"/>
      <c r="I215" s="46"/>
      <c r="J215" s="117"/>
    </row>
    <row r="216" spans="1:10" ht="15" hidden="1">
      <c r="A216" s="42"/>
      <c r="B216" s="118" t="s">
        <v>169</v>
      </c>
      <c r="C216" s="43"/>
      <c r="D216" s="42" t="s">
        <v>0</v>
      </c>
      <c r="E216" s="43"/>
      <c r="F216" s="42" t="s">
        <v>9</v>
      </c>
      <c r="G216" s="43"/>
      <c r="H216" s="42" t="s">
        <v>29</v>
      </c>
      <c r="I216" s="43"/>
      <c r="J216" s="43"/>
    </row>
    <row r="217" spans="1:10" ht="15" hidden="1">
      <c r="A217" s="42"/>
      <c r="B217" s="78" t="s">
        <v>30</v>
      </c>
      <c r="C217" s="78"/>
      <c r="D217" s="156">
        <v>1</v>
      </c>
      <c r="E217" s="78" t="s">
        <v>31</v>
      </c>
      <c r="F217" s="81">
        <f>SUM(E205:E208)</f>
        <v>153675</v>
      </c>
      <c r="G217" s="80" t="s">
        <v>32</v>
      </c>
      <c r="H217" s="157">
        <f>H205/C209</f>
        <v>1.0416666666666666E-2</v>
      </c>
      <c r="I217" s="158" t="s">
        <v>8</v>
      </c>
      <c r="J217" s="81">
        <f>D217*F217*H217</f>
        <v>1600.78125</v>
      </c>
    </row>
    <row r="218" spans="1:10" ht="15" hidden="1">
      <c r="A218" s="42"/>
      <c r="B218" s="64" t="s">
        <v>61</v>
      </c>
      <c r="C218" s="64"/>
      <c r="D218" s="154">
        <v>1</v>
      </c>
      <c r="E218" s="64" t="s">
        <v>31</v>
      </c>
      <c r="F218" s="100">
        <f>F217</f>
        <v>153675</v>
      </c>
      <c r="G218" s="106" t="s">
        <v>32</v>
      </c>
      <c r="H218" s="155">
        <v>7.1999999999999998E-3</v>
      </c>
      <c r="I218" s="138" t="s">
        <v>8</v>
      </c>
      <c r="J218" s="100">
        <f>D218*F218*H218</f>
        <v>1106.46</v>
      </c>
    </row>
    <row r="219" spans="1:10" ht="12.75" hidden="1" customHeight="1">
      <c r="A219" s="42"/>
      <c r="B219" s="43" t="s">
        <v>89</v>
      </c>
      <c r="C219" s="43"/>
      <c r="D219" s="104"/>
      <c r="E219" s="43"/>
      <c r="F219" s="43"/>
      <c r="G219" s="43"/>
      <c r="H219" s="116"/>
      <c r="I219" s="46" t="s">
        <v>8</v>
      </c>
      <c r="J219" s="103">
        <f>SUM(J217:J218)</f>
        <v>2707.24125</v>
      </c>
    </row>
    <row r="220" spans="1:10" ht="12.75" hidden="1" customHeight="1">
      <c r="A220" s="42"/>
      <c r="B220" s="43"/>
      <c r="C220" s="43"/>
      <c r="D220" s="104"/>
      <c r="E220" s="43"/>
      <c r="F220" s="43"/>
      <c r="G220" s="43"/>
      <c r="H220" s="116"/>
      <c r="I220" s="46"/>
      <c r="J220" s="117"/>
    </row>
    <row r="221" spans="1:10" ht="15" hidden="1">
      <c r="A221" s="42"/>
      <c r="B221" s="133" t="s">
        <v>170</v>
      </c>
      <c r="C221" s="64"/>
      <c r="D221" s="106" t="s">
        <v>0</v>
      </c>
      <c r="E221" s="64"/>
      <c r="F221" s="106" t="s">
        <v>9</v>
      </c>
      <c r="G221" s="64"/>
      <c r="H221" s="106" t="s">
        <v>29</v>
      </c>
      <c r="I221" s="64"/>
      <c r="J221" s="64"/>
    </row>
    <row r="222" spans="1:10" ht="15" hidden="1">
      <c r="A222" s="42"/>
      <c r="B222" s="43" t="s">
        <v>45</v>
      </c>
      <c r="C222" s="43"/>
      <c r="D222" s="134">
        <v>1</v>
      </c>
      <c r="E222" s="43" t="s">
        <v>31</v>
      </c>
      <c r="F222" s="46">
        <v>257.63</v>
      </c>
      <c r="G222" s="42" t="s">
        <v>32</v>
      </c>
      <c r="H222" s="153">
        <f>1/12</f>
        <v>8.3333333333333329E-2</v>
      </c>
      <c r="I222" s="74" t="s">
        <v>8</v>
      </c>
      <c r="J222" s="46">
        <f>D222*F222*H222</f>
        <v>21.469166666666666</v>
      </c>
    </row>
    <row r="223" spans="1:10" ht="15" hidden="1">
      <c r="A223" s="42"/>
      <c r="B223" s="64" t="s">
        <v>46</v>
      </c>
      <c r="C223" s="64"/>
      <c r="D223" s="154">
        <f>D222</f>
        <v>1</v>
      </c>
      <c r="E223" s="64" t="s">
        <v>31</v>
      </c>
      <c r="F223" s="100">
        <v>1746.93</v>
      </c>
      <c r="G223" s="106" t="s">
        <v>32</v>
      </c>
      <c r="H223" s="155">
        <v>8.3333299999999999E-2</v>
      </c>
      <c r="I223" s="138" t="s">
        <v>8</v>
      </c>
      <c r="J223" s="46">
        <f>D223*F223*H223</f>
        <v>145.57744176900002</v>
      </c>
    </row>
    <row r="224" spans="1:10" ht="12.75" hidden="1" customHeight="1">
      <c r="A224" s="42"/>
      <c r="B224" s="43" t="s">
        <v>89</v>
      </c>
      <c r="C224" s="43"/>
      <c r="D224" s="104"/>
      <c r="E224" s="43"/>
      <c r="F224" s="43"/>
      <c r="G224" s="43"/>
      <c r="H224" s="116"/>
      <c r="I224" s="46" t="s">
        <v>8</v>
      </c>
      <c r="J224" s="139">
        <f>SUM(J222:J223)</f>
        <v>167.04660843566668</v>
      </c>
    </row>
    <row r="225" spans="1:12" ht="15" hidden="1">
      <c r="A225" s="42"/>
      <c r="B225" s="43"/>
      <c r="C225" s="43"/>
      <c r="D225" s="43"/>
      <c r="E225" s="43"/>
      <c r="F225" s="43"/>
      <c r="G225" s="43"/>
      <c r="H225" s="43"/>
      <c r="I225" s="43"/>
      <c r="J225" s="43"/>
    </row>
    <row r="226" spans="1:12" ht="15" hidden="1">
      <c r="A226" s="42"/>
      <c r="B226" s="133" t="s">
        <v>174</v>
      </c>
      <c r="C226" s="64"/>
      <c r="D226" s="106" t="s">
        <v>0</v>
      </c>
      <c r="E226" s="64"/>
      <c r="F226" s="106" t="s">
        <v>9</v>
      </c>
      <c r="G226" s="64"/>
      <c r="H226" s="106"/>
      <c r="I226" s="64"/>
      <c r="J226" s="64"/>
    </row>
    <row r="227" spans="1:12" ht="15" hidden="1">
      <c r="A227" s="42"/>
      <c r="B227" s="43" t="s">
        <v>174</v>
      </c>
      <c r="C227" s="43"/>
      <c r="D227" s="134">
        <v>1</v>
      </c>
      <c r="E227" s="43" t="s">
        <v>31</v>
      </c>
      <c r="F227" s="149">
        <v>1000</v>
      </c>
      <c r="G227" s="42"/>
      <c r="H227" s="153"/>
      <c r="I227" s="74" t="s">
        <v>8</v>
      </c>
      <c r="J227" s="46">
        <f>D227*F227</f>
        <v>1000</v>
      </c>
    </row>
    <row r="228" spans="1:12" ht="15" hidden="1">
      <c r="A228" s="42"/>
      <c r="B228" s="64" t="s">
        <v>175</v>
      </c>
      <c r="C228" s="64"/>
      <c r="D228" s="154">
        <f>D227</f>
        <v>1</v>
      </c>
      <c r="E228" s="64" t="s">
        <v>31</v>
      </c>
      <c r="F228" s="150">
        <v>40</v>
      </c>
      <c r="G228" s="106"/>
      <c r="H228" s="155"/>
      <c r="I228" s="138" t="s">
        <v>8</v>
      </c>
      <c r="J228" s="46">
        <f>D228*F228</f>
        <v>40</v>
      </c>
    </row>
    <row r="229" spans="1:12" ht="12.75" hidden="1" customHeight="1">
      <c r="A229" s="42"/>
      <c r="B229" s="43" t="s">
        <v>89</v>
      </c>
      <c r="C229" s="43"/>
      <c r="D229" s="104"/>
      <c r="E229" s="43"/>
      <c r="F229" s="43"/>
      <c r="G229" s="43"/>
      <c r="H229" s="116"/>
      <c r="I229" s="46" t="s">
        <v>8</v>
      </c>
      <c r="J229" s="139">
        <f>SUM(J227:J228)</f>
        <v>1040</v>
      </c>
    </row>
    <row r="230" spans="1:12" ht="15" hidden="1">
      <c r="A230" s="42"/>
      <c r="B230" s="43"/>
      <c r="C230" s="43"/>
      <c r="D230" s="43"/>
      <c r="E230" s="43"/>
      <c r="F230" s="43"/>
      <c r="G230" s="43"/>
      <c r="H230" s="43"/>
      <c r="I230" s="43"/>
      <c r="J230" s="43"/>
    </row>
    <row r="231" spans="1:12" ht="15" hidden="1">
      <c r="A231" s="42"/>
      <c r="B231" s="43"/>
      <c r="C231" s="43"/>
      <c r="D231" s="43"/>
      <c r="E231" s="43"/>
      <c r="F231" s="43"/>
      <c r="G231" s="43"/>
      <c r="H231" s="43"/>
      <c r="I231" s="43"/>
      <c r="J231" s="43"/>
    </row>
    <row r="232" spans="1:12" ht="15.75" hidden="1" thickBot="1">
      <c r="A232" s="42"/>
      <c r="B232" s="45" t="s">
        <v>167</v>
      </c>
      <c r="C232" s="43"/>
      <c r="D232" s="43"/>
      <c r="E232" s="115"/>
      <c r="F232" s="47"/>
      <c r="G232" s="43"/>
      <c r="H232" s="43"/>
      <c r="I232" s="44" t="s">
        <v>8</v>
      </c>
      <c r="J232" s="141" t="e">
        <f>(J214+J219+J224+J229)*#REF!</f>
        <v>#REF!</v>
      </c>
    </row>
    <row r="233" spans="1:12" ht="15" hidden="1">
      <c r="A233" s="42"/>
      <c r="B233" s="43"/>
      <c r="C233" s="43"/>
      <c r="D233" s="43"/>
      <c r="E233" s="43"/>
      <c r="F233" s="43"/>
      <c r="G233" s="43"/>
      <c r="H233" s="43"/>
      <c r="I233" s="43"/>
      <c r="J233" s="43"/>
    </row>
    <row r="234" spans="1:12" ht="15" hidden="1">
      <c r="A234" s="42"/>
      <c r="B234" s="43"/>
      <c r="C234" s="43"/>
      <c r="D234" s="43"/>
      <c r="E234" s="43"/>
      <c r="F234" s="43"/>
      <c r="G234" s="43"/>
      <c r="H234" s="43"/>
      <c r="I234" s="43"/>
      <c r="J234" s="43"/>
    </row>
    <row r="235" spans="1:12" ht="15">
      <c r="A235" s="76"/>
      <c r="B235" s="45" t="s">
        <v>531</v>
      </c>
      <c r="C235" s="43"/>
      <c r="D235" s="41"/>
      <c r="E235" s="41" t="s">
        <v>24</v>
      </c>
      <c r="F235" s="41"/>
      <c r="G235" s="41" t="s">
        <v>25</v>
      </c>
      <c r="H235" s="41" t="s">
        <v>44</v>
      </c>
      <c r="I235" s="41"/>
      <c r="J235" s="41"/>
    </row>
    <row r="236" spans="1:12" ht="15">
      <c r="A236" s="42"/>
      <c r="B236" s="306" t="s">
        <v>533</v>
      </c>
      <c r="C236" s="306"/>
      <c r="D236" s="306"/>
      <c r="E236" s="310" t="e">
        <f>+Dados!#REF!</f>
        <v>#REF!</v>
      </c>
      <c r="F236" s="306"/>
      <c r="G236" s="311">
        <v>0.3</v>
      </c>
      <c r="H236" s="311">
        <v>0.7</v>
      </c>
      <c r="I236" s="43"/>
      <c r="J236" s="43"/>
    </row>
    <row r="237" spans="1:12" ht="15">
      <c r="A237" s="42"/>
      <c r="B237" s="43" t="s">
        <v>27</v>
      </c>
      <c r="C237" s="97">
        <v>60</v>
      </c>
      <c r="D237" s="43" t="s">
        <v>28</v>
      </c>
      <c r="E237" s="43"/>
      <c r="F237" s="43"/>
      <c r="G237" s="43"/>
      <c r="H237" s="43"/>
      <c r="I237" s="43"/>
      <c r="J237" s="43"/>
    </row>
    <row r="238" spans="1:12" ht="15">
      <c r="A238" s="76"/>
      <c r="B238" s="45"/>
      <c r="C238" s="43"/>
      <c r="D238" s="41"/>
      <c r="E238" s="41"/>
      <c r="F238" s="41"/>
      <c r="G238" s="41"/>
      <c r="H238" s="41"/>
      <c r="I238" s="41"/>
      <c r="J238" s="41"/>
    </row>
    <row r="239" spans="1:12" ht="15">
      <c r="A239" s="42"/>
      <c r="B239" s="45" t="s">
        <v>30</v>
      </c>
      <c r="C239" s="43"/>
      <c r="D239" s="42" t="s">
        <v>0</v>
      </c>
      <c r="E239" s="43"/>
      <c r="F239" s="42" t="s">
        <v>9</v>
      </c>
      <c r="G239" s="43"/>
      <c r="H239" s="42" t="s">
        <v>29</v>
      </c>
      <c r="I239" s="43"/>
      <c r="J239" s="43"/>
    </row>
    <row r="240" spans="1:12" ht="15">
      <c r="A240" s="42"/>
      <c r="B240" s="123" t="s">
        <v>30</v>
      </c>
      <c r="C240" s="123"/>
      <c r="D240" s="144" t="e">
        <f>H27</f>
        <v>#REF!</v>
      </c>
      <c r="E240" s="123" t="s">
        <v>31</v>
      </c>
      <c r="F240" s="127" t="e">
        <f>SUM(E236:E236)-L110</f>
        <v>#REF!</v>
      </c>
      <c r="G240" s="129" t="s">
        <v>32</v>
      </c>
      <c r="H240" s="160">
        <f>H236/60</f>
        <v>1.1666666666666665E-2</v>
      </c>
      <c r="I240" s="131" t="s">
        <v>8</v>
      </c>
      <c r="J240" s="127" t="e">
        <f>D240*F240*H240</f>
        <v>#REF!</v>
      </c>
      <c r="L240" s="37"/>
    </row>
    <row r="241" spans="1:12" ht="12.75" customHeight="1">
      <c r="A241" s="42"/>
      <c r="B241" s="43" t="s">
        <v>89</v>
      </c>
      <c r="C241" s="43"/>
      <c r="D241" s="104"/>
      <c r="E241" s="43"/>
      <c r="F241" s="43"/>
      <c r="G241" s="43"/>
      <c r="H241" s="116"/>
      <c r="I241" s="46" t="s">
        <v>8</v>
      </c>
      <c r="J241" s="103" t="e">
        <f>SUM(J240:J240)</f>
        <v>#REF!</v>
      </c>
    </row>
    <row r="242" spans="1:12" ht="12.75" customHeight="1">
      <c r="A242" s="42"/>
      <c r="B242" s="43"/>
      <c r="C242" s="43"/>
      <c r="D242" s="104"/>
      <c r="E242" s="43"/>
      <c r="F242" s="43"/>
      <c r="G242" s="43"/>
      <c r="H242" s="116"/>
      <c r="I242" s="46"/>
      <c r="J242" s="117"/>
    </row>
    <row r="243" spans="1:12" ht="15">
      <c r="A243" s="42"/>
      <c r="B243" s="108" t="s">
        <v>170</v>
      </c>
      <c r="C243" s="64"/>
      <c r="D243" s="106" t="s">
        <v>0</v>
      </c>
      <c r="E243" s="64"/>
      <c r="F243" s="106" t="s">
        <v>9</v>
      </c>
      <c r="G243" s="64"/>
      <c r="H243" s="106" t="s">
        <v>29</v>
      </c>
      <c r="I243" s="64"/>
      <c r="J243" s="64"/>
    </row>
    <row r="244" spans="1:12" ht="15">
      <c r="A244" s="42"/>
      <c r="B244" s="43" t="s">
        <v>45</v>
      </c>
      <c r="C244" s="43"/>
      <c r="D244" s="109" t="e">
        <f>D240</f>
        <v>#REF!</v>
      </c>
      <c r="E244" s="43" t="s">
        <v>31</v>
      </c>
      <c r="F244" s="46" t="e">
        <f>SUM(E236:E236)*0.01</f>
        <v>#REF!</v>
      </c>
      <c r="G244" s="42" t="s">
        <v>32</v>
      </c>
      <c r="H244" s="153">
        <f>1/12</f>
        <v>8.3333333333333329E-2</v>
      </c>
      <c r="I244" s="74" t="s">
        <v>8</v>
      </c>
      <c r="J244" s="46" t="e">
        <f>D244*F244*H244</f>
        <v>#REF!</v>
      </c>
    </row>
    <row r="245" spans="1:12" ht="15">
      <c r="A245" s="42"/>
      <c r="B245" s="64" t="s">
        <v>46</v>
      </c>
      <c r="C245" s="64"/>
      <c r="D245" s="111" t="e">
        <f>D244</f>
        <v>#REF!</v>
      </c>
      <c r="E245" s="64" t="s">
        <v>31</v>
      </c>
      <c r="F245" s="100" t="e">
        <f>SUM(E236:E236)*0.015</f>
        <v>#REF!</v>
      </c>
      <c r="G245" s="106" t="s">
        <v>32</v>
      </c>
      <c r="H245" s="155">
        <f>1/12</f>
        <v>8.3333333333333329E-2</v>
      </c>
      <c r="I245" s="138" t="s">
        <v>8</v>
      </c>
      <c r="J245" s="46" t="e">
        <f>D245*F245*H245</f>
        <v>#REF!</v>
      </c>
    </row>
    <row r="246" spans="1:12" ht="12.75" customHeight="1">
      <c r="A246" s="42"/>
      <c r="B246" s="43" t="s">
        <v>89</v>
      </c>
      <c r="C246" s="43"/>
      <c r="D246" s="104"/>
      <c r="E246" s="43"/>
      <c r="F246" s="43"/>
      <c r="G246" s="43"/>
      <c r="H246" s="116"/>
      <c r="I246" s="46" t="s">
        <v>8</v>
      </c>
      <c r="J246" s="139" t="e">
        <f>SUM(J244:J245)</f>
        <v>#REF!</v>
      </c>
    </row>
    <row r="247" spans="1:12" ht="15">
      <c r="A247" s="42"/>
      <c r="B247" s="43"/>
      <c r="C247" s="43"/>
      <c r="D247" s="43"/>
      <c r="E247" s="43"/>
      <c r="F247" s="43"/>
      <c r="G247" s="43"/>
      <c r="H247" s="43"/>
      <c r="I247" s="43"/>
      <c r="J247" s="43"/>
    </row>
    <row r="248" spans="1:12" ht="15">
      <c r="A248" s="42"/>
      <c r="B248" s="108" t="s">
        <v>269</v>
      </c>
      <c r="C248" s="64"/>
      <c r="D248" s="106" t="s">
        <v>0</v>
      </c>
      <c r="E248" s="64"/>
      <c r="F248" s="106" t="s">
        <v>9</v>
      </c>
      <c r="G248" s="64"/>
      <c r="H248" s="106" t="s">
        <v>29</v>
      </c>
      <c r="I248" s="64"/>
      <c r="J248" s="64"/>
    </row>
    <row r="249" spans="1:12" ht="15">
      <c r="A249" s="42"/>
      <c r="B249" s="43" t="s">
        <v>168</v>
      </c>
      <c r="C249" s="43"/>
      <c r="D249" s="109" t="e">
        <f>D245</f>
        <v>#REF!</v>
      </c>
      <c r="E249" s="43" t="s">
        <v>31</v>
      </c>
      <c r="F249" s="46" t="e">
        <f>SUM(E236:E236)*(1-G236)</f>
        <v>#REF!</v>
      </c>
      <c r="G249" s="42" t="s">
        <v>32</v>
      </c>
      <c r="H249" s="153">
        <f>1/60</f>
        <v>1.6666666666666666E-2</v>
      </c>
      <c r="I249" s="74" t="s">
        <v>8</v>
      </c>
      <c r="J249" s="46" t="e">
        <f>D249*F249*H249</f>
        <v>#REF!</v>
      </c>
      <c r="L249" s="234" t="e">
        <f>D250*F250</f>
        <v>#REF!</v>
      </c>
    </row>
    <row r="250" spans="1:12" ht="15">
      <c r="A250" s="42"/>
      <c r="B250" s="64" t="s">
        <v>270</v>
      </c>
      <c r="C250" s="64"/>
      <c r="D250" s="111" t="e">
        <f>D249</f>
        <v>#REF!</v>
      </c>
      <c r="E250" s="64" t="s">
        <v>31</v>
      </c>
      <c r="F250" s="100" t="e">
        <f>E236</f>
        <v>#REF!</v>
      </c>
      <c r="G250" s="106" t="s">
        <v>32</v>
      </c>
      <c r="H250" s="155">
        <f>G257</f>
        <v>9.0000000000000011E-3</v>
      </c>
      <c r="I250" s="138" t="s">
        <v>8</v>
      </c>
      <c r="J250" s="46" t="e">
        <f>D250*F250*H250</f>
        <v>#REF!</v>
      </c>
    </row>
    <row r="251" spans="1:12" ht="15">
      <c r="A251" s="42"/>
      <c r="B251" s="43" t="s">
        <v>89</v>
      </c>
      <c r="C251" s="43"/>
      <c r="D251" s="104"/>
      <c r="E251" s="43"/>
      <c r="F251" s="43"/>
      <c r="G251" s="43"/>
      <c r="H251" s="116"/>
      <c r="I251" s="46" t="s">
        <v>8</v>
      </c>
      <c r="J251" s="139" t="e">
        <f>SUM(J249:J250)</f>
        <v>#REF!</v>
      </c>
    </row>
    <row r="252" spans="1:12" ht="15">
      <c r="A252" s="42"/>
      <c r="B252" s="43"/>
      <c r="C252" s="43"/>
      <c r="D252" s="104"/>
      <c r="E252" s="43"/>
      <c r="F252" s="43"/>
      <c r="G252" s="43"/>
      <c r="H252" s="116"/>
      <c r="I252" s="46"/>
      <c r="J252" s="165"/>
    </row>
    <row r="253" spans="1:12" ht="15">
      <c r="A253" s="42"/>
      <c r="B253" s="43"/>
      <c r="C253" s="43"/>
      <c r="D253" s="205" t="s">
        <v>284</v>
      </c>
      <c r="E253" s="206"/>
      <c r="F253" s="206"/>
      <c r="G253" s="207"/>
      <c r="H253" s="116"/>
      <c r="I253" s="46"/>
      <c r="J253" s="117"/>
    </row>
    <row r="254" spans="1:12" ht="15">
      <c r="A254" s="42"/>
      <c r="B254" s="43"/>
      <c r="C254" s="43"/>
      <c r="D254" s="206"/>
      <c r="E254" s="206" t="s">
        <v>285</v>
      </c>
      <c r="F254" s="206"/>
      <c r="G254" s="208">
        <f>G236</f>
        <v>0.3</v>
      </c>
      <c r="H254" s="116"/>
      <c r="I254" s="46"/>
      <c r="J254" s="117"/>
    </row>
    <row r="255" spans="1:12" ht="15">
      <c r="A255" s="42"/>
      <c r="B255" s="43"/>
      <c r="C255" s="43"/>
      <c r="D255" s="206"/>
      <c r="E255" s="206" t="s">
        <v>286</v>
      </c>
      <c r="F255" s="206"/>
      <c r="G255" s="209">
        <f>C237/12</f>
        <v>5</v>
      </c>
      <c r="H255" s="116"/>
      <c r="I255" s="46"/>
      <c r="J255" s="117"/>
    </row>
    <row r="256" spans="1:12" ht="15">
      <c r="A256" s="42"/>
      <c r="B256" s="43"/>
      <c r="C256" s="43"/>
      <c r="D256" s="206"/>
      <c r="E256" s="206" t="s">
        <v>287</v>
      </c>
      <c r="F256" s="206"/>
      <c r="G256" s="208">
        <f>+Dados!$I$77</f>
        <v>0.15</v>
      </c>
      <c r="H256" s="116"/>
      <c r="I256" s="46"/>
      <c r="J256" s="117"/>
    </row>
    <row r="257" spans="1:10" ht="15">
      <c r="A257" s="42"/>
      <c r="B257" s="43"/>
      <c r="C257" s="43"/>
      <c r="D257" s="206"/>
      <c r="E257" s="206" t="s">
        <v>288</v>
      </c>
      <c r="F257" s="206"/>
      <c r="G257" s="210">
        <f>((2+(G255-1)*(G254+1))/(24*G255))*G256</f>
        <v>9.0000000000000011E-3</v>
      </c>
      <c r="H257" s="116"/>
      <c r="I257" s="46"/>
      <c r="J257" s="117"/>
    </row>
    <row r="258" spans="1:10" ht="15">
      <c r="A258" s="42"/>
      <c r="B258" s="43"/>
      <c r="C258" s="43"/>
      <c r="D258" s="104"/>
      <c r="E258" s="43"/>
      <c r="F258" s="43"/>
      <c r="G258" s="43"/>
      <c r="H258" s="116"/>
      <c r="I258" s="46"/>
      <c r="J258" s="117"/>
    </row>
    <row r="259" spans="1:10" ht="15">
      <c r="A259" s="42"/>
      <c r="B259" s="108" t="s">
        <v>204</v>
      </c>
      <c r="C259" s="64"/>
      <c r="D259" s="106" t="s">
        <v>0</v>
      </c>
      <c r="E259" s="64"/>
      <c r="F259" s="106" t="s">
        <v>9</v>
      </c>
      <c r="G259" s="64"/>
      <c r="H259" s="106"/>
      <c r="I259" s="64"/>
      <c r="J259" s="64"/>
    </row>
    <row r="260" spans="1:10" ht="12.75" customHeight="1">
      <c r="A260" s="42"/>
      <c r="B260" s="123" t="s">
        <v>205</v>
      </c>
      <c r="C260" s="123"/>
      <c r="D260" s="144" t="e">
        <f>D240</f>
        <v>#REF!</v>
      </c>
      <c r="E260" s="123" t="s">
        <v>31</v>
      </c>
      <c r="F260" s="127">
        <f>+Dados!$I$70</f>
        <v>259</v>
      </c>
      <c r="G260" s="129"/>
      <c r="H260" s="160">
        <v>1</v>
      </c>
      <c r="I260" s="131" t="s">
        <v>8</v>
      </c>
      <c r="J260" s="46" t="e">
        <f>D260*F260*H260</f>
        <v>#REF!</v>
      </c>
    </row>
    <row r="261" spans="1:10" ht="15">
      <c r="A261" s="76"/>
      <c r="B261" s="43" t="s">
        <v>89</v>
      </c>
      <c r="C261" s="43"/>
      <c r="D261" s="104"/>
      <c r="E261" s="43"/>
      <c r="F261" s="43"/>
      <c r="G261" s="43"/>
      <c r="H261" s="116"/>
      <c r="I261" s="98" t="s">
        <v>8</v>
      </c>
      <c r="J261" s="139" t="e">
        <f>SUM(J260:J260)</f>
        <v>#REF!</v>
      </c>
    </row>
    <row r="262" spans="1:10" ht="15">
      <c r="A262" s="42"/>
      <c r="B262" s="45"/>
      <c r="C262" s="43"/>
      <c r="D262" s="43"/>
      <c r="E262" s="115"/>
      <c r="F262" s="47"/>
      <c r="G262" s="43"/>
      <c r="H262" s="43"/>
      <c r="I262" s="44"/>
      <c r="J262" s="91"/>
    </row>
    <row r="263" spans="1:10" ht="15.75" thickBot="1">
      <c r="A263" s="42"/>
      <c r="B263" s="45" t="s">
        <v>534</v>
      </c>
      <c r="C263" s="43"/>
      <c r="D263" s="43"/>
      <c r="E263" s="115"/>
      <c r="F263" s="47"/>
      <c r="G263" s="43"/>
      <c r="H263" s="43"/>
      <c r="I263" s="44"/>
      <c r="J263" s="88" t="e">
        <f>(+J241+J246+J251+J261+J275)</f>
        <v>#REF!</v>
      </c>
    </row>
    <row r="264" spans="1:10" ht="15">
      <c r="A264" s="42"/>
      <c r="B264" s="45"/>
      <c r="C264" s="43"/>
      <c r="D264" s="43"/>
      <c r="E264" s="115"/>
      <c r="F264" s="47"/>
      <c r="G264" s="43"/>
      <c r="H264" s="43"/>
      <c r="I264" s="44"/>
      <c r="J264" s="91"/>
    </row>
    <row r="265" spans="1:10" ht="15">
      <c r="A265" s="42"/>
      <c r="B265" s="45"/>
      <c r="C265" s="43"/>
      <c r="D265" s="43"/>
      <c r="E265" s="115"/>
      <c r="F265" s="47"/>
      <c r="G265" s="43"/>
      <c r="H265" s="43"/>
      <c r="I265" s="44"/>
      <c r="J265" s="91"/>
    </row>
    <row r="266" spans="1:10" ht="15.75" thickBot="1">
      <c r="A266" s="42"/>
      <c r="B266" s="45" t="s">
        <v>300</v>
      </c>
      <c r="C266" s="43"/>
      <c r="D266" s="43"/>
      <c r="E266" s="115"/>
      <c r="F266" s="47"/>
      <c r="G266" s="43"/>
      <c r="H266" s="43"/>
      <c r="I266" s="44" t="s">
        <v>8</v>
      </c>
      <c r="J266" s="88" t="e">
        <f>(+J263)</f>
        <v>#REF!</v>
      </c>
    </row>
    <row r="267" spans="1:10" ht="15">
      <c r="A267" s="42"/>
      <c r="B267" s="45"/>
      <c r="C267" s="43"/>
      <c r="D267" s="43"/>
      <c r="E267" s="115"/>
      <c r="F267" s="47"/>
      <c r="G267" s="43"/>
      <c r="H267" s="43"/>
      <c r="I267" s="44"/>
      <c r="J267" s="91"/>
    </row>
    <row r="268" spans="1:10" ht="15">
      <c r="A268" s="76" t="s">
        <v>184</v>
      </c>
      <c r="B268" s="45" t="s">
        <v>209</v>
      </c>
      <c r="C268" s="43"/>
      <c r="D268" s="43"/>
      <c r="E268" s="115"/>
      <c r="F268" s="47"/>
      <c r="G268" s="43"/>
      <c r="H268" s="43"/>
      <c r="I268" s="44"/>
      <c r="J268" s="91"/>
    </row>
    <row r="269" spans="1:10" ht="15">
      <c r="A269" s="76"/>
      <c r="B269" s="45"/>
      <c r="C269" s="43"/>
      <c r="D269" s="43"/>
      <c r="E269" s="115"/>
      <c r="F269" s="47"/>
      <c r="G269" s="43"/>
      <c r="H269" s="43"/>
      <c r="I269" s="44"/>
      <c r="J269" s="91"/>
    </row>
    <row r="270" spans="1:10" ht="15">
      <c r="A270" s="42"/>
      <c r="B270" s="108" t="s">
        <v>525</v>
      </c>
      <c r="C270" s="64"/>
      <c r="D270" s="106" t="s">
        <v>0</v>
      </c>
      <c r="E270" s="64"/>
      <c r="F270" s="106" t="s">
        <v>9</v>
      </c>
      <c r="G270" s="64"/>
      <c r="H270" s="106"/>
      <c r="I270" s="64"/>
      <c r="J270" s="64"/>
    </row>
    <row r="271" spans="1:10" ht="15">
      <c r="A271" s="42"/>
      <c r="B271" s="196" t="s">
        <v>541</v>
      </c>
      <c r="C271" s="196"/>
      <c r="D271" s="211">
        <v>1</v>
      </c>
      <c r="E271" s="196" t="s">
        <v>294</v>
      </c>
      <c r="F271" s="301" t="e">
        <f>+Dados!#REF!</f>
        <v>#REF!</v>
      </c>
      <c r="G271" s="197"/>
      <c r="H271" s="214">
        <v>1</v>
      </c>
      <c r="I271" s="213" t="s">
        <v>8</v>
      </c>
      <c r="J271" s="46" t="e">
        <f>D271*F271*H271</f>
        <v>#REF!</v>
      </c>
    </row>
    <row r="272" spans="1:10" ht="15">
      <c r="A272" s="42"/>
      <c r="B272" s="43" t="s">
        <v>295</v>
      </c>
      <c r="C272" s="43"/>
      <c r="D272" s="109">
        <f>D271</f>
        <v>1</v>
      </c>
      <c r="E272" s="43" t="s">
        <v>294</v>
      </c>
      <c r="F272" s="159" t="e">
        <f>F271</f>
        <v>#REF!</v>
      </c>
      <c r="G272" s="42"/>
      <c r="H272" s="153">
        <f>1/(G279*12)</f>
        <v>4.1666666666666664E-2</v>
      </c>
      <c r="I272" s="74" t="s">
        <v>8</v>
      </c>
      <c r="J272" s="46" t="e">
        <f>D272*F272*H272</f>
        <v>#REF!</v>
      </c>
    </row>
    <row r="273" spans="1:10" ht="15">
      <c r="A273" s="42"/>
      <c r="B273" s="43" t="s">
        <v>296</v>
      </c>
      <c r="C273" s="43"/>
      <c r="D273" s="109">
        <f>D272</f>
        <v>1</v>
      </c>
      <c r="E273" s="43" t="s">
        <v>294</v>
      </c>
      <c r="F273" s="159" t="e">
        <f t="shared" ref="F273:F274" si="5">F272</f>
        <v>#REF!</v>
      </c>
      <c r="G273" s="42"/>
      <c r="H273" s="153">
        <f>G281</f>
        <v>9.3749999999999997E-3</v>
      </c>
      <c r="I273" s="74" t="s">
        <v>8</v>
      </c>
      <c r="J273" s="46" t="e">
        <f>D273*F273*H273</f>
        <v>#REF!</v>
      </c>
    </row>
    <row r="274" spans="1:10" ht="15">
      <c r="A274" s="42"/>
      <c r="B274" s="64" t="s">
        <v>413</v>
      </c>
      <c r="C274" s="64"/>
      <c r="D274" s="217">
        <v>0.7</v>
      </c>
      <c r="E274" s="64" t="s">
        <v>294</v>
      </c>
      <c r="F274" s="203" t="e">
        <f t="shared" si="5"/>
        <v>#REF!</v>
      </c>
      <c r="G274" s="106"/>
      <c r="H274" s="155">
        <f>1/(G279*12)</f>
        <v>4.1666666666666664E-2</v>
      </c>
      <c r="I274" s="138" t="s">
        <v>8</v>
      </c>
      <c r="J274" s="100" t="e">
        <f>D274*F274*H274</f>
        <v>#REF!</v>
      </c>
    </row>
    <row r="275" spans="1:10" ht="15">
      <c r="A275" s="42"/>
      <c r="B275" s="43" t="s">
        <v>265</v>
      </c>
      <c r="C275" s="43"/>
      <c r="D275" s="104"/>
      <c r="E275" s="43"/>
      <c r="F275" s="43"/>
      <c r="G275" s="43"/>
      <c r="H275" s="116"/>
      <c r="I275" s="98" t="s">
        <v>8</v>
      </c>
      <c r="J275" s="103" t="e">
        <f>SUM(J272:J274)</f>
        <v>#REF!</v>
      </c>
    </row>
    <row r="276" spans="1:10" ht="15">
      <c r="A276" s="42"/>
      <c r="B276" s="43"/>
      <c r="C276" s="43"/>
      <c r="D276" s="104"/>
      <c r="E276" s="43"/>
      <c r="F276" s="43"/>
      <c r="G276" s="43"/>
      <c r="H276" s="116"/>
      <c r="I276" s="98"/>
      <c r="J276" s="117"/>
    </row>
    <row r="277" spans="1:10" ht="15">
      <c r="A277" s="42"/>
      <c r="B277" s="43"/>
      <c r="C277" s="43"/>
      <c r="D277" s="205" t="s">
        <v>284</v>
      </c>
      <c r="E277" s="206"/>
      <c r="F277" s="206"/>
      <c r="G277" s="207"/>
      <c r="H277" s="116"/>
      <c r="I277" s="98"/>
      <c r="J277" s="117"/>
    </row>
    <row r="278" spans="1:10" ht="15">
      <c r="A278" s="42"/>
      <c r="B278" s="43"/>
      <c r="C278" s="43"/>
      <c r="D278" s="206"/>
      <c r="E278" s="206" t="s">
        <v>285</v>
      </c>
      <c r="F278" s="206"/>
      <c r="G278" s="208">
        <v>0</v>
      </c>
      <c r="H278" s="116"/>
      <c r="I278" s="98"/>
      <c r="J278" s="117"/>
    </row>
    <row r="279" spans="1:10" ht="15">
      <c r="A279" s="42"/>
      <c r="B279" s="43"/>
      <c r="C279" s="43"/>
      <c r="D279" s="206"/>
      <c r="E279" s="206" t="s">
        <v>286</v>
      </c>
      <c r="F279" s="206"/>
      <c r="G279" s="209">
        <v>2</v>
      </c>
      <c r="H279" s="116"/>
      <c r="I279" s="98"/>
      <c r="J279" s="117"/>
    </row>
    <row r="280" spans="1:10" ht="15">
      <c r="A280" s="42"/>
      <c r="B280" s="43"/>
      <c r="C280" s="43"/>
      <c r="D280" s="206"/>
      <c r="E280" s="206" t="s">
        <v>287</v>
      </c>
      <c r="F280" s="206"/>
      <c r="G280" s="208">
        <f>+Dados!$I$77</f>
        <v>0.15</v>
      </c>
      <c r="H280" s="116"/>
      <c r="I280" s="98"/>
      <c r="J280" s="117"/>
    </row>
    <row r="281" spans="1:10" ht="15">
      <c r="A281" s="42"/>
      <c r="B281" s="43"/>
      <c r="C281" s="43"/>
      <c r="D281" s="206"/>
      <c r="E281" s="206" t="s">
        <v>288</v>
      </c>
      <c r="F281" s="206"/>
      <c r="G281" s="210">
        <f>((2+(G279-1)*(G278+1))/(24*G279))*G280</f>
        <v>9.3749999999999997E-3</v>
      </c>
      <c r="H281" s="116"/>
      <c r="I281" s="98"/>
      <c r="J281" s="117"/>
    </row>
    <row r="282" spans="1:10" ht="15">
      <c r="A282" s="42"/>
      <c r="B282" s="43"/>
      <c r="C282" s="43"/>
      <c r="D282" s="104"/>
      <c r="E282" s="43"/>
      <c r="F282" s="43"/>
      <c r="G282" s="43"/>
      <c r="H282" s="116"/>
      <c r="I282" s="98"/>
      <c r="J282" s="117"/>
    </row>
    <row r="283" spans="1:10" ht="15.75" thickBot="1">
      <c r="A283" s="42"/>
      <c r="B283" s="45" t="s">
        <v>210</v>
      </c>
      <c r="C283" s="43"/>
      <c r="D283" s="43"/>
      <c r="E283" s="115"/>
      <c r="F283" s="47"/>
      <c r="G283" s="43"/>
      <c r="H283" s="43"/>
      <c r="I283" s="44" t="s">
        <v>8</v>
      </c>
      <c r="J283" s="88" t="e">
        <f>J275</f>
        <v>#REF!</v>
      </c>
    </row>
    <row r="284" spans="1:10" ht="15">
      <c r="A284" s="42"/>
      <c r="B284" s="45"/>
      <c r="C284" s="43"/>
      <c r="D284" s="43"/>
      <c r="E284" s="115"/>
      <c r="F284" s="47"/>
      <c r="G284" s="43"/>
      <c r="H284" s="43"/>
      <c r="I284" s="44"/>
      <c r="J284" s="91"/>
    </row>
    <row r="285" spans="1:10" ht="15">
      <c r="A285" s="76" t="s">
        <v>185</v>
      </c>
      <c r="B285" s="45" t="s">
        <v>186</v>
      </c>
      <c r="C285" s="43"/>
      <c r="D285" s="43"/>
      <c r="E285" s="115"/>
      <c r="F285" s="47"/>
      <c r="G285" s="43"/>
      <c r="H285" s="43"/>
      <c r="I285" s="44"/>
      <c r="J285" s="91"/>
    </row>
    <row r="286" spans="1:10" ht="15">
      <c r="A286" s="42"/>
      <c r="B286" s="45"/>
      <c r="C286" s="43"/>
      <c r="D286" s="43"/>
      <c r="E286" s="115"/>
      <c r="F286" s="47"/>
      <c r="G286" s="43"/>
      <c r="H286" s="43"/>
      <c r="I286" s="44"/>
      <c r="J286" s="91"/>
    </row>
    <row r="287" spans="1:10" ht="15">
      <c r="A287" s="42"/>
      <c r="B287" s="108" t="s">
        <v>187</v>
      </c>
      <c r="C287" s="64"/>
      <c r="D287" s="77"/>
      <c r="E287" s="77"/>
      <c r="F287" s="77"/>
      <c r="G287" s="77"/>
      <c r="H287" s="77"/>
      <c r="I287" s="77"/>
      <c r="J287" s="77" t="s">
        <v>2</v>
      </c>
    </row>
    <row r="288" spans="1:10" ht="15">
      <c r="A288" s="42"/>
      <c r="B288" s="78" t="s">
        <v>188</v>
      </c>
      <c r="C288" s="78"/>
      <c r="D288" s="162"/>
      <c r="E288" s="162"/>
      <c r="F288" s="162"/>
      <c r="G288" s="162"/>
      <c r="H288" s="162"/>
      <c r="I288" s="162"/>
      <c r="J288" s="163" t="e">
        <f>J78</f>
        <v>#REF!</v>
      </c>
    </row>
    <row r="289" spans="1:10" ht="15">
      <c r="A289" s="42"/>
      <c r="B289" s="43" t="s">
        <v>189</v>
      </c>
      <c r="C289" s="43"/>
      <c r="D289" s="41"/>
      <c r="E289" s="41"/>
      <c r="F289" s="41"/>
      <c r="G289" s="41"/>
      <c r="H289" s="41"/>
      <c r="I289" s="41"/>
      <c r="J289" s="164" t="e">
        <f>J107</f>
        <v>#REF!</v>
      </c>
    </row>
    <row r="290" spans="1:10" ht="15">
      <c r="A290" s="42"/>
      <c r="B290" s="43" t="s">
        <v>190</v>
      </c>
      <c r="C290" s="43"/>
      <c r="D290" s="41"/>
      <c r="E290" s="41"/>
      <c r="F290" s="41"/>
      <c r="G290" s="41"/>
      <c r="H290" s="41"/>
      <c r="I290" s="41"/>
      <c r="J290" s="164" t="e">
        <f>J128</f>
        <v>#REF!</v>
      </c>
    </row>
    <row r="291" spans="1:10" ht="15">
      <c r="A291" s="42"/>
      <c r="B291" s="43" t="s">
        <v>191</v>
      </c>
      <c r="C291" s="43"/>
      <c r="D291" s="41"/>
      <c r="E291" s="41"/>
      <c r="F291" s="41"/>
      <c r="G291" s="41"/>
      <c r="H291" s="41"/>
      <c r="I291" s="41"/>
      <c r="J291" s="164" t="e">
        <f>J138</f>
        <v>#REF!</v>
      </c>
    </row>
    <row r="292" spans="1:10" ht="15">
      <c r="A292" s="42"/>
      <c r="B292" s="43" t="s">
        <v>192</v>
      </c>
      <c r="C292" s="43"/>
      <c r="D292" s="41"/>
      <c r="E292" s="41"/>
      <c r="F292" s="41"/>
      <c r="G292" s="41"/>
      <c r="H292" s="41"/>
      <c r="I292" s="41"/>
      <c r="J292" s="164" t="e">
        <f>J200</f>
        <v>#REF!</v>
      </c>
    </row>
    <row r="293" spans="1:10" ht="15">
      <c r="A293" s="42"/>
      <c r="B293" s="43" t="s">
        <v>193</v>
      </c>
      <c r="C293" s="43"/>
      <c r="D293" s="41"/>
      <c r="E293" s="41"/>
      <c r="F293" s="41"/>
      <c r="G293" s="41"/>
      <c r="H293" s="41"/>
      <c r="I293" s="41"/>
      <c r="J293" s="164" t="e">
        <f>J266</f>
        <v>#REF!</v>
      </c>
    </row>
    <row r="294" spans="1:10" ht="15">
      <c r="A294" s="42"/>
      <c r="B294" s="43" t="s">
        <v>211</v>
      </c>
      <c r="C294" s="43"/>
      <c r="D294" s="41"/>
      <c r="E294" s="41"/>
      <c r="F294" s="41"/>
      <c r="G294" s="41"/>
      <c r="H294" s="41"/>
      <c r="I294" s="41"/>
      <c r="J294" s="164" t="e">
        <f>J283</f>
        <v>#REF!</v>
      </c>
    </row>
    <row r="295" spans="1:10" ht="15">
      <c r="A295" s="42"/>
      <c r="B295" s="43"/>
      <c r="C295" s="43"/>
      <c r="D295" s="104"/>
      <c r="E295" s="43"/>
      <c r="F295" s="43"/>
      <c r="G295" s="43"/>
      <c r="H295" s="116"/>
      <c r="I295" s="46"/>
      <c r="J295" s="165"/>
    </row>
    <row r="296" spans="1:10" ht="15.75" thickBot="1">
      <c r="A296" s="42"/>
      <c r="B296" s="45" t="s">
        <v>194</v>
      </c>
      <c r="C296" s="43"/>
      <c r="D296" s="43"/>
      <c r="E296" s="115"/>
      <c r="F296" s="47"/>
      <c r="G296" s="43"/>
      <c r="H296" s="43"/>
      <c r="I296" s="44" t="s">
        <v>8</v>
      </c>
      <c r="J296" s="88" t="e">
        <f>SUM(J288:J294)</f>
        <v>#REF!</v>
      </c>
    </row>
    <row r="297" spans="1:10" ht="15">
      <c r="A297" s="42"/>
      <c r="B297" s="45"/>
      <c r="C297" s="43"/>
      <c r="D297" s="43"/>
      <c r="E297" s="115"/>
      <c r="F297" s="47"/>
      <c r="G297" s="43"/>
      <c r="H297" s="43"/>
      <c r="I297" s="44"/>
      <c r="J297" s="91"/>
    </row>
    <row r="298" spans="1:10" ht="15">
      <c r="A298" s="76" t="s">
        <v>195</v>
      </c>
      <c r="B298" s="45" t="s">
        <v>255</v>
      </c>
      <c r="C298" s="43"/>
      <c r="D298" s="43"/>
      <c r="E298" s="115"/>
      <c r="F298" s="47"/>
      <c r="G298" s="43"/>
      <c r="H298" s="43"/>
      <c r="I298" s="74"/>
      <c r="J298" s="47"/>
    </row>
    <row r="299" spans="1:10" ht="15">
      <c r="A299" s="76"/>
      <c r="B299" s="45"/>
      <c r="C299" s="43"/>
      <c r="D299" s="43"/>
      <c r="E299" s="115"/>
      <c r="F299" s="47"/>
      <c r="G299" s="43"/>
      <c r="H299" s="43"/>
      <c r="I299" s="74"/>
      <c r="J299" s="47"/>
    </row>
    <row r="300" spans="1:10" ht="15">
      <c r="A300" s="76"/>
      <c r="B300" s="108" t="s">
        <v>256</v>
      </c>
      <c r="C300" s="64"/>
      <c r="D300" s="77"/>
      <c r="E300" s="77"/>
      <c r="F300" s="77"/>
      <c r="G300" s="77"/>
      <c r="H300" s="77"/>
      <c r="I300" s="77"/>
      <c r="J300" s="77" t="s">
        <v>2</v>
      </c>
    </row>
    <row r="301" spans="1:10" ht="15">
      <c r="A301" s="76"/>
      <c r="B301" s="78" t="s">
        <v>196</v>
      </c>
      <c r="C301" s="78"/>
      <c r="D301" s="162"/>
      <c r="E301" s="162"/>
      <c r="F301" s="166"/>
      <c r="G301" s="162"/>
      <c r="H301" s="167"/>
      <c r="I301" s="162"/>
      <c r="J301" s="163" t="e">
        <f>J296</f>
        <v>#REF!</v>
      </c>
    </row>
    <row r="302" spans="1:10" ht="15">
      <c r="A302" s="76"/>
      <c r="B302" s="43" t="s">
        <v>197</v>
      </c>
      <c r="C302" s="43"/>
      <c r="D302" s="41"/>
      <c r="E302" s="41"/>
      <c r="F302" s="168"/>
      <c r="G302" s="41"/>
      <c r="H302" s="169"/>
      <c r="I302" s="41"/>
      <c r="J302" s="164" t="e">
        <f>J301</f>
        <v>#REF!</v>
      </c>
    </row>
    <row r="303" spans="1:10" ht="15">
      <c r="A303" s="76"/>
      <c r="B303" s="64" t="s">
        <v>198</v>
      </c>
      <c r="C303" s="64"/>
      <c r="D303" s="77"/>
      <c r="E303" s="77"/>
      <c r="F303" s="170"/>
      <c r="G303" s="77"/>
      <c r="H303" s="171"/>
      <c r="I303" s="77"/>
      <c r="J303" s="172" t="e">
        <f>C14</f>
        <v>#REF!</v>
      </c>
    </row>
    <row r="304" spans="1:10" ht="15">
      <c r="A304" s="76"/>
      <c r="B304" s="43"/>
      <c r="C304" s="43"/>
      <c r="D304" s="41"/>
      <c r="E304" s="41"/>
      <c r="F304" s="168"/>
      <c r="G304" s="41"/>
      <c r="H304" s="169"/>
      <c r="I304" s="41"/>
      <c r="J304" s="218"/>
    </row>
    <row r="305" spans="1:10" ht="15">
      <c r="A305" s="76"/>
      <c r="B305" s="45" t="s">
        <v>257</v>
      </c>
      <c r="C305" s="43"/>
      <c r="D305" s="43"/>
      <c r="E305" s="115"/>
      <c r="F305" s="47"/>
      <c r="G305" s="43"/>
      <c r="H305" s="43"/>
      <c r="I305" s="41" t="s">
        <v>212</v>
      </c>
      <c r="J305" s="173" t="e">
        <f>TRUNC(J302/J303,2)</f>
        <v>#REF!</v>
      </c>
    </row>
    <row r="306" spans="1:10" ht="15">
      <c r="A306" s="76"/>
      <c r="B306" s="45"/>
      <c r="C306" s="43"/>
      <c r="D306" s="43"/>
      <c r="E306" s="115"/>
      <c r="F306" s="47"/>
      <c r="G306" s="43"/>
      <c r="H306" s="43"/>
      <c r="I306" s="41"/>
      <c r="J306" s="91"/>
    </row>
    <row r="307" spans="1:10" ht="15">
      <c r="A307" s="76"/>
      <c r="B307" s="45"/>
      <c r="C307" s="43"/>
      <c r="D307" s="43"/>
      <c r="E307" s="115"/>
      <c r="F307" s="47"/>
      <c r="G307" s="43"/>
      <c r="H307" s="44" t="s">
        <v>403</v>
      </c>
      <c r="I307" s="254">
        <f>+BDI!$D$18</f>
        <v>0.33169999999999999</v>
      </c>
      <c r="J307" s="173" t="e">
        <f>TRUNC(J305*I307,2)</f>
        <v>#REF!</v>
      </c>
    </row>
    <row r="308" spans="1:10" ht="15">
      <c r="A308" s="76"/>
      <c r="B308" s="45"/>
      <c r="C308" s="43"/>
      <c r="D308" s="43"/>
      <c r="E308" s="115"/>
      <c r="F308" s="47"/>
      <c r="G308" s="43"/>
      <c r="H308" s="44"/>
      <c r="I308" s="254"/>
      <c r="J308" s="91"/>
    </row>
    <row r="309" spans="1:10" ht="15">
      <c r="A309" s="76"/>
      <c r="B309" s="45" t="s">
        <v>404</v>
      </c>
      <c r="C309" s="43"/>
      <c r="D309" s="43"/>
      <c r="E309" s="115"/>
      <c r="F309" s="47"/>
      <c r="G309" s="43"/>
      <c r="H309" s="43"/>
      <c r="I309" s="41" t="s">
        <v>212</v>
      </c>
      <c r="J309" s="173" t="e">
        <f>J305+J307</f>
        <v>#REF!</v>
      </c>
    </row>
    <row r="310" spans="1:10" ht="15">
      <c r="A310" s="76"/>
      <c r="B310" s="45"/>
      <c r="C310" s="43"/>
      <c r="D310" s="43"/>
      <c r="E310" s="115"/>
      <c r="F310" s="47"/>
      <c r="G310" s="43"/>
      <c r="H310" s="43"/>
      <c r="I310" s="41"/>
      <c r="J310" s="91"/>
    </row>
    <row r="311" spans="1:10" ht="3" customHeight="1">
      <c r="A311" s="29"/>
      <c r="B311" s="30"/>
      <c r="C311" s="30"/>
      <c r="D311" s="32"/>
      <c r="E311" s="30"/>
      <c r="F311" s="34"/>
      <c r="G311" s="35"/>
      <c r="H311" s="36"/>
      <c r="I311" s="31"/>
      <c r="J311" s="33"/>
    </row>
  </sheetData>
  <mergeCells count="6">
    <mergeCell ref="A2:J2"/>
    <mergeCell ref="A4:J4"/>
    <mergeCell ref="B26:C26"/>
    <mergeCell ref="B34:C35"/>
    <mergeCell ref="D34:F34"/>
    <mergeCell ref="G34:I34"/>
  </mergeCells>
  <printOptions horizontalCentered="1"/>
  <pageMargins left="1.1811023622047245" right="0.59055118110236227" top="1.5748031496062993" bottom="0.98425196850393704" header="0.51181102362204722" footer="0.51181102362204722"/>
  <pageSetup paperSize="9" scale="50" fitToHeight="4"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6216-3337-4B6B-908E-D97F5087A82E}">
  <sheetPr>
    <tabColor theme="6" tint="-0.249977111117893"/>
  </sheetPr>
  <dimension ref="A1:J175"/>
  <sheetViews>
    <sheetView showGridLines="0" view="pageBreakPreview" zoomScale="85" zoomScaleNormal="100" zoomScaleSheetLayoutView="85" workbookViewId="0">
      <selection activeCell="A4" sqref="A4:J4"/>
    </sheetView>
  </sheetViews>
  <sheetFormatPr defaultColWidth="11.42578125" defaultRowHeight="12.75"/>
  <cols>
    <col min="1" max="1" width="6" style="22" customWidth="1"/>
    <col min="2" max="2" width="14.42578125" style="18" customWidth="1"/>
    <col min="3" max="3" width="20.28515625" style="18" customWidth="1"/>
    <col min="4" max="4" width="25.7109375" style="18" customWidth="1"/>
    <col min="5" max="5" width="12.7109375" style="18" customWidth="1"/>
    <col min="6" max="6" width="16.42578125" style="18" customWidth="1"/>
    <col min="7" max="7" width="13.5703125" style="18" customWidth="1"/>
    <col min="8" max="8" width="17.7109375" style="18" customWidth="1"/>
    <col min="9" max="9" width="13.7109375" style="18" customWidth="1"/>
    <col min="10" max="10" width="15.5703125" style="18" customWidth="1"/>
    <col min="11" max="11" width="11.42578125" style="18"/>
    <col min="12" max="12" width="13.28515625" style="18" customWidth="1"/>
    <col min="13" max="16384" width="11.42578125" style="18"/>
  </cols>
  <sheetData>
    <row r="1" spans="1:10">
      <c r="A1" s="18"/>
      <c r="H1" s="19"/>
      <c r="I1" s="20"/>
      <c r="J1" s="21"/>
    </row>
    <row r="2" spans="1:10" ht="20.100000000000001" customHeight="1">
      <c r="A2" s="482" t="s">
        <v>258</v>
      </c>
      <c r="B2" s="482"/>
      <c r="C2" s="482"/>
      <c r="D2" s="482"/>
      <c r="E2" s="482"/>
      <c r="F2" s="482"/>
      <c r="G2" s="482"/>
      <c r="H2" s="482"/>
      <c r="I2" s="482"/>
      <c r="J2" s="482"/>
    </row>
    <row r="3" spans="1:10" ht="13.5" customHeight="1">
      <c r="A3" s="41"/>
      <c r="B3" s="41"/>
      <c r="C3" s="41"/>
      <c r="D3" s="41"/>
      <c r="E3" s="41"/>
      <c r="F3" s="41"/>
      <c r="G3" s="41"/>
      <c r="H3" s="41"/>
      <c r="I3" s="41"/>
      <c r="J3" s="41"/>
    </row>
    <row r="4" spans="1:10" ht="15.75">
      <c r="A4" s="473" t="s">
        <v>536</v>
      </c>
      <c r="B4" s="473"/>
      <c r="C4" s="473"/>
      <c r="D4" s="473"/>
      <c r="E4" s="473"/>
      <c r="F4" s="473"/>
      <c r="G4" s="473"/>
      <c r="H4" s="473"/>
      <c r="I4" s="473"/>
      <c r="J4" s="473"/>
    </row>
    <row r="5" spans="1:10" ht="15">
      <c r="A5" s="41"/>
      <c r="B5" s="43"/>
      <c r="C5" s="43"/>
      <c r="D5" s="45"/>
      <c r="E5" s="45"/>
      <c r="F5" s="45"/>
      <c r="G5" s="45"/>
      <c r="H5" s="45"/>
      <c r="I5" s="45"/>
      <c r="J5" s="45"/>
    </row>
    <row r="6" spans="1:10" ht="3" customHeight="1">
      <c r="A6" s="41"/>
      <c r="B6" s="45"/>
      <c r="C6" s="45"/>
      <c r="D6" s="45"/>
      <c r="E6" s="45"/>
      <c r="F6" s="45"/>
      <c r="G6" s="45"/>
      <c r="H6" s="45"/>
      <c r="I6" s="45"/>
      <c r="J6" s="45"/>
    </row>
    <row r="7" spans="1:10" ht="15">
      <c r="A7" s="42"/>
      <c r="B7" s="45" t="s">
        <v>73</v>
      </c>
      <c r="C7" s="45"/>
      <c r="D7" s="45"/>
      <c r="E7" s="45"/>
      <c r="F7" s="45"/>
      <c r="G7" s="45"/>
      <c r="H7" s="45"/>
      <c r="I7" s="45"/>
      <c r="J7" s="43"/>
    </row>
    <row r="8" spans="1:10" ht="15">
      <c r="A8" s="42"/>
      <c r="B8" s="43" t="s">
        <v>475</v>
      </c>
      <c r="C8" s="48">
        <v>365.25</v>
      </c>
      <c r="D8" s="43" t="s">
        <v>476</v>
      </c>
      <c r="E8" s="45"/>
      <c r="F8" s="45"/>
      <c r="G8" s="45"/>
      <c r="H8" s="45"/>
      <c r="I8" s="45"/>
      <c r="J8" s="43"/>
    </row>
    <row r="9" spans="1:10" ht="15">
      <c r="A9" s="42"/>
      <c r="B9" s="43" t="s">
        <v>477</v>
      </c>
      <c r="C9" s="48">
        <f>C8/7</f>
        <v>52.178571428571431</v>
      </c>
      <c r="D9" s="43" t="s">
        <v>478</v>
      </c>
      <c r="E9" s="45"/>
      <c r="F9" s="45"/>
      <c r="G9" s="45"/>
      <c r="H9" s="45"/>
      <c r="I9" s="45"/>
      <c r="J9" s="43"/>
    </row>
    <row r="10" spans="1:10" ht="15">
      <c r="A10" s="42"/>
      <c r="B10" s="43" t="s">
        <v>479</v>
      </c>
      <c r="C10" s="48">
        <v>12</v>
      </c>
      <c r="D10" s="43" t="s">
        <v>476</v>
      </c>
      <c r="E10" s="45"/>
      <c r="F10" s="45"/>
      <c r="G10" s="45"/>
      <c r="H10" s="45"/>
      <c r="I10" s="45"/>
      <c r="J10" s="43"/>
    </row>
    <row r="11" spans="1:10" ht="15">
      <c r="A11" s="42"/>
      <c r="B11" s="43" t="s">
        <v>480</v>
      </c>
      <c r="C11" s="48">
        <f>(C8-C9-C10)/12</f>
        <v>25.089285714285712</v>
      </c>
      <c r="D11" s="43" t="s">
        <v>476</v>
      </c>
      <c r="E11" s="45"/>
      <c r="F11" s="45"/>
      <c r="G11" s="45"/>
      <c r="H11" s="45"/>
      <c r="I11" s="45"/>
      <c r="J11" s="43"/>
    </row>
    <row r="12" spans="1:10" ht="15">
      <c r="A12" s="42"/>
      <c r="B12" s="43" t="s">
        <v>481</v>
      </c>
      <c r="C12" s="48">
        <f>(C8-C9)/12</f>
        <v>26.089285714285712</v>
      </c>
      <c r="D12" s="43" t="s">
        <v>476</v>
      </c>
      <c r="E12" s="45"/>
      <c r="F12" s="45"/>
      <c r="G12" s="45"/>
      <c r="H12" s="45"/>
      <c r="I12" s="45"/>
      <c r="J12" s="43"/>
    </row>
    <row r="13" spans="1:10" ht="15">
      <c r="A13" s="41"/>
      <c r="B13" s="45"/>
      <c r="C13" s="43"/>
      <c r="D13" s="43"/>
      <c r="E13" s="43"/>
      <c r="F13" s="43"/>
      <c r="G13" s="43"/>
      <c r="H13" s="42"/>
      <c r="I13" s="42"/>
      <c r="J13" s="43"/>
    </row>
    <row r="14" spans="1:10" ht="15">
      <c r="A14" s="41"/>
      <c r="B14" s="43" t="s">
        <v>222</v>
      </c>
      <c r="C14" s="48" t="e">
        <f>#REF!</f>
        <v>#REF!</v>
      </c>
      <c r="D14" s="42" t="s">
        <v>528</v>
      </c>
      <c r="F14" s="42" t="s">
        <v>529</v>
      </c>
      <c r="G14" s="43"/>
      <c r="H14" s="48"/>
      <c r="I14" s="42"/>
      <c r="J14" s="43"/>
    </row>
    <row r="15" spans="1:10" ht="15">
      <c r="A15" s="41"/>
      <c r="B15" s="43" t="s">
        <v>363</v>
      </c>
      <c r="C15" s="49">
        <v>1</v>
      </c>
      <c r="D15" s="48" t="e">
        <f>TRUNC(C14*C15,2)</f>
        <v>#REF!</v>
      </c>
      <c r="E15" s="48">
        <f>C11</f>
        <v>25.089285714285712</v>
      </c>
      <c r="F15" s="48" t="e">
        <f>D15</f>
        <v>#REF!</v>
      </c>
      <c r="G15" s="43"/>
      <c r="H15" s="48"/>
      <c r="I15" s="42"/>
      <c r="J15" s="43"/>
    </row>
    <row r="16" spans="1:10" ht="15">
      <c r="A16" s="41"/>
      <c r="B16" s="43" t="s">
        <v>364</v>
      </c>
      <c r="C16" s="49">
        <f>1-C15</f>
        <v>0</v>
      </c>
      <c r="D16" s="48" t="e">
        <f>TRUNC(C14*C16,2)</f>
        <v>#REF!</v>
      </c>
      <c r="E16" s="298">
        <f>C12</f>
        <v>26.089285714285712</v>
      </c>
      <c r="F16" s="42" t="e">
        <f>ROUNDUP(D16/$E$16,2)</f>
        <v>#REF!</v>
      </c>
      <c r="G16" s="43"/>
      <c r="H16" s="46"/>
      <c r="I16" s="47"/>
      <c r="J16" s="43"/>
    </row>
    <row r="17" spans="1:10" ht="15">
      <c r="A17" s="41"/>
      <c r="B17" s="43" t="s">
        <v>231</v>
      </c>
      <c r="D17" s="48"/>
      <c r="E17" s="42"/>
      <c r="F17" s="43"/>
      <c r="G17" s="43"/>
      <c r="H17" s="46"/>
      <c r="I17" s="47"/>
      <c r="J17" s="43"/>
    </row>
    <row r="18" spans="1:10" ht="15">
      <c r="A18" s="41"/>
      <c r="B18" s="45"/>
      <c r="C18" s="43"/>
      <c r="D18" s="43"/>
      <c r="E18" s="43"/>
      <c r="F18" s="43"/>
      <c r="G18" s="43"/>
      <c r="H18" s="46"/>
      <c r="I18" s="47"/>
      <c r="J18" s="43"/>
    </row>
    <row r="19" spans="1:10" ht="15">
      <c r="A19" s="41"/>
      <c r="B19" s="45" t="s">
        <v>224</v>
      </c>
      <c r="C19" s="43"/>
      <c r="D19" s="43"/>
      <c r="E19" s="43"/>
      <c r="F19" s="45" t="s">
        <v>230</v>
      </c>
      <c r="G19" s="43"/>
      <c r="H19" s="46"/>
      <c r="I19" s="47"/>
      <c r="J19" s="43"/>
    </row>
    <row r="20" spans="1:10" ht="15">
      <c r="A20" s="41"/>
      <c r="B20" s="43" t="s">
        <v>225</v>
      </c>
      <c r="C20" s="42">
        <v>1</v>
      </c>
      <c r="D20" s="42" t="s">
        <v>537</v>
      </c>
      <c r="E20" s="43"/>
      <c r="F20" s="43" t="s">
        <v>363</v>
      </c>
      <c r="G20" s="42" t="e">
        <f>ROUNDUP(F15/$C$22,0)</f>
        <v>#REF!</v>
      </c>
      <c r="H20" s="46"/>
      <c r="I20" s="47"/>
      <c r="J20" s="43"/>
    </row>
    <row r="21" spans="1:10" ht="15">
      <c r="A21" s="41"/>
      <c r="B21" s="43" t="s">
        <v>227</v>
      </c>
      <c r="C21" s="42">
        <v>1</v>
      </c>
      <c r="D21" s="42" t="s">
        <v>228</v>
      </c>
      <c r="E21" s="43"/>
      <c r="F21" s="43" t="s">
        <v>364</v>
      </c>
      <c r="G21" s="42" t="e">
        <f>ROUND(F16/$C$22,0)</f>
        <v>#REF!</v>
      </c>
      <c r="H21" s="46"/>
      <c r="I21" s="47"/>
      <c r="J21" s="43"/>
    </row>
    <row r="22" spans="1:10" ht="15">
      <c r="A22" s="41"/>
      <c r="B22" s="45" t="s">
        <v>232</v>
      </c>
      <c r="C22" s="176">
        <f>TRUNC(C20*C21,2)</f>
        <v>1</v>
      </c>
      <c r="D22" s="42" t="s">
        <v>229</v>
      </c>
      <c r="E22" s="43"/>
      <c r="F22" s="43"/>
      <c r="G22" s="42"/>
      <c r="H22" s="246"/>
      <c r="I22" s="47"/>
      <c r="J22" s="43"/>
    </row>
    <row r="23" spans="1:10" ht="15">
      <c r="A23" s="41"/>
      <c r="B23" s="45"/>
      <c r="C23" s="43"/>
      <c r="D23" s="43"/>
      <c r="E23" s="43"/>
      <c r="F23" s="43"/>
      <c r="G23" s="43"/>
      <c r="H23" s="46"/>
      <c r="I23" s="47"/>
      <c r="J23" s="43"/>
    </row>
    <row r="24" spans="1:10" ht="12.75" customHeight="1">
      <c r="A24" s="42"/>
      <c r="B24" s="50" t="s">
        <v>66</v>
      </c>
      <c r="C24" s="51"/>
      <c r="D24" s="51"/>
      <c r="E24" s="52"/>
      <c r="F24" s="53"/>
      <c r="G24" s="43"/>
      <c r="H24" s="46"/>
      <c r="I24" s="47"/>
      <c r="J24" s="43"/>
    </row>
    <row r="25" spans="1:10" ht="12.75" customHeight="1">
      <c r="A25" s="42"/>
      <c r="B25" s="50"/>
      <c r="C25" s="51"/>
      <c r="D25" s="51"/>
      <c r="E25" s="51"/>
      <c r="F25" s="43"/>
      <c r="G25" s="43"/>
      <c r="H25" s="46"/>
      <c r="I25" s="43"/>
      <c r="J25" s="43"/>
    </row>
    <row r="26" spans="1:10" ht="15">
      <c r="A26" s="54"/>
      <c r="B26" s="474" t="s">
        <v>305</v>
      </c>
      <c r="C26" s="475"/>
      <c r="D26" s="55" t="s">
        <v>63</v>
      </c>
      <c r="E26" s="55" t="s">
        <v>67</v>
      </c>
      <c r="F26" s="55" t="s">
        <v>69</v>
      </c>
      <c r="G26" s="55" t="s">
        <v>49</v>
      </c>
      <c r="H26" s="56" t="s">
        <v>71</v>
      </c>
      <c r="I26" s="57" t="s">
        <v>72</v>
      </c>
      <c r="J26" s="43"/>
    </row>
    <row r="27" spans="1:10" ht="15">
      <c r="A27" s="54"/>
      <c r="B27" s="194" t="s">
        <v>363</v>
      </c>
      <c r="C27" s="43"/>
      <c r="D27" s="59" t="e">
        <f>G20</f>
        <v>#REF!</v>
      </c>
      <c r="E27" s="60">
        <v>0</v>
      </c>
      <c r="F27" s="61">
        <v>180</v>
      </c>
      <c r="G27" s="59" t="e">
        <f>(F27*$E$15*D27)</f>
        <v>#REF!</v>
      </c>
      <c r="H27" s="59" t="e">
        <f>D27</f>
        <v>#REF!</v>
      </c>
      <c r="I27" s="62" t="e">
        <f>ROUNDUP(D27*E27,0)</f>
        <v>#REF!</v>
      </c>
      <c r="J27" s="43"/>
    </row>
    <row r="28" spans="1:10" ht="15">
      <c r="A28" s="54"/>
      <c r="B28" s="194" t="s">
        <v>364</v>
      </c>
      <c r="C28" s="43"/>
      <c r="D28" s="59" t="e">
        <f>G21</f>
        <v>#REF!</v>
      </c>
      <c r="E28" s="60">
        <v>0</v>
      </c>
      <c r="F28" s="61">
        <v>0</v>
      </c>
      <c r="G28" s="59" t="e">
        <f>(F28*$E$15*D28)</f>
        <v>#REF!</v>
      </c>
      <c r="H28" s="59" t="e">
        <f>D28</f>
        <v>#REF!</v>
      </c>
      <c r="I28" s="62" t="e">
        <f>ROUNDUP(D28*E28,0)</f>
        <v>#REF!</v>
      </c>
      <c r="J28" s="43"/>
    </row>
    <row r="29" spans="1:10" ht="15">
      <c r="A29" s="54"/>
      <c r="B29" s="58" t="s">
        <v>290</v>
      </c>
      <c r="C29" s="43"/>
      <c r="D29" s="59">
        <v>0</v>
      </c>
      <c r="E29" s="60">
        <v>0</v>
      </c>
      <c r="F29" s="61">
        <v>0</v>
      </c>
      <c r="G29" s="59">
        <f>F29*D29</f>
        <v>0</v>
      </c>
      <c r="H29" s="59">
        <f>D29</f>
        <v>0</v>
      </c>
      <c r="I29" s="62">
        <f>ROUNDUP(D29*E29,0)</f>
        <v>0</v>
      </c>
      <c r="J29" s="43"/>
    </row>
    <row r="30" spans="1:10" ht="15">
      <c r="A30" s="54"/>
      <c r="B30" s="63" t="s">
        <v>68</v>
      </c>
      <c r="C30" s="64"/>
      <c r="D30" s="65"/>
      <c r="E30" s="66"/>
      <c r="F30" s="65"/>
      <c r="G30" s="67" t="e">
        <f>SUM(G27:G28)</f>
        <v>#REF!</v>
      </c>
      <c r="H30" s="65"/>
      <c r="I30" s="68"/>
      <c r="J30" s="43"/>
    </row>
    <row r="31" spans="1:10" ht="15">
      <c r="A31" s="54"/>
      <c r="B31" s="45"/>
      <c r="C31" s="43"/>
      <c r="D31" s="61"/>
      <c r="E31" s="69"/>
      <c r="F31" s="61"/>
      <c r="G31" s="70"/>
      <c r="H31" s="61"/>
      <c r="I31" s="61"/>
      <c r="J31" s="43"/>
    </row>
    <row r="32" spans="1:10" ht="15">
      <c r="A32" s="41"/>
      <c r="B32" s="50" t="s">
        <v>70</v>
      </c>
      <c r="C32" s="45"/>
      <c r="D32" s="43"/>
      <c r="E32" s="43"/>
      <c r="F32" s="43"/>
      <c r="G32" s="43"/>
      <c r="H32" s="44" t="s">
        <v>509</v>
      </c>
      <c r="I32" s="282">
        <v>2.5000000000000001E-2</v>
      </c>
      <c r="J32" s="45"/>
    </row>
    <row r="33" spans="1:10" ht="15">
      <c r="A33" s="41"/>
      <c r="B33" s="45"/>
      <c r="C33" s="45"/>
      <c r="D33" s="43"/>
      <c r="E33" s="43"/>
      <c r="F33" s="43"/>
      <c r="G33" s="43"/>
      <c r="H33" s="43"/>
      <c r="I33" s="43"/>
      <c r="J33" s="45"/>
    </row>
    <row r="34" spans="1:10" ht="17.25">
      <c r="A34" s="41"/>
      <c r="B34" s="476" t="s">
        <v>47</v>
      </c>
      <c r="C34" s="477"/>
      <c r="D34" s="480" t="s">
        <v>37</v>
      </c>
      <c r="E34" s="480"/>
      <c r="F34" s="480"/>
      <c r="G34" s="480" t="s">
        <v>38</v>
      </c>
      <c r="H34" s="480"/>
      <c r="I34" s="481"/>
      <c r="J34" s="45"/>
    </row>
    <row r="35" spans="1:10" ht="14.25">
      <c r="A35" s="41"/>
      <c r="B35" s="478"/>
      <c r="C35" s="479"/>
      <c r="D35" s="71" t="s">
        <v>63</v>
      </c>
      <c r="E35" s="71" t="s">
        <v>67</v>
      </c>
      <c r="F35" s="71" t="s">
        <v>48</v>
      </c>
      <c r="G35" s="71" t="s">
        <v>63</v>
      </c>
      <c r="H35" s="71" t="s">
        <v>67</v>
      </c>
      <c r="I35" s="72" t="s">
        <v>48</v>
      </c>
      <c r="J35" s="45"/>
    </row>
    <row r="36" spans="1:10" ht="15">
      <c r="A36" s="41"/>
      <c r="B36" s="194" t="s">
        <v>363</v>
      </c>
      <c r="C36" s="43"/>
      <c r="D36" s="83" t="e">
        <f>ROUNDUP(+D27,0)</f>
        <v>#REF!</v>
      </c>
      <c r="E36" s="83" t="e">
        <f>ROUNDUP(D36*$I$32,1)</f>
        <v>#REF!</v>
      </c>
      <c r="F36" s="83" t="e">
        <f>ROUND(D36+E36,0)</f>
        <v>#REF!</v>
      </c>
      <c r="G36" s="83" t="e">
        <f>D36*3</f>
        <v>#REF!</v>
      </c>
      <c r="H36" s="83" t="e">
        <f>ROUNDUP(G36*$I$32,1)</f>
        <v>#REF!</v>
      </c>
      <c r="I36" s="285" t="e">
        <f t="shared" ref="I36:I37" si="0">ROUND(G36+H36,0)</f>
        <v>#REF!</v>
      </c>
      <c r="J36" s="45"/>
    </row>
    <row r="37" spans="1:10" ht="15">
      <c r="A37" s="41"/>
      <c r="B37" s="194" t="s">
        <v>364</v>
      </c>
      <c r="C37" s="43"/>
      <c r="D37" s="83" t="e">
        <f>ROUNDUP(+D28,0)</f>
        <v>#REF!</v>
      </c>
      <c r="E37" s="83" t="e">
        <f>ROUNDUP(D37*$I$32,1)</f>
        <v>#REF!</v>
      </c>
      <c r="F37" s="83" t="e">
        <f>ROUND(D37+E37,0)</f>
        <v>#REF!</v>
      </c>
      <c r="G37" s="83" t="e">
        <f>D37*1</f>
        <v>#REF!</v>
      </c>
      <c r="H37" s="83" t="e">
        <f>ROUNDUP(G37*$I$32,1)</f>
        <v>#REF!</v>
      </c>
      <c r="I37" s="285" t="e">
        <f t="shared" si="0"/>
        <v>#REF!</v>
      </c>
      <c r="J37" s="45"/>
    </row>
    <row r="38" spans="1:10" ht="15">
      <c r="A38" s="41"/>
      <c r="B38" s="73" t="s">
        <v>50</v>
      </c>
      <c r="C38" s="64"/>
      <c r="D38" s="105"/>
      <c r="E38" s="105"/>
      <c r="F38" s="283" t="e">
        <f t="shared" ref="F38:I38" si="1">SUM(F36:F37)</f>
        <v>#REF!</v>
      </c>
      <c r="G38" s="105"/>
      <c r="H38" s="105"/>
      <c r="I38" s="286" t="e">
        <f t="shared" si="1"/>
        <v>#REF!</v>
      </c>
      <c r="J38" s="45"/>
    </row>
    <row r="39" spans="1:10" ht="15">
      <c r="A39" s="41"/>
      <c r="B39" s="45"/>
      <c r="C39" s="45"/>
      <c r="D39" s="43"/>
      <c r="E39" s="43"/>
      <c r="F39" s="43"/>
      <c r="G39" s="43"/>
      <c r="H39" s="43"/>
      <c r="I39" s="43"/>
      <c r="J39" s="45"/>
    </row>
    <row r="40" spans="1:10" ht="3" customHeight="1">
      <c r="A40" s="41"/>
      <c r="B40" s="45"/>
      <c r="C40" s="45"/>
      <c r="D40" s="45"/>
      <c r="E40" s="45"/>
      <c r="F40" s="45"/>
      <c r="G40" s="61">
        <v>0</v>
      </c>
      <c r="H40" s="45"/>
      <c r="I40" s="45"/>
      <c r="J40" s="45"/>
    </row>
    <row r="41" spans="1:10" ht="12.75" customHeight="1">
      <c r="A41" s="42"/>
      <c r="B41" s="45" t="s">
        <v>26</v>
      </c>
      <c r="C41" s="43"/>
      <c r="D41" s="43"/>
      <c r="E41" s="43"/>
      <c r="F41" s="43"/>
      <c r="G41" s="43"/>
      <c r="H41" s="43"/>
      <c r="I41" s="74"/>
      <c r="J41" s="75"/>
    </row>
    <row r="42" spans="1:10" ht="3" customHeight="1">
      <c r="A42" s="42"/>
      <c r="B42" s="43"/>
      <c r="C42" s="43"/>
      <c r="D42" s="43"/>
      <c r="E42" s="41"/>
      <c r="F42" s="43"/>
      <c r="G42" s="43"/>
      <c r="H42" s="43"/>
      <c r="I42" s="74"/>
      <c r="J42" s="75"/>
    </row>
    <row r="43" spans="1:10" ht="14.25">
      <c r="A43" s="76" t="s">
        <v>178</v>
      </c>
      <c r="B43" s="45" t="s">
        <v>145</v>
      </c>
      <c r="C43" s="45"/>
      <c r="D43" s="45"/>
      <c r="E43" s="41"/>
      <c r="F43" s="41"/>
      <c r="G43" s="41"/>
      <c r="H43" s="45"/>
      <c r="I43" s="41"/>
      <c r="J43" s="41"/>
    </row>
    <row r="44" spans="1:10" ht="15">
      <c r="A44" s="42"/>
      <c r="B44" s="45"/>
      <c r="C44" s="43"/>
      <c r="D44" s="43"/>
      <c r="E44" s="42"/>
      <c r="F44" s="42"/>
      <c r="G44" s="42"/>
      <c r="H44" s="43"/>
      <c r="I44" s="43"/>
      <c r="J44" s="42"/>
    </row>
    <row r="45" spans="1:10" ht="15">
      <c r="A45" s="76"/>
      <c r="B45" s="45" t="s">
        <v>37</v>
      </c>
      <c r="C45" s="43"/>
      <c r="D45" s="43"/>
      <c r="E45" s="41" t="s">
        <v>41</v>
      </c>
      <c r="F45" s="41"/>
      <c r="G45" s="41" t="s">
        <v>1</v>
      </c>
      <c r="H45" s="45"/>
      <c r="I45" s="77" t="s">
        <v>2</v>
      </c>
      <c r="J45" s="41"/>
    </row>
    <row r="46" spans="1:10" ht="15">
      <c r="A46" s="42"/>
      <c r="B46" s="78" t="s">
        <v>3</v>
      </c>
      <c r="C46" s="78"/>
      <c r="D46" s="78"/>
      <c r="E46" s="79">
        <v>1</v>
      </c>
      <c r="F46" s="80" t="s">
        <v>4</v>
      </c>
      <c r="G46" s="81">
        <f>+Dados!$I$7</f>
        <v>3319.9960000000005</v>
      </c>
      <c r="H46" s="82" t="s">
        <v>8</v>
      </c>
      <c r="I46" s="46">
        <f t="shared" ref="I46:I52" si="2">E46*G46</f>
        <v>3319.9960000000005</v>
      </c>
      <c r="J46" s="43"/>
    </row>
    <row r="47" spans="1:10" ht="15">
      <c r="A47" s="42"/>
      <c r="B47" s="43" t="s">
        <v>65</v>
      </c>
      <c r="C47" s="43"/>
      <c r="D47" s="43"/>
      <c r="E47" s="83">
        <v>0</v>
      </c>
      <c r="F47" s="42" t="s">
        <v>4</v>
      </c>
      <c r="G47" s="46">
        <f>G46/220*1.5</f>
        <v>22.636336363636367</v>
      </c>
      <c r="H47" s="84" t="s">
        <v>8</v>
      </c>
      <c r="I47" s="46">
        <f t="shared" si="2"/>
        <v>0</v>
      </c>
      <c r="J47" s="43"/>
    </row>
    <row r="48" spans="1:10" ht="15">
      <c r="A48" s="42"/>
      <c r="B48" s="288" t="s">
        <v>517</v>
      </c>
      <c r="C48" s="288"/>
      <c r="D48" s="288"/>
      <c r="E48" s="292">
        <f>((E47/26.08)*(($C$9+$C$10)/12))</f>
        <v>0</v>
      </c>
      <c r="F48" s="287" t="s">
        <v>4</v>
      </c>
      <c r="G48" s="289">
        <f>((G46+G49)/220*1.5)</f>
        <v>24.846790909090913</v>
      </c>
      <c r="H48" s="293" t="s">
        <v>8</v>
      </c>
      <c r="I48" s="289">
        <f t="shared" si="2"/>
        <v>0</v>
      </c>
      <c r="J48" s="43"/>
    </row>
    <row r="49" spans="1:10" ht="15">
      <c r="A49" s="42"/>
      <c r="B49" s="43" t="s">
        <v>74</v>
      </c>
      <c r="C49" s="43"/>
      <c r="D49" s="85">
        <v>0.2</v>
      </c>
      <c r="E49" s="83">
        <f>E46</f>
        <v>1</v>
      </c>
      <c r="F49" s="42" t="s">
        <v>4</v>
      </c>
      <c r="G49" s="46">
        <f>+Dados!$I$45*D49</f>
        <v>324.20000000000005</v>
      </c>
      <c r="H49" s="84" t="s">
        <v>8</v>
      </c>
      <c r="I49" s="46">
        <f t="shared" si="2"/>
        <v>324.20000000000005</v>
      </c>
      <c r="J49" s="43"/>
    </row>
    <row r="50" spans="1:10" ht="15">
      <c r="A50" s="42"/>
      <c r="B50" s="43" t="s">
        <v>519</v>
      </c>
      <c r="C50" s="43"/>
      <c r="D50" s="86"/>
      <c r="E50" s="83">
        <v>0</v>
      </c>
      <c r="F50" s="42" t="s">
        <v>4</v>
      </c>
      <c r="G50" s="46">
        <f>(G46+G49)/220*2</f>
        <v>33.129054545454551</v>
      </c>
      <c r="H50" s="84" t="s">
        <v>8</v>
      </c>
      <c r="I50" s="46">
        <f t="shared" si="2"/>
        <v>0</v>
      </c>
      <c r="J50" s="43"/>
    </row>
    <row r="51" spans="1:10" ht="15">
      <c r="A51" s="42"/>
      <c r="B51" s="288" t="s">
        <v>518</v>
      </c>
      <c r="C51" s="288"/>
      <c r="D51" s="291"/>
      <c r="E51" s="292">
        <f>((E50/26.08)*(($C$9+$C$10)/12))</f>
        <v>0</v>
      </c>
      <c r="F51" s="287" t="s">
        <v>4</v>
      </c>
      <c r="G51" s="289">
        <f>((G46+G49)/220*2)</f>
        <v>33.129054545454551</v>
      </c>
      <c r="H51" s="293" t="s">
        <v>8</v>
      </c>
      <c r="I51" s="289">
        <f t="shared" si="2"/>
        <v>0</v>
      </c>
      <c r="J51" s="43"/>
    </row>
    <row r="52" spans="1:10" ht="15">
      <c r="A52" s="42"/>
      <c r="B52" s="43" t="s">
        <v>75</v>
      </c>
      <c r="C52" s="43"/>
      <c r="D52" s="43"/>
      <c r="E52" s="83" t="e">
        <f>F37/F38</f>
        <v>#REF!</v>
      </c>
      <c r="F52" s="42" t="s">
        <v>4</v>
      </c>
      <c r="G52" s="46">
        <f>G46*14.48%</f>
        <v>480.7354208000001</v>
      </c>
      <c r="H52" s="84" t="s">
        <v>8</v>
      </c>
      <c r="I52" s="46" t="e">
        <f t="shared" si="2"/>
        <v>#REF!</v>
      </c>
      <c r="J52" s="43"/>
    </row>
    <row r="53" spans="1:10" ht="15">
      <c r="A53" s="42"/>
      <c r="B53" s="43" t="s">
        <v>5</v>
      </c>
      <c r="C53" s="43"/>
      <c r="D53" s="86">
        <f>Encargos!$D$37</f>
        <v>0.73019999999999996</v>
      </c>
      <c r="E53" s="83"/>
      <c r="F53" s="42"/>
      <c r="G53" s="46"/>
      <c r="H53" s="84" t="s">
        <v>8</v>
      </c>
      <c r="I53" s="46" t="e">
        <f>TRUNC(SUM(I46:I52)*D53,2)</f>
        <v>#REF!</v>
      </c>
      <c r="J53" s="43"/>
    </row>
    <row r="54" spans="1:10" ht="15">
      <c r="A54" s="42"/>
      <c r="B54" s="43" t="s">
        <v>382</v>
      </c>
      <c r="C54" s="43"/>
      <c r="D54" s="86"/>
      <c r="E54" s="83">
        <v>1</v>
      </c>
      <c r="F54" s="42" t="s">
        <v>4</v>
      </c>
      <c r="G54" s="46">
        <f>+Dados!$I$14</f>
        <v>265.60000000000002</v>
      </c>
      <c r="H54" s="84" t="s">
        <v>8</v>
      </c>
      <c r="I54" s="46">
        <f>E54*G54</f>
        <v>265.60000000000002</v>
      </c>
      <c r="J54" s="43"/>
    </row>
    <row r="55" spans="1:10" ht="15">
      <c r="A55" s="42"/>
      <c r="B55" s="43" t="s">
        <v>360</v>
      </c>
      <c r="C55" s="43"/>
      <c r="D55" s="86"/>
      <c r="E55" s="83">
        <v>1</v>
      </c>
      <c r="F55" s="42" t="s">
        <v>4</v>
      </c>
      <c r="G55" s="46" t="e">
        <f>+Dados!#REF!</f>
        <v>#REF!</v>
      </c>
      <c r="H55" s="84" t="s">
        <v>8</v>
      </c>
      <c r="I55" s="46" t="e">
        <f>E55*G55</f>
        <v>#REF!</v>
      </c>
      <c r="J55" s="43"/>
    </row>
    <row r="56" spans="1:10" ht="15">
      <c r="A56" s="42"/>
      <c r="B56" s="43" t="s">
        <v>276</v>
      </c>
      <c r="C56" s="43"/>
      <c r="D56" s="86">
        <f>+'1. RSD'!$D$62</f>
        <v>0</v>
      </c>
      <c r="E56" s="83">
        <v>1</v>
      </c>
      <c r="F56" s="42"/>
      <c r="G56" s="46">
        <f>G46*D56</f>
        <v>0</v>
      </c>
      <c r="H56" s="84" t="s">
        <v>8</v>
      </c>
      <c r="I56" s="46">
        <f>E56*G56</f>
        <v>0</v>
      </c>
      <c r="J56" s="43"/>
    </row>
    <row r="57" spans="1:10" ht="15">
      <c r="A57" s="42"/>
      <c r="B57" s="288" t="s">
        <v>489</v>
      </c>
      <c r="C57" s="288"/>
      <c r="D57" s="291"/>
      <c r="E57" s="292">
        <v>1</v>
      </c>
      <c r="F57" s="287" t="s">
        <v>4</v>
      </c>
      <c r="G57" s="289" t="e">
        <f>+Dados!#REF!</f>
        <v>#REF!</v>
      </c>
      <c r="H57" s="293" t="s">
        <v>8</v>
      </c>
      <c r="I57" s="289" t="e">
        <f>E57*G57</f>
        <v>#REF!</v>
      </c>
      <c r="J57" s="43"/>
    </row>
    <row r="58" spans="1:10" ht="15.75" thickBot="1">
      <c r="A58" s="42"/>
      <c r="B58" s="43" t="s">
        <v>90</v>
      </c>
      <c r="C58" s="43"/>
      <c r="D58" s="87"/>
      <c r="E58" s="83"/>
      <c r="F58" s="42" t="s">
        <v>4</v>
      </c>
      <c r="G58" s="46" t="e">
        <f>SUM(I46:I58)</f>
        <v>#REF!</v>
      </c>
      <c r="H58" s="43"/>
      <c r="I58" s="44" t="s">
        <v>8</v>
      </c>
      <c r="J58" s="88" t="e">
        <f>G58</f>
        <v>#REF!</v>
      </c>
    </row>
    <row r="59" spans="1:10" ht="15">
      <c r="A59" s="89"/>
      <c r="B59" s="90"/>
      <c r="C59" s="90"/>
      <c r="D59" s="90"/>
      <c r="E59" s="90"/>
      <c r="F59" s="90"/>
      <c r="G59" s="90"/>
      <c r="H59" s="90"/>
      <c r="I59" s="90"/>
      <c r="J59" s="43"/>
    </row>
    <row r="60" spans="1:10" ht="15">
      <c r="A60" s="76"/>
      <c r="B60" s="45" t="s">
        <v>38</v>
      </c>
      <c r="C60" s="43"/>
      <c r="D60" s="43"/>
      <c r="E60" s="41" t="s">
        <v>41</v>
      </c>
      <c r="F60" s="41"/>
      <c r="G60" s="41" t="s">
        <v>1</v>
      </c>
      <c r="H60" s="45"/>
      <c r="I60" s="77" t="s">
        <v>2</v>
      </c>
      <c r="J60" s="41"/>
    </row>
    <row r="61" spans="1:10" ht="15">
      <c r="A61" s="42"/>
      <c r="B61" s="78" t="s">
        <v>3</v>
      </c>
      <c r="C61" s="78"/>
      <c r="D61" s="78"/>
      <c r="E61" s="79">
        <v>1</v>
      </c>
      <c r="F61" s="80" t="s">
        <v>4</v>
      </c>
      <c r="G61" s="81">
        <f>+Dados!$I$8</f>
        <v>1845.1080000000002</v>
      </c>
      <c r="H61" s="82" t="s">
        <v>8</v>
      </c>
      <c r="I61" s="46">
        <f t="shared" ref="I61:I67" si="3">E61*G61</f>
        <v>1845.1080000000002</v>
      </c>
      <c r="J61" s="43"/>
    </row>
    <row r="62" spans="1:10" ht="15">
      <c r="A62" s="42"/>
      <c r="B62" s="43" t="s">
        <v>65</v>
      </c>
      <c r="C62" s="43"/>
      <c r="D62" s="43"/>
      <c r="E62" s="83">
        <v>0</v>
      </c>
      <c r="F62" s="42" t="s">
        <v>4</v>
      </c>
      <c r="G62" s="46">
        <f>G61/220*1.5</f>
        <v>12.58028181818182</v>
      </c>
      <c r="H62" s="84" t="s">
        <v>8</v>
      </c>
      <c r="I62" s="46">
        <f t="shared" si="3"/>
        <v>0</v>
      </c>
      <c r="J62" s="43"/>
    </row>
    <row r="63" spans="1:10" ht="15">
      <c r="A63" s="42"/>
      <c r="B63" s="288" t="s">
        <v>517</v>
      </c>
      <c r="C63" s="288"/>
      <c r="D63" s="288"/>
      <c r="E63" s="292">
        <f>((E62/26.08)*(($C$9+$C$10)/12))</f>
        <v>0</v>
      </c>
      <c r="F63" s="287" t="s">
        <v>4</v>
      </c>
      <c r="G63" s="289">
        <f>((G61+G64)/220*1.5)</f>
        <v>17.001190909090912</v>
      </c>
      <c r="H63" s="293" t="s">
        <v>8</v>
      </c>
      <c r="I63" s="289">
        <f t="shared" si="3"/>
        <v>0</v>
      </c>
      <c r="J63" s="43"/>
    </row>
    <row r="64" spans="1:10" ht="15">
      <c r="A64" s="42"/>
      <c r="B64" s="43" t="s">
        <v>74</v>
      </c>
      <c r="C64" s="43"/>
      <c r="D64" s="85">
        <v>0.4</v>
      </c>
      <c r="E64" s="83">
        <f>E61</f>
        <v>1</v>
      </c>
      <c r="F64" s="42" t="s">
        <v>4</v>
      </c>
      <c r="G64" s="46">
        <f>+Dados!$I$45*D64</f>
        <v>648.40000000000009</v>
      </c>
      <c r="H64" s="84" t="s">
        <v>8</v>
      </c>
      <c r="I64" s="46">
        <f t="shared" si="3"/>
        <v>648.40000000000009</v>
      </c>
      <c r="J64" s="43"/>
    </row>
    <row r="65" spans="1:10" ht="15">
      <c r="A65" s="42"/>
      <c r="B65" s="43" t="s">
        <v>377</v>
      </c>
      <c r="C65" s="43"/>
      <c r="D65" s="86"/>
      <c r="E65" s="83">
        <v>0</v>
      </c>
      <c r="F65" s="42" t="s">
        <v>4</v>
      </c>
      <c r="G65" s="46">
        <f>G61/220*2</f>
        <v>16.773709090909094</v>
      </c>
      <c r="H65" s="84" t="s">
        <v>8</v>
      </c>
      <c r="I65" s="46">
        <f t="shared" si="3"/>
        <v>0</v>
      </c>
      <c r="J65" s="43"/>
    </row>
    <row r="66" spans="1:10" ht="15">
      <c r="A66" s="42"/>
      <c r="B66" s="288" t="s">
        <v>518</v>
      </c>
      <c r="C66" s="288"/>
      <c r="D66" s="291"/>
      <c r="E66" s="292">
        <f>((E65/26.08)*(($C$9+$C$10)/12))</f>
        <v>0</v>
      </c>
      <c r="F66" s="287" t="s">
        <v>4</v>
      </c>
      <c r="G66" s="289">
        <f>((G61+G64)/220*2)</f>
        <v>22.668254545454548</v>
      </c>
      <c r="H66" s="293" t="s">
        <v>8</v>
      </c>
      <c r="I66" s="289">
        <f t="shared" si="3"/>
        <v>0</v>
      </c>
      <c r="J66" s="43"/>
    </row>
    <row r="67" spans="1:10" ht="15">
      <c r="A67" s="42"/>
      <c r="B67" s="43" t="s">
        <v>75</v>
      </c>
      <c r="C67" s="43"/>
      <c r="D67" s="43"/>
      <c r="E67" s="83" t="e">
        <f>I37/I38</f>
        <v>#REF!</v>
      </c>
      <c r="F67" s="42" t="s">
        <v>4</v>
      </c>
      <c r="G67" s="46">
        <f>G61*14.48%</f>
        <v>267.17163840000006</v>
      </c>
      <c r="H67" s="84" t="s">
        <v>8</v>
      </c>
      <c r="I67" s="46" t="e">
        <f t="shared" si="3"/>
        <v>#REF!</v>
      </c>
      <c r="J67" s="43"/>
    </row>
    <row r="68" spans="1:10" ht="15">
      <c r="A68" s="42"/>
      <c r="B68" s="43" t="s">
        <v>5</v>
      </c>
      <c r="C68" s="43"/>
      <c r="D68" s="86">
        <f>Encargos!$D$37</f>
        <v>0.73019999999999996</v>
      </c>
      <c r="E68" s="83"/>
      <c r="F68" s="42"/>
      <c r="G68" s="46"/>
      <c r="H68" s="84" t="s">
        <v>8</v>
      </c>
      <c r="I68" s="46" t="e">
        <f>TRUNC(SUM(I61:I67)*D68,2)</f>
        <v>#REF!</v>
      </c>
      <c r="J68" s="43"/>
    </row>
    <row r="69" spans="1:10" ht="15">
      <c r="A69" s="42"/>
      <c r="B69" s="43" t="s">
        <v>382</v>
      </c>
      <c r="C69" s="43"/>
      <c r="D69" s="86"/>
      <c r="E69" s="83">
        <v>1</v>
      </c>
      <c r="F69" s="42" t="s">
        <v>4</v>
      </c>
      <c r="G69" s="46">
        <f>+Dados!$I$14</f>
        <v>265.60000000000002</v>
      </c>
      <c r="H69" s="84" t="s">
        <v>8</v>
      </c>
      <c r="I69" s="46">
        <f>E69*G69</f>
        <v>265.60000000000002</v>
      </c>
      <c r="J69" s="43"/>
    </row>
    <row r="70" spans="1:10" ht="15">
      <c r="A70" s="42"/>
      <c r="B70" s="43" t="s">
        <v>360</v>
      </c>
      <c r="C70" s="43"/>
      <c r="D70" s="86"/>
      <c r="E70" s="83">
        <v>1</v>
      </c>
      <c r="F70" s="42" t="s">
        <v>4</v>
      </c>
      <c r="G70" s="46" t="e">
        <f>+Dados!#REF!</f>
        <v>#REF!</v>
      </c>
      <c r="H70" s="84" t="s">
        <v>8</v>
      </c>
      <c r="I70" s="46" t="e">
        <f>E70*G70</f>
        <v>#REF!</v>
      </c>
      <c r="J70" s="43"/>
    </row>
    <row r="71" spans="1:10" ht="15">
      <c r="A71" s="42"/>
      <c r="B71" s="43" t="s">
        <v>276</v>
      </c>
      <c r="C71" s="43"/>
      <c r="D71" s="86">
        <f>+Dados!$I$17</f>
        <v>29.699166666666667</v>
      </c>
      <c r="E71" s="83">
        <v>1</v>
      </c>
      <c r="F71" s="42"/>
      <c r="G71" s="46">
        <f>G61*D71</f>
        <v>54798.170010000002</v>
      </c>
      <c r="H71" s="84" t="s">
        <v>8</v>
      </c>
      <c r="I71" s="46">
        <f>E71*G71</f>
        <v>54798.170010000002</v>
      </c>
      <c r="J71" s="43"/>
    </row>
    <row r="72" spans="1:10" ht="15.75" thickBot="1">
      <c r="A72" s="42"/>
      <c r="B72" s="43" t="s">
        <v>77</v>
      </c>
      <c r="C72" s="43"/>
      <c r="D72" s="87"/>
      <c r="E72" s="83"/>
      <c r="F72" s="42" t="s">
        <v>4</v>
      </c>
      <c r="G72" s="46" t="e">
        <f>SUM(I61:I72)</f>
        <v>#REF!</v>
      </c>
      <c r="H72" s="43"/>
      <c r="I72" s="44" t="s">
        <v>8</v>
      </c>
      <c r="J72" s="88" t="e">
        <f>G72</f>
        <v>#REF!</v>
      </c>
    </row>
    <row r="73" spans="1:10" ht="15">
      <c r="A73" s="42"/>
      <c r="B73" s="45"/>
      <c r="C73" s="43"/>
      <c r="D73" s="87"/>
      <c r="E73" s="46"/>
      <c r="F73" s="42"/>
      <c r="G73" s="46"/>
      <c r="H73" s="43"/>
      <c r="I73" s="44"/>
      <c r="J73" s="91"/>
    </row>
    <row r="74" spans="1:10" ht="15">
      <c r="A74" s="42"/>
      <c r="B74" s="45" t="s">
        <v>150</v>
      </c>
      <c r="C74" s="43"/>
      <c r="D74" s="43"/>
      <c r="E74" s="46"/>
      <c r="F74" s="42"/>
      <c r="G74" s="46"/>
      <c r="H74" s="43"/>
      <c r="I74" s="43"/>
      <c r="J74" s="43"/>
    </row>
    <row r="75" spans="1:10" ht="15">
      <c r="A75" s="42"/>
      <c r="B75" s="45"/>
      <c r="C75" s="43"/>
      <c r="D75" s="43"/>
      <c r="E75" s="41" t="s">
        <v>41</v>
      </c>
      <c r="F75" s="41"/>
      <c r="G75" s="41" t="s">
        <v>149</v>
      </c>
      <c r="H75" s="45"/>
      <c r="I75" s="41" t="s">
        <v>2</v>
      </c>
      <c r="J75" s="91"/>
    </row>
    <row r="76" spans="1:10" ht="15">
      <c r="A76" s="76"/>
      <c r="B76" s="45" t="s">
        <v>37</v>
      </c>
      <c r="C76" s="43"/>
      <c r="D76" s="43"/>
      <c r="E76" s="284" t="e">
        <f>F38</f>
        <v>#REF!</v>
      </c>
      <c r="F76" s="43"/>
      <c r="G76" s="47" t="e">
        <f>J58</f>
        <v>#REF!</v>
      </c>
      <c r="H76" s="43"/>
      <c r="I76" s="93" t="e">
        <f>G76*E76</f>
        <v>#REF!</v>
      </c>
      <c r="J76" s="41"/>
    </row>
    <row r="77" spans="1:10" ht="15">
      <c r="A77" s="76"/>
      <c r="B77" s="45" t="s">
        <v>38</v>
      </c>
      <c r="C77" s="43"/>
      <c r="D77" s="43"/>
      <c r="E77" s="284" t="e">
        <f>I38</f>
        <v>#REF!</v>
      </c>
      <c r="F77" s="42"/>
      <c r="G77" s="46" t="e">
        <f>J72</f>
        <v>#REF!</v>
      </c>
      <c r="H77" s="43"/>
      <c r="I77" s="93" t="e">
        <f>G77*E77</f>
        <v>#REF!</v>
      </c>
      <c r="J77" s="91"/>
    </row>
    <row r="78" spans="1:10" ht="15.75" thickBot="1">
      <c r="A78" s="42"/>
      <c r="B78" s="45"/>
      <c r="C78" s="43"/>
      <c r="D78" s="43"/>
      <c r="E78" s="46"/>
      <c r="F78" s="42"/>
      <c r="G78" s="46"/>
      <c r="H78" s="43"/>
      <c r="I78" s="44" t="s">
        <v>8</v>
      </c>
      <c r="J78" s="94" t="e">
        <f>SUM(I76:I77)</f>
        <v>#REF!</v>
      </c>
    </row>
    <row r="79" spans="1:10" ht="16.5" thickTop="1" thickBot="1">
      <c r="A79" s="42"/>
      <c r="B79" s="45"/>
      <c r="C79" s="43"/>
      <c r="D79" s="43"/>
      <c r="E79" s="46"/>
      <c r="F79" s="42"/>
      <c r="G79" s="46"/>
      <c r="H79" s="45" t="s">
        <v>538</v>
      </c>
      <c r="I79" s="44" t="s">
        <v>8</v>
      </c>
      <c r="J79" s="94" t="e">
        <f>J78/C12</f>
        <v>#REF!</v>
      </c>
    </row>
    <row r="80" spans="1:10" ht="3" customHeight="1" thickTop="1">
      <c r="A80" s="42"/>
      <c r="B80" s="43"/>
      <c r="C80" s="43"/>
      <c r="D80" s="43"/>
      <c r="E80" s="43"/>
      <c r="F80" s="43"/>
      <c r="G80" s="43"/>
      <c r="H80" s="43"/>
      <c r="I80" s="43"/>
      <c r="J80" s="43"/>
    </row>
    <row r="81" spans="1:10" ht="14.25">
      <c r="A81" s="76" t="s">
        <v>179</v>
      </c>
      <c r="B81" s="45" t="s">
        <v>146</v>
      </c>
      <c r="C81" s="45"/>
      <c r="D81" s="45"/>
      <c r="E81" s="41"/>
      <c r="F81" s="41"/>
      <c r="G81" s="41"/>
      <c r="H81" s="45"/>
      <c r="I81" s="41"/>
      <c r="J81" s="41"/>
    </row>
    <row r="82" spans="1:10" ht="15">
      <c r="A82" s="42"/>
      <c r="B82" s="45"/>
      <c r="C82" s="43"/>
      <c r="D82" s="43"/>
      <c r="E82" s="42"/>
      <c r="F82" s="42"/>
      <c r="G82" s="42"/>
      <c r="H82" s="42"/>
      <c r="I82" s="42"/>
      <c r="J82" s="42"/>
    </row>
    <row r="83" spans="1:10" ht="15">
      <c r="A83" s="76"/>
      <c r="B83" s="45" t="s">
        <v>92</v>
      </c>
      <c r="C83" s="43"/>
      <c r="D83" s="43"/>
      <c r="E83" s="41" t="s">
        <v>41</v>
      </c>
      <c r="F83" s="41"/>
      <c r="G83" s="41" t="s">
        <v>42</v>
      </c>
      <c r="H83" s="45"/>
      <c r="I83" s="41" t="s">
        <v>2</v>
      </c>
      <c r="J83" s="42"/>
    </row>
    <row r="84" spans="1:10" ht="15">
      <c r="A84" s="42"/>
      <c r="B84" s="78"/>
      <c r="C84" s="78"/>
      <c r="D84" s="78" t="s">
        <v>10</v>
      </c>
      <c r="E84" s="95">
        <v>3</v>
      </c>
      <c r="F84" s="78" t="s">
        <v>76</v>
      </c>
      <c r="G84" s="81">
        <f>+Dados!$I$21</f>
        <v>99.21</v>
      </c>
      <c r="H84" s="78" t="s">
        <v>64</v>
      </c>
      <c r="I84" s="96">
        <f>E84*G84/12</f>
        <v>24.802499999999998</v>
      </c>
      <c r="J84" s="46"/>
    </row>
    <row r="85" spans="1:10" ht="15">
      <c r="A85" s="42"/>
      <c r="B85" s="43"/>
      <c r="C85" s="43"/>
      <c r="D85" s="43" t="s">
        <v>35</v>
      </c>
      <c r="E85" s="97">
        <v>3</v>
      </c>
      <c r="F85" s="43" t="s">
        <v>76</v>
      </c>
      <c r="G85" s="46">
        <f>+Dados!$I$22</f>
        <v>99.21</v>
      </c>
      <c r="H85" s="43" t="s">
        <v>64</v>
      </c>
      <c r="I85" s="98">
        <f>E85*G85/12</f>
        <v>24.802499999999998</v>
      </c>
      <c r="J85" s="46"/>
    </row>
    <row r="86" spans="1:10" ht="15">
      <c r="A86" s="42"/>
      <c r="B86" s="43"/>
      <c r="C86" s="43"/>
      <c r="D86" s="43" t="s">
        <v>12</v>
      </c>
      <c r="E86" s="97">
        <v>2</v>
      </c>
      <c r="F86" s="43" t="s">
        <v>76</v>
      </c>
      <c r="G86" s="46">
        <f>+Dados!$I$22</f>
        <v>99.21</v>
      </c>
      <c r="H86" s="43" t="s">
        <v>278</v>
      </c>
      <c r="I86" s="98">
        <f>E86*G86/12</f>
        <v>16.535</v>
      </c>
      <c r="J86" s="46"/>
    </row>
    <row r="87" spans="1:10" ht="15">
      <c r="A87" s="42"/>
      <c r="B87" s="64"/>
      <c r="C87" s="64"/>
      <c r="D87" s="64" t="s">
        <v>52</v>
      </c>
      <c r="E87" s="99">
        <v>4</v>
      </c>
      <c r="F87" s="64" t="s">
        <v>78</v>
      </c>
      <c r="G87" s="100">
        <f>+Dados!$I$23</f>
        <v>84.88</v>
      </c>
      <c r="H87" s="64" t="s">
        <v>79</v>
      </c>
      <c r="I87" s="101">
        <f>E87*G87/12</f>
        <v>28.293333333333333</v>
      </c>
      <c r="J87" s="46"/>
    </row>
    <row r="88" spans="1:10" ht="15">
      <c r="A88" s="42"/>
      <c r="B88" s="43" t="s">
        <v>91</v>
      </c>
      <c r="C88" s="43"/>
      <c r="D88" s="87"/>
      <c r="E88" s="102">
        <v>1</v>
      </c>
      <c r="F88" s="43" t="s">
        <v>92</v>
      </c>
      <c r="G88" s="43"/>
      <c r="H88" s="42" t="s">
        <v>11</v>
      </c>
      <c r="I88" s="46">
        <f>SUM(I84:I87)</f>
        <v>94.433333333333337</v>
      </c>
      <c r="J88" s="103">
        <f>E88*I88</f>
        <v>94.433333333333337</v>
      </c>
    </row>
    <row r="89" spans="1:10" ht="15">
      <c r="A89" s="42"/>
      <c r="B89" s="43"/>
      <c r="C89" s="43"/>
      <c r="D89" s="43"/>
      <c r="E89" s="43"/>
      <c r="F89" s="43"/>
      <c r="G89" s="43"/>
      <c r="H89" s="43"/>
      <c r="I89" s="43"/>
      <c r="J89" s="43"/>
    </row>
    <row r="90" spans="1:10" ht="15">
      <c r="A90" s="76"/>
      <c r="B90" s="45" t="s">
        <v>38</v>
      </c>
      <c r="C90" s="43"/>
      <c r="D90" s="43"/>
      <c r="E90" s="41" t="s">
        <v>41</v>
      </c>
      <c r="F90" s="41"/>
      <c r="G90" s="41" t="s">
        <v>42</v>
      </c>
      <c r="H90" s="45"/>
      <c r="I90" s="41" t="s">
        <v>2</v>
      </c>
      <c r="J90" s="42"/>
    </row>
    <row r="91" spans="1:10" ht="15">
      <c r="A91" s="42"/>
      <c r="B91" s="78"/>
      <c r="C91" s="78"/>
      <c r="D91" s="78" t="s">
        <v>10</v>
      </c>
      <c r="E91" s="95">
        <v>6</v>
      </c>
      <c r="F91" s="78" t="s">
        <v>76</v>
      </c>
      <c r="G91" s="81">
        <f>+Dados!$I$21</f>
        <v>99.21</v>
      </c>
      <c r="H91" s="78" t="s">
        <v>64</v>
      </c>
      <c r="I91" s="96">
        <f>E91*G91/12</f>
        <v>49.604999999999997</v>
      </c>
      <c r="J91" s="43"/>
    </row>
    <row r="92" spans="1:10" ht="15">
      <c r="A92" s="42"/>
      <c r="B92" s="43"/>
      <c r="C92" s="43"/>
      <c r="D92" s="43" t="s">
        <v>12</v>
      </c>
      <c r="E92" s="97">
        <v>2</v>
      </c>
      <c r="F92" s="43" t="s">
        <v>76</v>
      </c>
      <c r="G92" s="46">
        <f>+Dados!$I$24</f>
        <v>28.61</v>
      </c>
      <c r="H92" s="43" t="s">
        <v>64</v>
      </c>
      <c r="I92" s="98">
        <f t="shared" ref="I92:I99" si="4">E92*G92/12</f>
        <v>4.7683333333333335</v>
      </c>
      <c r="J92" s="43"/>
    </row>
    <row r="93" spans="1:10" ht="15">
      <c r="A93" s="42"/>
      <c r="B93" s="43"/>
      <c r="C93" s="43"/>
      <c r="D93" s="43" t="s">
        <v>36</v>
      </c>
      <c r="E93" s="97">
        <v>6</v>
      </c>
      <c r="F93" s="43" t="s">
        <v>78</v>
      </c>
      <c r="G93" s="46" t="e">
        <f>+Dados!#REF!</f>
        <v>#REF!</v>
      </c>
      <c r="H93" s="43" t="s">
        <v>79</v>
      </c>
      <c r="I93" s="98" t="e">
        <f t="shared" si="4"/>
        <v>#REF!</v>
      </c>
      <c r="J93" s="43"/>
    </row>
    <row r="94" spans="1:10" ht="15">
      <c r="A94" s="42"/>
      <c r="B94" s="43"/>
      <c r="C94" s="43"/>
      <c r="D94" s="43" t="s">
        <v>35</v>
      </c>
      <c r="E94" s="97">
        <v>6</v>
      </c>
      <c r="F94" s="43" t="s">
        <v>76</v>
      </c>
      <c r="G94" s="46">
        <f>+Dados!$I$22</f>
        <v>99.21</v>
      </c>
      <c r="H94" s="43" t="s">
        <v>64</v>
      </c>
      <c r="I94" s="98">
        <f t="shared" si="4"/>
        <v>49.604999999999997</v>
      </c>
      <c r="J94" s="43"/>
    </row>
    <row r="95" spans="1:10" ht="15">
      <c r="A95" s="42"/>
      <c r="B95" s="43"/>
      <c r="C95" s="43"/>
      <c r="D95" s="43" t="s">
        <v>13</v>
      </c>
      <c r="E95" s="97">
        <v>2</v>
      </c>
      <c r="F95" s="43" t="s">
        <v>76</v>
      </c>
      <c r="G95" s="46">
        <f>+Dados!$I$25</f>
        <v>23.09</v>
      </c>
      <c r="H95" s="43" t="s">
        <v>64</v>
      </c>
      <c r="I95" s="98">
        <f t="shared" si="4"/>
        <v>3.8483333333333332</v>
      </c>
      <c r="J95" s="43"/>
    </row>
    <row r="96" spans="1:10" ht="15">
      <c r="A96" s="42"/>
      <c r="B96" s="43"/>
      <c r="C96" s="43"/>
      <c r="D96" s="43" t="s">
        <v>14</v>
      </c>
      <c r="E96" s="97">
        <v>2</v>
      </c>
      <c r="F96" s="43" t="s">
        <v>76</v>
      </c>
      <c r="G96" s="46">
        <f>+Dados!$I$26</f>
        <v>18.18</v>
      </c>
      <c r="H96" s="43" t="s">
        <v>64</v>
      </c>
      <c r="I96" s="98">
        <f t="shared" si="4"/>
        <v>3.03</v>
      </c>
      <c r="J96" s="43"/>
    </row>
    <row r="97" spans="1:10" ht="15">
      <c r="A97" s="42"/>
      <c r="B97" s="43"/>
      <c r="C97" s="43"/>
      <c r="D97" s="43" t="s">
        <v>362</v>
      </c>
      <c r="E97" s="97">
        <v>12</v>
      </c>
      <c r="F97" s="43" t="s">
        <v>76</v>
      </c>
      <c r="G97" s="46">
        <f>+Dados!$I$46</f>
        <v>12.387</v>
      </c>
      <c r="H97" s="43" t="s">
        <v>64</v>
      </c>
      <c r="I97" s="98">
        <f t="shared" si="4"/>
        <v>12.387</v>
      </c>
      <c r="J97" s="43"/>
    </row>
    <row r="98" spans="1:10" ht="15">
      <c r="A98" s="42"/>
      <c r="B98" s="43"/>
      <c r="C98" s="43"/>
      <c r="D98" s="43" t="s">
        <v>51</v>
      </c>
      <c r="E98" s="97">
        <v>12</v>
      </c>
      <c r="F98" s="43" t="s">
        <v>78</v>
      </c>
      <c r="G98" s="46">
        <f>+Dados!$I$27</f>
        <v>12.49</v>
      </c>
      <c r="H98" s="43" t="s">
        <v>79</v>
      </c>
      <c r="I98" s="98">
        <f t="shared" si="4"/>
        <v>12.49</v>
      </c>
      <c r="J98" s="43"/>
    </row>
    <row r="99" spans="1:10" ht="15">
      <c r="A99" s="42"/>
      <c r="B99" s="296"/>
      <c r="C99" s="296"/>
      <c r="D99" s="296" t="s">
        <v>521</v>
      </c>
      <c r="E99" s="299">
        <f>E91+E94+E92</f>
        <v>14</v>
      </c>
      <c r="F99" s="296" t="s">
        <v>78</v>
      </c>
      <c r="G99" s="297" t="e">
        <f>+Dados!#REF!</f>
        <v>#REF!</v>
      </c>
      <c r="H99" s="296" t="s">
        <v>522</v>
      </c>
      <c r="I99" s="300" t="e">
        <f t="shared" si="4"/>
        <v>#REF!</v>
      </c>
      <c r="J99" s="43"/>
    </row>
    <row r="100" spans="1:10" ht="15">
      <c r="A100" s="42"/>
      <c r="B100" s="43" t="s">
        <v>486</v>
      </c>
      <c r="C100" s="43"/>
      <c r="D100" s="87"/>
      <c r="E100" s="102">
        <v>1</v>
      </c>
      <c r="F100" s="43"/>
      <c r="G100" s="43"/>
      <c r="H100" s="42" t="s">
        <v>23</v>
      </c>
      <c r="I100" s="46" t="e">
        <f>SUM(I91:I99)</f>
        <v>#REF!</v>
      </c>
      <c r="J100" s="103" t="e">
        <f>E100*I100</f>
        <v>#REF!</v>
      </c>
    </row>
    <row r="101" spans="1:10" ht="15">
      <c r="A101" s="42"/>
      <c r="B101" s="43"/>
      <c r="C101" s="43"/>
      <c r="D101" s="43"/>
      <c r="E101" s="43"/>
      <c r="F101" s="43"/>
      <c r="G101" s="43"/>
      <c r="H101" s="43"/>
      <c r="I101" s="43"/>
      <c r="J101" s="43"/>
    </row>
    <row r="102" spans="1:10" ht="15">
      <c r="A102" s="42"/>
      <c r="B102" s="45"/>
      <c r="C102" s="43"/>
      <c r="D102" s="43"/>
      <c r="E102" s="46"/>
      <c r="F102" s="42"/>
      <c r="G102" s="46"/>
      <c r="H102" s="43"/>
      <c r="I102" s="44"/>
      <c r="J102" s="91"/>
    </row>
    <row r="103" spans="1:10" ht="15">
      <c r="A103" s="42"/>
      <c r="B103" s="45" t="s">
        <v>151</v>
      </c>
      <c r="C103" s="43"/>
      <c r="D103" s="43"/>
      <c r="E103" s="46"/>
      <c r="F103" s="42"/>
      <c r="G103" s="46"/>
      <c r="H103" s="43"/>
      <c r="I103" s="43"/>
      <c r="J103" s="43"/>
    </row>
    <row r="104" spans="1:10" ht="15">
      <c r="A104" s="42"/>
      <c r="B104" s="45"/>
      <c r="C104" s="43"/>
      <c r="D104" s="43"/>
      <c r="E104" s="41" t="s">
        <v>41</v>
      </c>
      <c r="F104" s="41"/>
      <c r="G104" s="41" t="s">
        <v>149</v>
      </c>
      <c r="H104" s="45"/>
      <c r="I104" s="41" t="s">
        <v>2</v>
      </c>
      <c r="J104" s="91"/>
    </row>
    <row r="105" spans="1:10" ht="15">
      <c r="A105" s="76"/>
      <c r="B105" s="45" t="s">
        <v>37</v>
      </c>
      <c r="C105" s="43"/>
      <c r="D105" s="43"/>
      <c r="E105" s="284" t="e">
        <f>F38</f>
        <v>#REF!</v>
      </c>
      <c r="F105" s="43"/>
      <c r="G105" s="47">
        <f>J88</f>
        <v>94.433333333333337</v>
      </c>
      <c r="H105" s="43"/>
      <c r="I105" s="93" t="e">
        <f>G105*E105</f>
        <v>#REF!</v>
      </c>
      <c r="J105" s="41"/>
    </row>
    <row r="106" spans="1:10" ht="15">
      <c r="A106" s="76"/>
      <c r="B106" s="45" t="s">
        <v>38</v>
      </c>
      <c r="C106" s="43"/>
      <c r="D106" s="43"/>
      <c r="E106" s="284" t="e">
        <f>I38</f>
        <v>#REF!</v>
      </c>
      <c r="F106" s="42"/>
      <c r="G106" s="46" t="e">
        <f>J100</f>
        <v>#REF!</v>
      </c>
      <c r="H106" s="43"/>
      <c r="I106" s="93" t="e">
        <f>G106*E106</f>
        <v>#REF!</v>
      </c>
      <c r="J106" s="91"/>
    </row>
    <row r="107" spans="1:10" ht="15.75" thickBot="1">
      <c r="A107" s="42"/>
      <c r="B107" s="45"/>
      <c r="C107" s="43"/>
      <c r="D107" s="43"/>
      <c r="E107" s="46"/>
      <c r="F107" s="42"/>
      <c r="G107" s="46"/>
      <c r="H107" s="43"/>
      <c r="I107" s="44" t="s">
        <v>8</v>
      </c>
      <c r="J107" s="94" t="e">
        <f>SUM(I105:I106)</f>
        <v>#REF!</v>
      </c>
    </row>
    <row r="108" spans="1:10" ht="16.5" thickTop="1" thickBot="1">
      <c r="A108" s="42"/>
      <c r="B108" s="43"/>
      <c r="C108" s="43"/>
      <c r="D108" s="43"/>
      <c r="E108" s="43"/>
      <c r="F108" s="43"/>
      <c r="G108" s="43"/>
      <c r="H108" s="45" t="s">
        <v>538</v>
      </c>
      <c r="I108" s="44" t="s">
        <v>8</v>
      </c>
      <c r="J108" s="94" t="e">
        <f>J107/$C$12</f>
        <v>#REF!</v>
      </c>
    </row>
    <row r="109" spans="1:10" ht="15.75" thickTop="1">
      <c r="A109" s="42"/>
      <c r="B109" s="43"/>
      <c r="C109" s="43"/>
      <c r="D109" s="43"/>
      <c r="E109" s="43"/>
      <c r="F109" s="43"/>
      <c r="G109" s="43"/>
      <c r="H109" s="45"/>
      <c r="I109" s="44"/>
      <c r="J109" s="91"/>
    </row>
    <row r="110" spans="1:10" ht="14.25">
      <c r="A110" s="76" t="s">
        <v>180</v>
      </c>
      <c r="B110" s="45" t="s">
        <v>152</v>
      </c>
      <c r="C110" s="45"/>
      <c r="D110" s="45"/>
      <c r="E110" s="41"/>
      <c r="F110" s="41"/>
      <c r="G110" s="41"/>
      <c r="H110" s="45"/>
      <c r="I110" s="41"/>
      <c r="J110" s="41"/>
    </row>
    <row r="111" spans="1:10" ht="15">
      <c r="A111" s="42"/>
      <c r="B111" s="43"/>
      <c r="C111" s="43"/>
      <c r="D111" s="43"/>
      <c r="E111" s="43"/>
      <c r="F111" s="43"/>
      <c r="G111" s="43"/>
      <c r="H111" s="43"/>
      <c r="I111" s="43"/>
      <c r="J111" s="43"/>
    </row>
    <row r="112" spans="1:10" ht="15">
      <c r="A112" s="76"/>
      <c r="B112" s="45" t="s">
        <v>37</v>
      </c>
      <c r="C112" s="43"/>
      <c r="D112" s="43"/>
      <c r="E112" s="41" t="s">
        <v>41</v>
      </c>
      <c r="F112" s="41"/>
      <c r="G112" s="41" t="s">
        <v>1</v>
      </c>
      <c r="H112" s="45"/>
      <c r="I112" s="77" t="s">
        <v>2</v>
      </c>
      <c r="J112" s="41"/>
    </row>
    <row r="113" spans="1:10" ht="15">
      <c r="A113" s="42"/>
      <c r="B113" s="43" t="s">
        <v>6</v>
      </c>
      <c r="C113" s="43"/>
      <c r="D113" s="43"/>
      <c r="E113" s="83">
        <v>1</v>
      </c>
      <c r="F113" s="42" t="s">
        <v>4</v>
      </c>
      <c r="G113" s="46" t="e">
        <f>+Dados!#REF!</f>
        <v>#REF!</v>
      </c>
      <c r="H113" s="84" t="s">
        <v>8</v>
      </c>
      <c r="I113" s="46" t="e">
        <f>E113*G113</f>
        <v>#REF!</v>
      </c>
      <c r="J113" s="43"/>
    </row>
    <row r="114" spans="1:10" ht="15">
      <c r="A114" s="42"/>
      <c r="B114" s="288" t="s">
        <v>520</v>
      </c>
      <c r="C114" s="288"/>
      <c r="D114" s="288"/>
      <c r="E114" s="292">
        <f>$E$15</f>
        <v>25.089285714285712</v>
      </c>
      <c r="F114" s="287" t="s">
        <v>4</v>
      </c>
      <c r="G114" s="289" t="e">
        <f>Dados!#REF!</f>
        <v>#REF!</v>
      </c>
      <c r="H114" s="293" t="s">
        <v>8</v>
      </c>
      <c r="I114" s="289" t="e">
        <f>E114*G114</f>
        <v>#REF!</v>
      </c>
      <c r="J114" s="43"/>
    </row>
    <row r="115" spans="1:10" ht="15">
      <c r="A115" s="42"/>
      <c r="B115" s="64" t="s">
        <v>7</v>
      </c>
      <c r="C115" s="64"/>
      <c r="D115" s="64"/>
      <c r="E115" s="105">
        <f>E113</f>
        <v>1</v>
      </c>
      <c r="F115" s="106" t="s">
        <v>4</v>
      </c>
      <c r="G115" s="100">
        <f>$E$15*Dados!$I$43*2-0.06*G46</f>
        <v>101.87166857142853</v>
      </c>
      <c r="H115" s="107" t="s">
        <v>8</v>
      </c>
      <c r="I115" s="100">
        <f>E115*G115</f>
        <v>101.87166857142853</v>
      </c>
      <c r="J115" s="43"/>
    </row>
    <row r="116" spans="1:10" ht="15.75" thickBot="1">
      <c r="A116" s="42"/>
      <c r="B116" s="43" t="s">
        <v>90</v>
      </c>
      <c r="C116" s="43"/>
      <c r="D116" s="87"/>
      <c r="E116" s="83">
        <v>1</v>
      </c>
      <c r="F116" s="42" t="s">
        <v>4</v>
      </c>
      <c r="G116" s="46" t="e">
        <f>SUM(I113:I115)</f>
        <v>#REF!</v>
      </c>
      <c r="H116" s="43"/>
      <c r="I116" s="44" t="s">
        <v>8</v>
      </c>
      <c r="J116" s="88" t="e">
        <f>G116</f>
        <v>#REF!</v>
      </c>
    </row>
    <row r="117" spans="1:10" ht="15">
      <c r="A117" s="89"/>
      <c r="B117" s="43"/>
      <c r="C117" s="43"/>
      <c r="D117" s="43"/>
      <c r="E117" s="43"/>
      <c r="F117" s="43"/>
      <c r="G117" s="90"/>
      <c r="H117" s="43"/>
      <c r="I117" s="43"/>
      <c r="J117" s="43"/>
    </row>
    <row r="118" spans="1:10" ht="15">
      <c r="A118" s="76"/>
      <c r="B118" s="45" t="s">
        <v>38</v>
      </c>
      <c r="C118" s="43"/>
      <c r="D118" s="43"/>
      <c r="E118" s="41" t="s">
        <v>41</v>
      </c>
      <c r="F118" s="41"/>
      <c r="G118" s="41" t="s">
        <v>1</v>
      </c>
      <c r="H118" s="45"/>
      <c r="I118" s="77" t="s">
        <v>2</v>
      </c>
      <c r="J118" s="41"/>
    </row>
    <row r="119" spans="1:10" ht="15">
      <c r="A119" s="42"/>
      <c r="B119" s="43" t="s">
        <v>6</v>
      </c>
      <c r="C119" s="43"/>
      <c r="D119" s="43"/>
      <c r="E119" s="83">
        <v>1</v>
      </c>
      <c r="F119" s="42" t="s">
        <v>4</v>
      </c>
      <c r="G119" s="46">
        <f>+Dados!$I$13</f>
        <v>718.71</v>
      </c>
      <c r="H119" s="84" t="s">
        <v>8</v>
      </c>
      <c r="I119" s="46">
        <f>E119*G119</f>
        <v>718.71</v>
      </c>
      <c r="J119" s="43"/>
    </row>
    <row r="120" spans="1:10" ht="15">
      <c r="A120" s="42"/>
      <c r="B120" s="288" t="s">
        <v>520</v>
      </c>
      <c r="C120" s="288"/>
      <c r="D120" s="288"/>
      <c r="E120" s="292">
        <f>$E$15</f>
        <v>25.089285714285712</v>
      </c>
      <c r="F120" s="287" t="s">
        <v>4</v>
      </c>
      <c r="G120" s="289" t="e">
        <f>Dados!#REF!</f>
        <v>#REF!</v>
      </c>
      <c r="H120" s="293" t="s">
        <v>8</v>
      </c>
      <c r="I120" s="289" t="e">
        <f>E120*G120</f>
        <v>#REF!</v>
      </c>
      <c r="J120" s="43"/>
    </row>
    <row r="121" spans="1:10" ht="15">
      <c r="A121" s="42"/>
      <c r="B121" s="64" t="s">
        <v>7</v>
      </c>
      <c r="C121" s="64"/>
      <c r="D121" s="64"/>
      <c r="E121" s="105">
        <f>E119</f>
        <v>1</v>
      </c>
      <c r="F121" s="106" t="s">
        <v>4</v>
      </c>
      <c r="G121" s="100">
        <f>$E$15*Dados!$I$43*2-0.06*G61</f>
        <v>190.36494857142856</v>
      </c>
      <c r="H121" s="107" t="s">
        <v>8</v>
      </c>
      <c r="I121" s="100">
        <f>E121*G121</f>
        <v>190.36494857142856</v>
      </c>
      <c r="J121" s="43"/>
    </row>
    <row r="122" spans="1:10" ht="15.75" thickBot="1">
      <c r="A122" s="42"/>
      <c r="B122" s="43" t="s">
        <v>77</v>
      </c>
      <c r="C122" s="43"/>
      <c r="D122" s="87"/>
      <c r="E122" s="83">
        <v>1</v>
      </c>
      <c r="F122" s="42" t="s">
        <v>4</v>
      </c>
      <c r="G122" s="46" t="e">
        <f>SUM(I119:I121)</f>
        <v>#REF!</v>
      </c>
      <c r="H122" s="43"/>
      <c r="I122" s="44" t="s">
        <v>8</v>
      </c>
      <c r="J122" s="88" t="e">
        <f>G122</f>
        <v>#REF!</v>
      </c>
    </row>
    <row r="123" spans="1:10" ht="15">
      <c r="A123" s="42"/>
      <c r="B123" s="45"/>
      <c r="C123" s="43"/>
      <c r="D123" s="87"/>
      <c r="E123" s="46"/>
      <c r="F123" s="42"/>
      <c r="G123" s="46"/>
      <c r="H123" s="43"/>
      <c r="I123" s="44"/>
      <c r="J123" s="91"/>
    </row>
    <row r="124" spans="1:10" ht="15">
      <c r="A124" s="42"/>
      <c r="B124" s="43"/>
      <c r="C124" s="43"/>
      <c r="D124" s="43"/>
      <c r="E124" s="43"/>
      <c r="F124" s="43"/>
      <c r="G124" s="43"/>
      <c r="H124" s="43"/>
      <c r="I124" s="43"/>
      <c r="J124" s="43"/>
    </row>
    <row r="125" spans="1:10" ht="15">
      <c r="A125" s="42"/>
      <c r="B125" s="45" t="s">
        <v>153</v>
      </c>
      <c r="C125" s="43"/>
      <c r="D125" s="43"/>
      <c r="E125" s="46"/>
      <c r="F125" s="42"/>
      <c r="G125" s="46"/>
      <c r="H125" s="43"/>
      <c r="I125" s="43"/>
      <c r="J125" s="43"/>
    </row>
    <row r="126" spans="1:10" ht="15">
      <c r="A126" s="42"/>
      <c r="B126" s="45"/>
      <c r="C126" s="43"/>
      <c r="D126" s="43"/>
      <c r="E126" s="41" t="s">
        <v>41</v>
      </c>
      <c r="F126" s="41"/>
      <c r="G126" s="41" t="s">
        <v>149</v>
      </c>
      <c r="H126" s="45"/>
      <c r="I126" s="41" t="s">
        <v>2</v>
      </c>
      <c r="J126" s="91"/>
    </row>
    <row r="127" spans="1:10" ht="15">
      <c r="A127" s="76"/>
      <c r="B127" s="45" t="s">
        <v>37</v>
      </c>
      <c r="C127" s="43"/>
      <c r="D127" s="43"/>
      <c r="E127" s="42" t="e">
        <f>E105</f>
        <v>#REF!</v>
      </c>
      <c r="F127" s="43"/>
      <c r="G127" s="47" t="e">
        <f>J116</f>
        <v>#REF!</v>
      </c>
      <c r="H127" s="43"/>
      <c r="I127" s="93" t="e">
        <f>G127*E127</f>
        <v>#REF!</v>
      </c>
      <c r="J127" s="41"/>
    </row>
    <row r="128" spans="1:10" ht="15">
      <c r="A128" s="76"/>
      <c r="B128" s="45" t="s">
        <v>38</v>
      </c>
      <c r="C128" s="43"/>
      <c r="D128" s="43"/>
      <c r="E128" s="284" t="e">
        <f>I38</f>
        <v>#REF!</v>
      </c>
      <c r="F128" s="42"/>
      <c r="G128" s="46" t="e">
        <f>J122</f>
        <v>#REF!</v>
      </c>
      <c r="H128" s="43"/>
      <c r="I128" s="93" t="e">
        <f>G128*E128</f>
        <v>#REF!</v>
      </c>
      <c r="J128" s="91"/>
    </row>
    <row r="129" spans="1:10" ht="15.75" thickBot="1">
      <c r="A129" s="42"/>
      <c r="B129" s="45"/>
      <c r="C129" s="43"/>
      <c r="D129" s="43"/>
      <c r="E129" s="46"/>
      <c r="F129" s="42"/>
      <c r="G129" s="46"/>
      <c r="H129" s="43"/>
      <c r="I129" s="44" t="s">
        <v>8</v>
      </c>
      <c r="J129" s="94" t="e">
        <f>SUM(I127:I128)</f>
        <v>#REF!</v>
      </c>
    </row>
    <row r="130" spans="1:10" ht="16.5" thickTop="1" thickBot="1">
      <c r="A130" s="42"/>
      <c r="B130" s="43"/>
      <c r="C130" s="43"/>
      <c r="D130" s="43"/>
      <c r="E130" s="43"/>
      <c r="F130" s="43"/>
      <c r="G130" s="43"/>
      <c r="H130" s="45" t="s">
        <v>538</v>
      </c>
      <c r="I130" s="44" t="s">
        <v>8</v>
      </c>
      <c r="J130" s="94" t="e">
        <f>J129/$C$12</f>
        <v>#REF!</v>
      </c>
    </row>
    <row r="131" spans="1:10" ht="15" thickTop="1">
      <c r="A131" s="76" t="s">
        <v>181</v>
      </c>
      <c r="B131" s="45" t="s">
        <v>155</v>
      </c>
      <c r="C131" s="45"/>
      <c r="D131" s="45"/>
      <c r="E131" s="41"/>
      <c r="F131" s="41"/>
      <c r="G131" s="41"/>
      <c r="H131" s="45"/>
      <c r="I131" s="41"/>
      <c r="J131" s="41"/>
    </row>
    <row r="132" spans="1:10" ht="15">
      <c r="A132" s="42"/>
      <c r="B132" s="45"/>
      <c r="C132" s="43"/>
      <c r="D132" s="43"/>
      <c r="E132" s="42"/>
      <c r="F132" s="42"/>
      <c r="G132" s="42"/>
      <c r="H132" s="42"/>
      <c r="I132" s="42"/>
      <c r="J132" s="42"/>
    </row>
    <row r="133" spans="1:10" ht="15">
      <c r="A133" s="76"/>
      <c r="B133" s="108" t="s">
        <v>43</v>
      </c>
      <c r="C133" s="64"/>
      <c r="D133" s="64"/>
      <c r="E133" s="77" t="s">
        <v>0</v>
      </c>
      <c r="F133" s="77"/>
      <c r="G133" s="77" t="s">
        <v>9</v>
      </c>
      <c r="H133" s="108"/>
      <c r="I133" s="77" t="s">
        <v>2</v>
      </c>
      <c r="J133" s="42"/>
    </row>
    <row r="134" spans="1:10" ht="15">
      <c r="A134" s="42"/>
      <c r="B134" s="43" t="s">
        <v>213</v>
      </c>
      <c r="C134" s="43"/>
      <c r="D134" s="43"/>
      <c r="E134" s="109" t="e">
        <f>G36</f>
        <v>#REF!</v>
      </c>
      <c r="F134" s="110" t="s">
        <v>158</v>
      </c>
      <c r="G134" s="46">
        <f>+Dados!$I$28</f>
        <v>43.81</v>
      </c>
      <c r="H134" s="43" t="s">
        <v>157</v>
      </c>
      <c r="I134" s="46" t="e">
        <f>G134*E134</f>
        <v>#REF!</v>
      </c>
      <c r="J134" s="43"/>
    </row>
    <row r="135" spans="1:10" ht="15">
      <c r="A135" s="42"/>
      <c r="B135" s="43" t="s">
        <v>266</v>
      </c>
      <c r="C135" s="43"/>
      <c r="D135" s="43"/>
      <c r="E135" s="109" t="e">
        <f>E134/2</f>
        <v>#REF!</v>
      </c>
      <c r="F135" s="110" t="s">
        <v>158</v>
      </c>
      <c r="G135" s="46">
        <f>+Dados!$I$40</f>
        <v>73.03</v>
      </c>
      <c r="H135" s="43" t="s">
        <v>157</v>
      </c>
      <c r="I135" s="46" t="e">
        <f>G135*E135</f>
        <v>#REF!</v>
      </c>
      <c r="J135" s="43"/>
    </row>
    <row r="136" spans="1:10" ht="15">
      <c r="A136" s="42"/>
      <c r="B136" s="43" t="s">
        <v>540</v>
      </c>
      <c r="C136" s="43"/>
      <c r="D136" s="43"/>
      <c r="E136" s="109">
        <v>0.5</v>
      </c>
      <c r="F136" s="110" t="s">
        <v>158</v>
      </c>
      <c r="G136" s="46">
        <v>390</v>
      </c>
      <c r="H136" s="43" t="s">
        <v>157</v>
      </c>
      <c r="I136" s="46">
        <f>G136*E136</f>
        <v>195</v>
      </c>
      <c r="J136" s="43"/>
    </row>
    <row r="137" spans="1:10" ht="15">
      <c r="A137" s="42"/>
      <c r="B137" s="64" t="s">
        <v>301</v>
      </c>
      <c r="C137" s="64"/>
      <c r="D137" s="64"/>
      <c r="E137" s="111" t="e">
        <f>H27</f>
        <v>#REF!</v>
      </c>
      <c r="F137" s="112" t="s">
        <v>302</v>
      </c>
      <c r="G137" s="203">
        <f>+Dados!$I$44</f>
        <v>49.4</v>
      </c>
      <c r="H137" s="64" t="s">
        <v>157</v>
      </c>
      <c r="I137" s="100" t="e">
        <f>G137*E137</f>
        <v>#REF!</v>
      </c>
      <c r="J137" s="43"/>
    </row>
    <row r="138" spans="1:10" ht="15">
      <c r="A138" s="42"/>
      <c r="B138" s="43" t="s">
        <v>81</v>
      </c>
      <c r="C138" s="43"/>
      <c r="D138" s="113"/>
      <c r="E138" s="114"/>
      <c r="F138" s="43"/>
      <c r="G138" s="43"/>
      <c r="H138" s="42"/>
      <c r="I138" s="46"/>
      <c r="J138" s="103" t="e">
        <f>SUM(I134:I137)</f>
        <v>#REF!</v>
      </c>
    </row>
    <row r="139" spans="1:10" ht="15">
      <c r="A139" s="42"/>
      <c r="B139" s="45"/>
      <c r="C139" s="43"/>
      <c r="D139" s="43"/>
      <c r="E139" s="43"/>
      <c r="F139" s="43"/>
      <c r="G139" s="43"/>
      <c r="H139" s="43"/>
      <c r="I139" s="43"/>
      <c r="J139" s="43"/>
    </row>
    <row r="140" spans="1:10" ht="15.75" thickBot="1">
      <c r="A140" s="42"/>
      <c r="B140" s="45" t="s">
        <v>156</v>
      </c>
      <c r="C140" s="43"/>
      <c r="D140" s="43"/>
      <c r="E140" s="115"/>
      <c r="F140" s="47"/>
      <c r="G140" s="43"/>
      <c r="H140" s="43"/>
      <c r="I140" s="44" t="s">
        <v>8</v>
      </c>
      <c r="J140" s="88" t="e">
        <f>J138</f>
        <v>#REF!</v>
      </c>
    </row>
    <row r="141" spans="1:10" ht="15.75" thickBot="1">
      <c r="A141" s="42"/>
      <c r="B141" s="43"/>
      <c r="C141" s="43"/>
      <c r="D141" s="43"/>
      <c r="E141" s="43"/>
      <c r="F141" s="43"/>
      <c r="G141" s="43"/>
      <c r="H141" s="45" t="s">
        <v>538</v>
      </c>
      <c r="I141" s="44" t="s">
        <v>8</v>
      </c>
      <c r="J141" s="94" t="e">
        <f>J140/$C$12</f>
        <v>#REF!</v>
      </c>
    </row>
    <row r="142" spans="1:10" ht="15.75" thickTop="1">
      <c r="A142" s="42"/>
      <c r="B142" s="45"/>
      <c r="C142" s="43"/>
      <c r="D142" s="43"/>
      <c r="E142" s="115"/>
      <c r="F142" s="47"/>
      <c r="G142" s="43"/>
      <c r="H142" s="43"/>
      <c r="I142" s="44"/>
      <c r="J142" s="91"/>
    </row>
    <row r="143" spans="1:10" ht="15">
      <c r="A143" s="76" t="s">
        <v>182</v>
      </c>
      <c r="B143" s="45" t="s">
        <v>209</v>
      </c>
      <c r="C143" s="43"/>
      <c r="D143" s="43"/>
      <c r="E143" s="115"/>
      <c r="F143" s="47"/>
      <c r="G143" s="43"/>
      <c r="H143" s="43"/>
      <c r="I143" s="44"/>
      <c r="J143" s="91"/>
    </row>
    <row r="144" spans="1:10" ht="15">
      <c r="A144" s="76"/>
      <c r="B144" s="45"/>
      <c r="C144" s="43"/>
      <c r="D144" s="43"/>
      <c r="E144" s="115"/>
      <c r="F144" s="47"/>
      <c r="G144" s="43"/>
      <c r="H144" s="43"/>
      <c r="I144" s="44"/>
      <c r="J144" s="91"/>
    </row>
    <row r="145" spans="1:10" ht="15">
      <c r="A145" s="42"/>
      <c r="B145" s="108" t="s">
        <v>305</v>
      </c>
      <c r="C145" s="64"/>
      <c r="D145" s="106" t="s">
        <v>0</v>
      </c>
      <c r="E145" s="64"/>
      <c r="F145" s="106" t="s">
        <v>9</v>
      </c>
      <c r="G145" s="64"/>
      <c r="H145" s="106"/>
      <c r="I145" s="64"/>
      <c r="J145" s="64"/>
    </row>
    <row r="146" spans="1:10" ht="15">
      <c r="A146" s="42"/>
      <c r="B146" s="123" t="s">
        <v>305</v>
      </c>
      <c r="C146" s="123"/>
      <c r="D146" s="144">
        <v>7.33</v>
      </c>
      <c r="E146" s="123" t="s">
        <v>539</v>
      </c>
      <c r="F146" s="127" t="e">
        <f>+Dados!#REF!</f>
        <v>#REF!</v>
      </c>
      <c r="G146" s="129"/>
      <c r="H146" s="160">
        <v>1</v>
      </c>
      <c r="I146" s="131" t="s">
        <v>8</v>
      </c>
      <c r="J146" s="46" t="e">
        <f>D146*F146*H146</f>
        <v>#REF!</v>
      </c>
    </row>
    <row r="147" spans="1:10" ht="15">
      <c r="A147" s="42"/>
      <c r="B147" s="43" t="s">
        <v>89</v>
      </c>
      <c r="C147" s="43"/>
      <c r="D147" s="104"/>
      <c r="E147" s="43"/>
      <c r="F147" s="43"/>
      <c r="G147" s="43"/>
      <c r="H147" s="116"/>
      <c r="I147" s="98" t="s">
        <v>8</v>
      </c>
      <c r="J147" s="139" t="e">
        <f>SUM(J146:J146)</f>
        <v>#REF!</v>
      </c>
    </row>
    <row r="148" spans="1:10" ht="15">
      <c r="A148" s="42"/>
      <c r="B148" s="43"/>
      <c r="C148" s="43"/>
      <c r="D148" s="104"/>
      <c r="E148" s="43"/>
      <c r="F148" s="43"/>
      <c r="G148" s="43"/>
      <c r="H148" s="116"/>
      <c r="I148" s="98"/>
      <c r="J148" s="117"/>
    </row>
    <row r="149" spans="1:10" ht="15.75" thickBot="1">
      <c r="A149" s="42"/>
      <c r="B149" s="45" t="s">
        <v>210</v>
      </c>
      <c r="C149" s="43"/>
      <c r="D149" s="43"/>
      <c r="E149" s="115"/>
      <c r="F149" s="47"/>
      <c r="G149" s="43"/>
      <c r="H149" s="43"/>
      <c r="I149" s="44" t="s">
        <v>8</v>
      </c>
      <c r="J149" s="88" t="e">
        <f>J147</f>
        <v>#REF!</v>
      </c>
    </row>
    <row r="150" spans="1:10" ht="15">
      <c r="A150" s="42"/>
      <c r="B150" s="45"/>
      <c r="C150" s="43"/>
      <c r="D150" s="43"/>
      <c r="E150" s="115"/>
      <c r="F150" s="47"/>
      <c r="G150" s="43"/>
      <c r="H150" s="43"/>
      <c r="I150" s="44"/>
      <c r="J150" s="91"/>
    </row>
    <row r="151" spans="1:10" ht="15">
      <c r="A151" s="76" t="s">
        <v>183</v>
      </c>
      <c r="B151" s="45" t="s">
        <v>186</v>
      </c>
      <c r="C151" s="43"/>
      <c r="D151" s="43"/>
      <c r="E151" s="115"/>
      <c r="F151" s="47"/>
      <c r="G151" s="43"/>
      <c r="H151" s="43"/>
      <c r="I151" s="44"/>
      <c r="J151" s="91"/>
    </row>
    <row r="152" spans="1:10" ht="15">
      <c r="A152" s="42"/>
      <c r="B152" s="45"/>
      <c r="C152" s="43"/>
      <c r="D152" s="43"/>
      <c r="E152" s="115"/>
      <c r="F152" s="47"/>
      <c r="G152" s="43"/>
      <c r="H152" s="43"/>
      <c r="I152" s="44"/>
      <c r="J152" s="91"/>
    </row>
    <row r="153" spans="1:10" ht="15">
      <c r="A153" s="42"/>
      <c r="B153" s="108" t="s">
        <v>187</v>
      </c>
      <c r="C153" s="64"/>
      <c r="D153" s="77"/>
      <c r="E153" s="77"/>
      <c r="F153" s="77"/>
      <c r="G153" s="77"/>
      <c r="H153" s="77"/>
      <c r="I153" s="77"/>
      <c r="J153" s="77" t="s">
        <v>2</v>
      </c>
    </row>
    <row r="154" spans="1:10" ht="15">
      <c r="A154" s="42"/>
      <c r="B154" s="78" t="s">
        <v>188</v>
      </c>
      <c r="C154" s="78"/>
      <c r="D154" s="162"/>
      <c r="E154" s="162"/>
      <c r="F154" s="162"/>
      <c r="G154" s="162"/>
      <c r="H154" s="162"/>
      <c r="I154" s="162"/>
      <c r="J154" s="163" t="e">
        <f>J79</f>
        <v>#REF!</v>
      </c>
    </row>
    <row r="155" spans="1:10" ht="15">
      <c r="A155" s="42"/>
      <c r="B155" s="43" t="s">
        <v>189</v>
      </c>
      <c r="C155" s="43"/>
      <c r="D155" s="41"/>
      <c r="E155" s="41"/>
      <c r="F155" s="41"/>
      <c r="G155" s="41"/>
      <c r="H155" s="41"/>
      <c r="I155" s="41"/>
      <c r="J155" s="164" t="e">
        <f>J108</f>
        <v>#REF!</v>
      </c>
    </row>
    <row r="156" spans="1:10" ht="15">
      <c r="A156" s="42"/>
      <c r="B156" s="43" t="s">
        <v>190</v>
      </c>
      <c r="C156" s="43"/>
      <c r="D156" s="41"/>
      <c r="E156" s="41"/>
      <c r="F156" s="41"/>
      <c r="G156" s="41"/>
      <c r="H156" s="41"/>
      <c r="I156" s="41"/>
      <c r="J156" s="164" t="e">
        <f>J130</f>
        <v>#REF!</v>
      </c>
    </row>
    <row r="157" spans="1:10" ht="15">
      <c r="A157" s="42"/>
      <c r="B157" s="43" t="s">
        <v>191</v>
      </c>
      <c r="C157" s="43"/>
      <c r="D157" s="41"/>
      <c r="E157" s="41"/>
      <c r="F157" s="41"/>
      <c r="G157" s="41"/>
      <c r="H157" s="41"/>
      <c r="I157" s="41"/>
      <c r="J157" s="164" t="e">
        <f>J141</f>
        <v>#REF!</v>
      </c>
    </row>
    <row r="158" spans="1:10" ht="15">
      <c r="A158" s="42"/>
      <c r="B158" s="43" t="s">
        <v>211</v>
      </c>
      <c r="C158" s="43"/>
      <c r="D158" s="41"/>
      <c r="E158" s="41"/>
      <c r="F158" s="41"/>
      <c r="G158" s="41"/>
      <c r="H158" s="41"/>
      <c r="I158" s="41"/>
      <c r="J158" s="164" t="e">
        <f>J149</f>
        <v>#REF!</v>
      </c>
    </row>
    <row r="159" spans="1:10" ht="15">
      <c r="A159" s="42"/>
      <c r="B159" s="43"/>
      <c r="C159" s="43"/>
      <c r="D159" s="104"/>
      <c r="E159" s="43"/>
      <c r="F159" s="43"/>
      <c r="G159" s="43"/>
      <c r="H159" s="116"/>
      <c r="I159" s="46"/>
      <c r="J159" s="165"/>
    </row>
    <row r="160" spans="1:10" ht="15.75" thickBot="1">
      <c r="A160" s="42"/>
      <c r="B160" s="45" t="s">
        <v>194</v>
      </c>
      <c r="C160" s="43"/>
      <c r="D160" s="43"/>
      <c r="E160" s="115"/>
      <c r="F160" s="47"/>
      <c r="G160" s="43"/>
      <c r="H160" s="43"/>
      <c r="I160" s="44" t="s">
        <v>8</v>
      </c>
      <c r="J160" s="88" t="e">
        <f>SUM(J154:J158)</f>
        <v>#REF!</v>
      </c>
    </row>
    <row r="161" spans="1:10" ht="15">
      <c r="A161" s="42"/>
      <c r="B161" s="45"/>
      <c r="C161" s="43"/>
      <c r="D161" s="43"/>
      <c r="E161" s="115"/>
      <c r="F161" s="47"/>
      <c r="G161" s="43"/>
      <c r="H161" s="43"/>
      <c r="I161" s="44"/>
      <c r="J161" s="91"/>
    </row>
    <row r="162" spans="1:10" ht="15">
      <c r="A162" s="76" t="s">
        <v>184</v>
      </c>
      <c r="B162" s="45" t="s">
        <v>255</v>
      </c>
      <c r="C162" s="43"/>
      <c r="D162" s="43"/>
      <c r="E162" s="115"/>
      <c r="F162" s="47"/>
      <c r="G162" s="43"/>
      <c r="H162" s="43"/>
      <c r="I162" s="74"/>
      <c r="J162" s="47"/>
    </row>
    <row r="163" spans="1:10" ht="15">
      <c r="A163" s="76"/>
      <c r="B163" s="45"/>
      <c r="C163" s="43"/>
      <c r="D163" s="43"/>
      <c r="E163" s="115"/>
      <c r="F163" s="47"/>
      <c r="G163" s="43"/>
      <c r="H163" s="43"/>
      <c r="I163" s="74"/>
      <c r="J163" s="47"/>
    </row>
    <row r="164" spans="1:10" ht="15">
      <c r="A164" s="76"/>
      <c r="B164" s="108" t="s">
        <v>256</v>
      </c>
      <c r="C164" s="64"/>
      <c r="D164" s="77"/>
      <c r="E164" s="77"/>
      <c r="F164" s="77"/>
      <c r="G164" s="77"/>
      <c r="H164" s="77"/>
      <c r="I164" s="77"/>
      <c r="J164" s="77" t="s">
        <v>2</v>
      </c>
    </row>
    <row r="165" spans="1:10" ht="15">
      <c r="A165" s="76"/>
      <c r="B165" s="78" t="s">
        <v>196</v>
      </c>
      <c r="C165" s="78"/>
      <c r="D165" s="162"/>
      <c r="E165" s="162"/>
      <c r="F165" s="166"/>
      <c r="G165" s="162"/>
      <c r="H165" s="167"/>
      <c r="I165" s="162"/>
      <c r="J165" s="163" t="e">
        <f>J160</f>
        <v>#REF!</v>
      </c>
    </row>
    <row r="166" spans="1:10" ht="15">
      <c r="A166" s="76"/>
      <c r="B166" s="43" t="s">
        <v>197</v>
      </c>
      <c r="C166" s="43"/>
      <c r="D166" s="41"/>
      <c r="E166" s="41"/>
      <c r="F166" s="168"/>
      <c r="G166" s="41"/>
      <c r="H166" s="169"/>
      <c r="I166" s="41"/>
      <c r="J166" s="164" t="e">
        <f>J165</f>
        <v>#REF!</v>
      </c>
    </row>
    <row r="167" spans="1:10" ht="15">
      <c r="A167" s="76"/>
      <c r="B167" s="64" t="s">
        <v>198</v>
      </c>
      <c r="C167" s="64"/>
      <c r="D167" s="77"/>
      <c r="E167" s="77"/>
      <c r="F167" s="170"/>
      <c r="G167" s="77"/>
      <c r="H167" s="171"/>
      <c r="I167" s="77"/>
      <c r="J167" s="172" t="e">
        <f>C14</f>
        <v>#REF!</v>
      </c>
    </row>
    <row r="168" spans="1:10" ht="15">
      <c r="A168" s="76"/>
      <c r="B168" s="43"/>
      <c r="C168" s="43"/>
      <c r="D168" s="41"/>
      <c r="E168" s="41"/>
      <c r="F168" s="168"/>
      <c r="G168" s="41"/>
      <c r="H168" s="169"/>
      <c r="I168" s="41"/>
      <c r="J168" s="218"/>
    </row>
    <row r="169" spans="1:10" ht="15">
      <c r="A169" s="76"/>
      <c r="B169" s="45" t="s">
        <v>257</v>
      </c>
      <c r="C169" s="43"/>
      <c r="D169" s="43"/>
      <c r="E169" s="115"/>
      <c r="F169" s="47"/>
      <c r="G169" s="43"/>
      <c r="H169" s="43"/>
      <c r="I169" s="41" t="s">
        <v>530</v>
      </c>
      <c r="J169" s="173" t="e">
        <f>TRUNC(J166/J167,2)</f>
        <v>#REF!</v>
      </c>
    </row>
    <row r="170" spans="1:10" ht="15">
      <c r="A170" s="76"/>
      <c r="B170" s="45"/>
      <c r="C170" s="43"/>
      <c r="D170" s="43"/>
      <c r="E170" s="115"/>
      <c r="F170" s="47"/>
      <c r="G170" s="43"/>
      <c r="H170" s="43"/>
      <c r="I170" s="41"/>
      <c r="J170" s="91"/>
    </row>
    <row r="171" spans="1:10" ht="15">
      <c r="A171" s="76"/>
      <c r="B171" s="45"/>
      <c r="C171" s="43"/>
      <c r="D171" s="43"/>
      <c r="E171" s="115"/>
      <c r="F171" s="47"/>
      <c r="G171" s="43"/>
      <c r="H171" s="44" t="s">
        <v>403</v>
      </c>
      <c r="I171" s="254">
        <f>+BDI!$D$18</f>
        <v>0.33169999999999999</v>
      </c>
      <c r="J171" s="173" t="e">
        <f>TRUNC(J169*I171,2)</f>
        <v>#REF!</v>
      </c>
    </row>
    <row r="172" spans="1:10" ht="15">
      <c r="A172" s="76"/>
      <c r="B172" s="45"/>
      <c r="C172" s="43"/>
      <c r="D172" s="43"/>
      <c r="E172" s="115"/>
      <c r="F172" s="47"/>
      <c r="G172" s="43"/>
      <c r="H172" s="44"/>
      <c r="I172" s="254"/>
      <c r="J172" s="91"/>
    </row>
    <row r="173" spans="1:10" ht="15">
      <c r="A173" s="76"/>
      <c r="B173" s="45" t="s">
        <v>404</v>
      </c>
      <c r="C173" s="43"/>
      <c r="D173" s="43"/>
      <c r="E173" s="115"/>
      <c r="F173" s="47"/>
      <c r="G173" s="43"/>
      <c r="H173" s="43"/>
      <c r="I173" s="41" t="s">
        <v>530</v>
      </c>
      <c r="J173" s="173" t="e">
        <f>J169+J171</f>
        <v>#REF!</v>
      </c>
    </row>
    <row r="174" spans="1:10" ht="15">
      <c r="A174" s="76"/>
      <c r="B174" s="45"/>
      <c r="C174" s="43"/>
      <c r="D174" s="43"/>
      <c r="E174" s="115"/>
      <c r="F174" s="47"/>
      <c r="G174" s="43"/>
      <c r="H174" s="43"/>
      <c r="I174" s="41"/>
      <c r="J174" s="91"/>
    </row>
    <row r="175" spans="1:10" ht="3" customHeight="1">
      <c r="A175" s="29"/>
      <c r="B175" s="30"/>
      <c r="C175" s="30"/>
      <c r="D175" s="32"/>
      <c r="E175" s="30"/>
      <c r="F175" s="34"/>
      <c r="G175" s="35"/>
      <c r="H175" s="36"/>
      <c r="I175" s="31"/>
      <c r="J175" s="33"/>
    </row>
  </sheetData>
  <mergeCells count="6">
    <mergeCell ref="A2:J2"/>
    <mergeCell ref="A4:J4"/>
    <mergeCell ref="B26:C26"/>
    <mergeCell ref="B34:C35"/>
    <mergeCell ref="D34:F34"/>
    <mergeCell ref="G34:I34"/>
  </mergeCells>
  <printOptions horizontalCentered="1"/>
  <pageMargins left="1.1811023622047245" right="0.59055118110236227" top="1.5748031496062993" bottom="0.98425196850393704" header="0.51181102362204722" footer="0.51181102362204722"/>
  <pageSetup paperSize="9" scale="50" fitToHeight="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15</vt:i4>
      </vt:variant>
      <vt:variant>
        <vt:lpstr>Intervalos Nomeados</vt:lpstr>
      </vt:variant>
      <vt:variant>
        <vt:i4>15</vt:i4>
      </vt:variant>
    </vt:vector>
  </HeadingPairs>
  <TitlesOfParts>
    <vt:vector size="30" baseType="lpstr">
      <vt:lpstr>Quadro B</vt:lpstr>
      <vt:lpstr>Planilha</vt:lpstr>
      <vt:lpstr>1. RSD</vt:lpstr>
      <vt:lpstr>2. RSDMEC</vt:lpstr>
      <vt:lpstr>3. Seletiva</vt:lpstr>
      <vt:lpstr>4. TRANS</vt:lpstr>
      <vt:lpstr>5. INERTES</vt:lpstr>
      <vt:lpstr>6. ATERRO</vt:lpstr>
      <vt:lpstr>7. RCC</vt:lpstr>
      <vt:lpstr>Encargos</vt:lpstr>
      <vt:lpstr>BDI</vt:lpstr>
      <vt:lpstr>Dados</vt:lpstr>
      <vt:lpstr>Modelo Cronograma</vt:lpstr>
      <vt:lpstr>1.3. COL RSS B</vt:lpstr>
      <vt:lpstr>1.4. CARCAÇAS</vt:lpstr>
      <vt:lpstr>'1. RSD'!Area_de_impressao</vt:lpstr>
      <vt:lpstr>'1.3. COL RSS B'!Area_de_impressao</vt:lpstr>
      <vt:lpstr>'1.4. CARCAÇAS'!Area_de_impressao</vt:lpstr>
      <vt:lpstr>'2. RSDMEC'!Area_de_impressao</vt:lpstr>
      <vt:lpstr>'3. Seletiva'!Area_de_impressao</vt:lpstr>
      <vt:lpstr>'4. TRANS'!Area_de_impressao</vt:lpstr>
      <vt:lpstr>'5. INERTES'!Area_de_impressao</vt:lpstr>
      <vt:lpstr>'6. ATERRO'!Area_de_impressao</vt:lpstr>
      <vt:lpstr>'7. RCC'!Area_de_impressao</vt:lpstr>
      <vt:lpstr>BDI!Area_de_impressao</vt:lpstr>
      <vt:lpstr>Dados!Area_de_impressao</vt:lpstr>
      <vt:lpstr>Encargos!Area_de_impressao</vt:lpstr>
      <vt:lpstr>'Modelo Cronograma'!Area_de_impressao</vt:lpstr>
      <vt:lpstr>Planilha!Area_de_impressao</vt:lpstr>
      <vt:lpstr>'Quadro B'!Area_de_impressao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Junior Claro</cp:lastModifiedBy>
  <cp:lastPrinted>2026-03-27T14:29:41Z</cp:lastPrinted>
  <dcterms:created xsi:type="dcterms:W3CDTF">1998-05-29T19:57:24Z</dcterms:created>
  <dcterms:modified xsi:type="dcterms:W3CDTF">2026-05-22T12:55:24Z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nanc" linkTarget="prop_financ">
    <vt:lpwstr>#REF!</vt:lpwstr>
  </property>
  <property fmtid="{D5CDD505-2E9C-101B-9397-08002B2CF9AE}" pid="3" name="vendas" linkTarget="prop_vendas">
    <vt:lpwstr>#REF!</vt:lpwstr>
  </property>
</Properties>
</file>