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7C5842-2AAD-4135-98C2-E243D3DE434B}" xr6:coauthVersionLast="47" xr6:coauthVersionMax="47" xr10:uidLastSave="{00000000-0000-0000-0000-000000000000}"/>
  <bookViews>
    <workbookView xWindow="-108" yWindow="-108" windowWidth="23256" windowHeight="12456" tabRatio="816" activeTab="3" xr2:uid="{00000000-000D-0000-FFFF-FFFF00000000}"/>
  </bookViews>
  <sheets>
    <sheet name="CRONOGRAMA" sheetId="27" r:id="rId1"/>
    <sheet name="PROCED X META" sheetId="31" r:id="rId2"/>
    <sheet name="DESPESA X CUSTO" sheetId="16" r:id="rId3"/>
    <sheet name="DIMENSIONAMENTOS" sheetId="13" r:id="rId4"/>
    <sheet name="DIMEN. FACILITIES" sheetId="29" r:id="rId5"/>
    <sheet name="DIMEN. MED.ODONTO" sheetId="2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31" l="1"/>
  <c r="H26" i="31"/>
  <c r="X25" i="31"/>
  <c r="W25" i="31"/>
  <c r="V25" i="31"/>
  <c r="W24" i="31"/>
  <c r="V24" i="31"/>
  <c r="W23" i="31"/>
  <c r="V23" i="31"/>
  <c r="X22" i="31"/>
  <c r="W22" i="31"/>
  <c r="V22" i="31"/>
  <c r="W21" i="31"/>
  <c r="V21" i="31"/>
  <c r="W20" i="31"/>
  <c r="V20" i="31"/>
  <c r="V26" i="31" s="1"/>
  <c r="W19" i="31"/>
  <c r="V19" i="31"/>
  <c r="X18" i="31"/>
  <c r="W18" i="31"/>
  <c r="V18" i="31"/>
  <c r="W17" i="31"/>
  <c r="V17" i="31"/>
  <c r="W16" i="31"/>
  <c r="V16" i="31"/>
  <c r="W15" i="31"/>
  <c r="V15" i="31"/>
  <c r="X14" i="31"/>
  <c r="W14" i="31"/>
  <c r="V14" i="31"/>
  <c r="X13" i="31"/>
  <c r="W13" i="31"/>
  <c r="V13" i="31"/>
  <c r="W12" i="31"/>
  <c r="V12" i="31"/>
  <c r="W11" i="31"/>
  <c r="V11" i="31"/>
  <c r="W10" i="31"/>
  <c r="V10" i="31"/>
  <c r="X9" i="31"/>
  <c r="X26" i="31" s="1"/>
  <c r="W9" i="31"/>
  <c r="V9" i="31"/>
  <c r="F10" i="29" l="1"/>
  <c r="F9" i="29"/>
  <c r="F8" i="29"/>
  <c r="F7" i="29"/>
  <c r="F42" i="28"/>
  <c r="F41" i="28"/>
  <c r="F40" i="28"/>
  <c r="F39" i="28"/>
  <c r="F38" i="28"/>
  <c r="F37" i="28"/>
  <c r="F36" i="28"/>
  <c r="F35" i="28"/>
  <c r="F34" i="28"/>
  <c r="F33" i="28"/>
  <c r="F32" i="28"/>
  <c r="F31" i="28"/>
  <c r="F27" i="28"/>
  <c r="C27" i="28"/>
  <c r="H24" i="28"/>
  <c r="H21" i="28"/>
  <c r="F20" i="28"/>
  <c r="F19" i="28"/>
  <c r="F18" i="28"/>
  <c r="F17" i="28"/>
  <c r="F16" i="28"/>
  <c r="F15" i="28"/>
  <c r="F14" i="28"/>
  <c r="F13" i="28"/>
  <c r="F12" i="28"/>
  <c r="F11" i="28"/>
  <c r="F7" i="28"/>
  <c r="C7" i="28"/>
  <c r="D7" i="28" l="1"/>
  <c r="F11" i="29"/>
  <c r="D27" i="28"/>
  <c r="E27" i="28"/>
  <c r="E7" i="28" l="1"/>
  <c r="D92" i="27" l="1"/>
  <c r="D95" i="27" l="1"/>
</calcChain>
</file>

<file path=xl/sharedStrings.xml><?xml version="1.0" encoding="utf-8"?>
<sst xmlns="http://schemas.openxmlformats.org/spreadsheetml/2006/main" count="480" uniqueCount="315">
  <si>
    <t>1. Pessoal</t>
  </si>
  <si>
    <t>TOTAL</t>
  </si>
  <si>
    <t>FACILITIES</t>
  </si>
  <si>
    <t>FUNÇÃO</t>
  </si>
  <si>
    <t>D</t>
  </si>
  <si>
    <t>N</t>
  </si>
  <si>
    <t>AUXILIAR DE LIMPEZA</t>
  </si>
  <si>
    <t>CONTROLE DE ACESSO</t>
  </si>
  <si>
    <t>PMO</t>
  </si>
  <si>
    <t>RESUMO</t>
  </si>
  <si>
    <t>TOTAL DE PROFISSIONAIS</t>
  </si>
  <si>
    <t>TOTAL ANUAL</t>
  </si>
  <si>
    <t>UNIDADE</t>
  </si>
  <si>
    <t>FUNÇÃO / ESPECIALIDADE</t>
  </si>
  <si>
    <t>DIMENSIONAMENTO</t>
  </si>
  <si>
    <t>CEDIDOS PMM</t>
  </si>
  <si>
    <t>À CONTRATAR OSS</t>
  </si>
  <si>
    <t>TOTAL MENSAL</t>
  </si>
  <si>
    <t>COMPOSIÇÃO DA REMUNERAÇÃO</t>
  </si>
  <si>
    <t>1. Salário Base</t>
  </si>
  <si>
    <t>2. Adicional de Insalubridade</t>
  </si>
  <si>
    <t>3. Adicional Noturno</t>
  </si>
  <si>
    <t>4. Encargos Sociais e Trabalhistas</t>
  </si>
  <si>
    <t>5. Benefícios</t>
  </si>
  <si>
    <t>6. Provisões de 13º Salário, Férias e Encargos</t>
  </si>
  <si>
    <t>7. Provisão para Rescisão Contratual</t>
  </si>
  <si>
    <t>8. Cobertura de Ausencias (Férias, Folgas, Afastamentos e Atestados)</t>
  </si>
  <si>
    <t>9. Outros Custos Diretos (Justificar)</t>
  </si>
  <si>
    <t>10. REMUNERAÇÃO BRUTA INDIVIDUAL (R$)</t>
  </si>
  <si>
    <t>11. QUANTIDADE DE PROFISSIONAIS</t>
  </si>
  <si>
    <t>12. CUSTO MENSAL POR CARGO (R$)</t>
  </si>
  <si>
    <t>13. CUSTO ANUAL POR CARGO (R$)</t>
  </si>
  <si>
    <t>ITENS DE DESPESAS</t>
  </si>
  <si>
    <t>1.1. Remuneração Bruta - CLT</t>
  </si>
  <si>
    <t>1.2. Benefícios, Gratificações e Adicionais - CLT</t>
  </si>
  <si>
    <t>1.3. Encargos Sociais - CLT</t>
  </si>
  <si>
    <t>1.4. Provisionamentos Trabalhistas - CLT</t>
  </si>
  <si>
    <t>1.5. Contribuições Sindicais/ Assistências</t>
  </si>
  <si>
    <t>2. Medicamentos / Insumos</t>
  </si>
  <si>
    <t>2.1. Medicamentos</t>
  </si>
  <si>
    <t>2.2. Enfermagem (Insumos Hospitalares e Odontológicos)</t>
  </si>
  <si>
    <t>2.3. Gases Medicinais</t>
  </si>
  <si>
    <t>3. Materiais de Consumo</t>
  </si>
  <si>
    <t>3.1. Higienização e Limpeza</t>
  </si>
  <si>
    <t>3.2. Escritório e Expediente</t>
  </si>
  <si>
    <t>3.3. Material de Consumo (Copa/Cozinha)</t>
  </si>
  <si>
    <t>3.4. Informática e Comunicação</t>
  </si>
  <si>
    <t>3.5. Outros Materiais Diversos</t>
  </si>
  <si>
    <t>4. Materiais de Uso Operacional</t>
  </si>
  <si>
    <t>4.1. Combustível</t>
  </si>
  <si>
    <t>4.2. Uniformes</t>
  </si>
  <si>
    <t>4.3. Proteção e Segurança (EPI)</t>
  </si>
  <si>
    <t>4.4 Material de Manutenção Predial e Outros</t>
  </si>
  <si>
    <t>5. Manutenções Corretivas e Preventivas</t>
  </si>
  <si>
    <t>5.1. Equipamentos Médicos</t>
  </si>
  <si>
    <t>5.2. Equipamentos Odontológicos</t>
  </si>
  <si>
    <t>5.3. Rede de Gases</t>
  </si>
  <si>
    <t>5.4. Ar Condicionado</t>
  </si>
  <si>
    <t>5.5. Imóveis</t>
  </si>
  <si>
    <t>5.6. Veículos</t>
  </si>
  <si>
    <t>5.7. Tecnologia da Informação</t>
  </si>
  <si>
    <t>5.8. Outras Manutenções (descrever)</t>
  </si>
  <si>
    <t>6. Seguros, Impostos, Taxas e Despesas Financeiras</t>
  </si>
  <si>
    <t>6.1. Seguros de Imóveis</t>
  </si>
  <si>
    <t>6.2. Seguros de Automóveis</t>
  </si>
  <si>
    <t>6.3. Seguro Patrimonial RC</t>
  </si>
  <si>
    <t>6.5. Tarifas Bancárias</t>
  </si>
  <si>
    <t>6.6. Impostos/Taxas</t>
  </si>
  <si>
    <t>7. Locações</t>
  </si>
  <si>
    <t>7.1. Imóveis</t>
  </si>
  <si>
    <t>7.2. Veículos Leves</t>
  </si>
  <si>
    <t>7.3. Equipamentos de Informática</t>
  </si>
  <si>
    <t>7.4. Equipamentos Médicos, Odontológicos e Mobiliários</t>
  </si>
  <si>
    <t>7.5. Ambulâncias</t>
  </si>
  <si>
    <t>7.6. Outras Locações (descrever)</t>
  </si>
  <si>
    <t>8. Serviços Públicos e Comunicação</t>
  </si>
  <si>
    <t>8.1. Telefonia</t>
  </si>
  <si>
    <t>8.2. Água</t>
  </si>
  <si>
    <t>8.3. Energia Elétrica</t>
  </si>
  <si>
    <t>8.4. Internet e Dados</t>
  </si>
  <si>
    <t>8.5. Rádio Comunicação</t>
  </si>
  <si>
    <t>8.6. Outros (descrever)</t>
  </si>
  <si>
    <t>9. Serviços de Terceiros</t>
  </si>
  <si>
    <t>9.1. Serviços Médicos</t>
  </si>
  <si>
    <t>9.2. Serviços Odontológicos</t>
  </si>
  <si>
    <t>9.3. Saúde Ocupacional e Medicina do Trabalho</t>
  </si>
  <si>
    <t>9.4. Extintores</t>
  </si>
  <si>
    <t>9.5. Controlador de Acesso, Segurança e Monitoramento</t>
  </si>
  <si>
    <t>9.6. Controle de Pragas</t>
  </si>
  <si>
    <t>9.7. Produção de Materiais Gráficos</t>
  </si>
  <si>
    <t>9.8. Digitalização e Guarda de Documentos</t>
  </si>
  <si>
    <t>9.9. Transporte Especializado</t>
  </si>
  <si>
    <t>9.10. Limpeza Técnica</t>
  </si>
  <si>
    <t>9.11 Serviços Apoio Financeiro e Prestação de Contas</t>
  </si>
  <si>
    <t>9.12 Serviços Contábeis e Auditoria</t>
  </si>
  <si>
    <t>9.13. Serviços Jurídicos</t>
  </si>
  <si>
    <t>9.14 Serviços Apoio em Recursos Humanos</t>
  </si>
  <si>
    <t>9.15. Serviços de Apoio Institucional e Comunicação</t>
  </si>
  <si>
    <t>9.16. Outros Serviços de Terceiros (descrever)</t>
  </si>
  <si>
    <t>10. Serviços de Informática</t>
  </si>
  <si>
    <t>10.1. Sistema de Gestão</t>
  </si>
  <si>
    <t>10.2. Software Licenciado</t>
  </si>
  <si>
    <t>10.3. Aplicativos Operacionais</t>
  </si>
  <si>
    <t>10.4. Sistema Mobile</t>
  </si>
  <si>
    <t>10.5. Outros (descrever)</t>
  </si>
  <si>
    <t>11. Capacitação e Desenvolvimento dos Recursos Humanos</t>
  </si>
  <si>
    <t>11.1. Instrutores / Palestrantes</t>
  </si>
  <si>
    <t>11.2. Materiais de Treinamento</t>
  </si>
  <si>
    <t>11.3. Cursos e Eventos</t>
  </si>
  <si>
    <t>11.4. Outras Despesas com Educação Permanente (detalhar)</t>
  </si>
  <si>
    <t>12. Reserva Financeira para Aquisição de Bens e Obras Futuras</t>
  </si>
  <si>
    <t>12.1 Aquisição de Bens Permanentes/Mobiliário, Equipamentos</t>
  </si>
  <si>
    <t>12.2 Reforma/Ampliação</t>
  </si>
  <si>
    <t>SBC</t>
  </si>
  <si>
    <t>STATUS GERAL</t>
  </si>
  <si>
    <t>ESF</t>
  </si>
  <si>
    <t>GENERALISTA</t>
  </si>
  <si>
    <t>IDENTIFICADOR DE CUSTO</t>
  </si>
  <si>
    <t>VALOR DE REFERÊNCIA</t>
  </si>
  <si>
    <t>METODOLOGIA DE CÁLCULO</t>
  </si>
  <si>
    <t>DETALHAMENTO DOS CUSTOS POR DESPESAS X CUSTO MÉDIO POR PROCEDIMENTO</t>
  </si>
  <si>
    <t>(A) Custo Total Operacional Mensal</t>
  </si>
  <si>
    <t>Somatório dos Grupos de Despesas do Item ( 1 ao 12 )</t>
  </si>
  <si>
    <t>(B) Meta Total de Produção (LOTE 1)</t>
  </si>
  <si>
    <t>Soma de todos os Procedimentos</t>
  </si>
  <si>
    <t>(C) Custo Médio por Procedimentos</t>
  </si>
  <si>
    <t>RESULTADO DE C = (A/B)</t>
  </si>
  <si>
    <t>Grupo de Despesas</t>
  </si>
  <si>
    <t>Item de Despesa</t>
  </si>
  <si>
    <t>Valor Mensal de Referência (R$)</t>
  </si>
  <si>
    <t>1.1 Salários e Encargos (Vencimentos, INSS, FGTS, PIS)</t>
  </si>
  <si>
    <t>1.2 Provisões ( Férias ,13º Salários, Rescisões )</t>
  </si>
  <si>
    <t>1.3 Benefícios (Vale Transporte e Cesta Básica)</t>
  </si>
  <si>
    <t>SUBTOTAL GRUPO 1</t>
  </si>
  <si>
    <t>2. MEDICAMENTOS</t>
  </si>
  <si>
    <t>1. RECURSOS HUMANOS (CLT)</t>
  </si>
  <si>
    <t>SUBTOTAL GRUPO 2</t>
  </si>
  <si>
    <t>3. MATERIAIS DE CONSUMO</t>
  </si>
  <si>
    <t>3.3. Material de Consumo ( Copa / Cozinha )</t>
  </si>
  <si>
    <t>3.5. Gases Medicinais</t>
  </si>
  <si>
    <t>3.6. Enfermagem ( Insumos Hospitalares e Odontologicos )</t>
  </si>
  <si>
    <t>3.7. Outros Materiais Diversos</t>
  </si>
  <si>
    <t>SUBTOTAL GRUPO 3</t>
  </si>
  <si>
    <t>4. MATERIAL DE USO OPERACIONAL</t>
  </si>
  <si>
    <t>SUBTOTAL GRUPO 4</t>
  </si>
  <si>
    <t>5. MANUTENÇÃO CORRETIVA E PREVENTIVA</t>
  </si>
  <si>
    <t>5.8. Outras Manutenções ( descrever )</t>
  </si>
  <si>
    <t>SUBTOTAL GRUPO 5</t>
  </si>
  <si>
    <t>6. SEGUROS, IMPOSTOS , TAXAS e DESPESAS FINANCEIRAS</t>
  </si>
  <si>
    <t>SUBTOTAL GRUPO 6</t>
  </si>
  <si>
    <t>7. LOCAÇÕES</t>
  </si>
  <si>
    <t>SUBTOTAL GRUPO 7</t>
  </si>
  <si>
    <t>8. SERVIÇOS PUBLICOS E COMUNICAÇÃO</t>
  </si>
  <si>
    <t>SUBTOTAL GRUPO 8</t>
  </si>
  <si>
    <t>9. SERVIÇOS DE TERCEIROS</t>
  </si>
  <si>
    <t>9.1. Serviços Médicos Especializados</t>
  </si>
  <si>
    <t>9.5. Controlador de Acesso , Segurança e Monitoramento</t>
  </si>
  <si>
    <t>9.12 Serviços Contabéis e Auditoria</t>
  </si>
  <si>
    <t>9.13 Serviços Juridicos</t>
  </si>
  <si>
    <t>SUBTOTAL GRUPO 9</t>
  </si>
  <si>
    <t>10. SERVIÇOS DE INFORMÁTICA</t>
  </si>
  <si>
    <t>SUBTOTAL GRUPO 10</t>
  </si>
  <si>
    <t>11. CAPACITAÇÃO E DESENVOLVIMENTO DOS RECURSO HUMANOS</t>
  </si>
  <si>
    <t>SUBTOTAL GRUPO 11</t>
  </si>
  <si>
    <t>12. RESERVA FINANCEIRA P/ AQUISIÇÃO DE BENS E OBRAS FUTURAS</t>
  </si>
  <si>
    <t>12.1 Reserva Financeira p/ Aquisição de Bens e Obras Futuras</t>
  </si>
  <si>
    <t>SUBTOTAL GRUPO 12</t>
  </si>
  <si>
    <t>TOTAL GERAL</t>
  </si>
  <si>
    <t>ALMOXARIFE</t>
  </si>
  <si>
    <t>ANALISTA DE RECURSOS HUMANOS</t>
  </si>
  <si>
    <t>ASSISTENTE ADMINISTRATIVO</t>
  </si>
  <si>
    <t>ASSISTENTE DE COMPRAS</t>
  </si>
  <si>
    <t>ASSISTENTE DE FATURAMENTO</t>
  </si>
  <si>
    <t>ASSISTENTE FINANCEIRO</t>
  </si>
  <si>
    <t>ASSISTENTE RECURSOS HUMANOS</t>
  </si>
  <si>
    <t>AUXILIAR DE RECURSOS HUMANOS</t>
  </si>
  <si>
    <t>COORDENADOR ADMINISTRATIVO</t>
  </si>
  <si>
    <t>COORDENADOR DE FROTA</t>
  </si>
  <si>
    <t>GERENTE GERAL</t>
  </si>
  <si>
    <t>MOTORISTA</t>
  </si>
  <si>
    <t>SUPERVISOR (A) OPERACIONAL</t>
  </si>
  <si>
    <t>SUPERVISOR DE TI</t>
  </si>
  <si>
    <t>TECNICO DE INFORMATICA</t>
  </si>
  <si>
    <t>EDUCADOR FISICO</t>
  </si>
  <si>
    <t>FISIOTERAPEUTA</t>
  </si>
  <si>
    <t>NUTRICIONISTA</t>
  </si>
  <si>
    <t>ASSISTENTE DE COMUNICAÇÃO</t>
  </si>
  <si>
    <t>ASSISTENTE DE QUALIDADE</t>
  </si>
  <si>
    <t>COORDENADOR DE OPERAÇÃO</t>
  </si>
  <si>
    <t>COORDENADOR(A) ATENÇÃO BASICA</t>
  </si>
  <si>
    <t>COORDENADORIA DE ENFERMAGEM</t>
  </si>
  <si>
    <t>COORDENADOR  E-MULTI</t>
  </si>
  <si>
    <t>AUXILIAR ADMINISTRATIVO</t>
  </si>
  <si>
    <t>TÉCNICO DE ENFERMAGEM</t>
  </si>
  <si>
    <t>AUXILIAR DE FARMÁCIA</t>
  </si>
  <si>
    <t>ANALISTA ADMINISTRATIVO</t>
  </si>
  <si>
    <t>ASSISTENTE CONTÁBIL</t>
  </si>
  <si>
    <t>AUXILIAR DE MANUTENÇÃO</t>
  </si>
  <si>
    <t>FARMACEUTICO(A)</t>
  </si>
  <si>
    <t>GERENTE (UNIDADE)  I</t>
  </si>
  <si>
    <t>GERENTE (UNIDADE)  II</t>
  </si>
  <si>
    <t>GERENTE (UNIDADE)  III</t>
  </si>
  <si>
    <t>RECEPCIONISTA</t>
  </si>
  <si>
    <t>CUSTEIO ESTIMADO ANUAL</t>
  </si>
  <si>
    <t>SUPERVISOR OPERACIONAL</t>
  </si>
  <si>
    <t xml:space="preserve">VIGILANTE </t>
  </si>
  <si>
    <t>PSIQUIATRA AD</t>
  </si>
  <si>
    <t>PSIQUIATRA INF</t>
  </si>
  <si>
    <t>96 CONSULTA/MÊS</t>
  </si>
  <si>
    <t>NEUROLOGISTA AD</t>
  </si>
  <si>
    <t>NEUROLOGISTA INF</t>
  </si>
  <si>
    <t>160 CONSULTA/MÊS</t>
  </si>
  <si>
    <t>120 CONSULTA/MÊS</t>
  </si>
  <si>
    <t>COORD. MÉDICO</t>
  </si>
  <si>
    <t>DIRETOR MÉDICO</t>
  </si>
  <si>
    <t>1 psiquiatra por pólo (CSII, ESF Vila Margarida, UBS CDHU)</t>
  </si>
  <si>
    <t>Enfermeiro</t>
  </si>
  <si>
    <t>Farmacêutico</t>
  </si>
  <si>
    <t>UBS CSII</t>
  </si>
  <si>
    <t>RESUMO QUADRO ODONTO</t>
  </si>
  <si>
    <t>UBS VILA SÃO PAULO</t>
  </si>
  <si>
    <t>UBS SANTO ANTÔNIO</t>
  </si>
  <si>
    <t>UBS ANTÔNIO NHAM</t>
  </si>
  <si>
    <t>UBS VILA MARGARIDA</t>
  </si>
  <si>
    <t>UBS JARDIM YONE</t>
  </si>
  <si>
    <t>UBS CDHU</t>
  </si>
  <si>
    <t>ODONTOLOGISTA</t>
  </si>
  <si>
    <t>ODONTOLOGISTA SÁBADO</t>
  </si>
  <si>
    <t>UBS JARDIM CASTELO</t>
  </si>
  <si>
    <t>ASSISTENTE ADMINISTRATIVO PMO</t>
  </si>
  <si>
    <t>AUXILIAR ADMINISTRATIVO PMO</t>
  </si>
  <si>
    <t>AUXILIAR DE ENFERMAGEM PMO</t>
  </si>
  <si>
    <t>AGENTE COMUNITÁRIO PMO</t>
  </si>
  <si>
    <t>AGENTE ADMINISTRATIVO PMO</t>
  </si>
  <si>
    <t>AUXILIAR DE FARMÁCIA PMO</t>
  </si>
  <si>
    <t>ENFERMEIRO(A) PMO</t>
  </si>
  <si>
    <t>FARMACEUTICO(A) PMO</t>
  </si>
  <si>
    <t>FONOAUDIÓLOGO(A)</t>
  </si>
  <si>
    <t>PSICOLOGO(A) PMO</t>
  </si>
  <si>
    <t>TÉCNICO DE ENFERMAGEM PMO</t>
  </si>
  <si>
    <t>TECNICO/ AUX. DE SAUDE BUCAL (40 HRS)</t>
  </si>
  <si>
    <t>TECNICO/ AUX. DE SAUDE BUCAL (40 HRS) PMO</t>
  </si>
  <si>
    <t>TECNICO/ AUX. DE SAUDE BUCAL (20 HRS) PMO</t>
  </si>
  <si>
    <t>TRABALHADOR DE SERVIÇOS GERAIS PMO</t>
  </si>
  <si>
    <t>TOTAL GEREAL</t>
  </si>
  <si>
    <t>QUADRO 3 - DIMENCIONAMENTO DE FACILITIES</t>
  </si>
  <si>
    <t>QUADRO 2 - DIMENSIONAMENTO DE MÉDICOS E ODONTOLOGIA</t>
  </si>
  <si>
    <t>JORNADA SEMANAL EM HORAS</t>
  </si>
  <si>
    <t>G.O.</t>
  </si>
  <si>
    <t>Total</t>
  </si>
  <si>
    <t>PROCEDIMENTOS</t>
  </si>
  <si>
    <t>CATEGORIA</t>
  </si>
  <si>
    <t>CARGA HORÁRIA SEMANAL</t>
  </si>
  <si>
    <t>META DE PRODUÇÃO INDIVIDUAL MENSAL</t>
  </si>
  <si>
    <t>CUSTO MENSAL</t>
  </si>
  <si>
    <t>QUANTIDADE TOTAL DE PROCEDIMENTO CAPACIDADE INSTALADA</t>
  </si>
  <si>
    <t>CUSTO UNITÁRIO POR CAPACIDADE INSTALADA</t>
  </si>
  <si>
    <t>Consulta</t>
  </si>
  <si>
    <t>Generalista</t>
  </si>
  <si>
    <t>Visita Domiciliar</t>
  </si>
  <si>
    <t>Reunião de Equipe</t>
  </si>
  <si>
    <t xml:space="preserve">Consulta </t>
  </si>
  <si>
    <t>Especialidade Médica</t>
  </si>
  <si>
    <t>Grupo Educativo/Terapeutico</t>
  </si>
  <si>
    <t>Consulta - Primeira Consulta</t>
  </si>
  <si>
    <t>Dentista</t>
  </si>
  <si>
    <t>Consulta - Tratamento Concluído</t>
  </si>
  <si>
    <t>-</t>
  </si>
  <si>
    <t>TECNICO DE FARMÁCIA PMO</t>
  </si>
  <si>
    <r>
      <t>COORDENADOR(A) (</t>
    </r>
    <r>
      <rPr>
        <b/>
        <i/>
        <sz val="12"/>
        <color theme="0"/>
        <rFont val="Arial"/>
        <family val="2"/>
      </rPr>
      <t>Responsável Técnico</t>
    </r>
    <r>
      <rPr>
        <b/>
        <sz val="12"/>
        <color theme="0"/>
        <rFont val="Arial"/>
        <family val="2"/>
      </rPr>
      <t>) FARMÁCIA</t>
    </r>
  </si>
  <si>
    <t>COORDENADOR(A) (Responsável Técnico) DE SAÚDE BUCAL</t>
  </si>
  <si>
    <t>TECNICO EM RADIOLOGIA</t>
  </si>
  <si>
    <t>CUSTEIO ESTIMADO MENSAL</t>
  </si>
  <si>
    <t>9.6. Controle de Pragas (+ Limpeza de Caixas D'água)</t>
  </si>
  <si>
    <t>*JOVEM APRENDIZ</t>
  </si>
  <si>
    <t>FISIOTERAPEUTA (Responsável Técnico)</t>
  </si>
  <si>
    <t>*ENFERMEIRO(A) (Responsável Técnico)</t>
  </si>
  <si>
    <t>Grupo Educativo/Terapêutico</t>
  </si>
  <si>
    <t>EMULTI</t>
  </si>
  <si>
    <t>* ENFERMEIRO(A)</t>
  </si>
  <si>
    <t>Nos termos da legislação vigente, admite-se a contratação de aprendizes com jornada de trabalho de até 8 (oito) horas diárias, totalizando 40 (quarenta) horas semanais, desde que seja comprovada a conclusão do ensino fundamental pelo contratado. Nessa carga horária devem estar compreendidas as atividades práticas e a formação técnico-profissional teórica, observando-se as regras estabelecidas para o contrato de aprendizagem na Consolidação das Leis do Trabalho, especialmente em seus artigos 428 a 433, bem como as disposições constantes do Decreto Federal nº 9.579/2018.</t>
  </si>
  <si>
    <t>O valor global apresentado contempla os efeitos financeiros decorrentes do dissídio coletivo das categorias profissional, estando os respectivos reajustes devidamente considerados na composição dos custos da proposta.</t>
  </si>
  <si>
    <t>Conforme previsto no edital, foi considerado um quantitativo de 40 (quarenta) enfermeiros para atendimento das 8 (oito) unidades de saúde. Na composição da proposta técnico-financeira, procedeu-se à alocação de 8 (oito) desses profissionais para o exercício da função de Responsável Técnico (RT), correspondendo a um enfermeiro responsável por cada unidade. Dessa forma, não houve acréscimo ao quantitativo originalmente exigido pelo edital, mas apenas a redistribuição funcional de parte da equipe, preservando-se o número total de profissionais previsto e assegurando o atendimento às exigências legais e regulamentares relativas à responsabilidade técnica dos serviços de enfermagem.</t>
  </si>
  <si>
    <t>DESPESA MENSAL POR CATEGORIA</t>
  </si>
  <si>
    <t>DESPESA UNITÁRIA DAS METAS</t>
  </si>
  <si>
    <t xml:space="preserve"> REDE BASICA - ESF - LOTE 1 - DETALHAMENTO DOS CUSTOS POR PROCEDIMENTOS  X METAS  </t>
  </si>
  <si>
    <t>Nº TOTAL DE PROCEDIMENTO META</t>
  </si>
  <si>
    <t>A metodologia adotada para a elaboração da presente tabela fundamentou-se no dimensionamento da produção assistencial prevista para cada categoria profissional, observando-se as metas quantitativas estabelecidas para cada procedimento, a carga horária semanal dos profissionais e o custo unitário correspondente às atividades desenvolvidas.</t>
  </si>
  <si>
    <t>Inicialmente, foi definida a meta de produção individual mensal para cada categoria, considerando os parâmetros assistenciais aplicáveis a consultas, visitas domiciliares, grupos educativos/terapêuticos e reuniões de equipe. Em seguida, o quantitativo total de procedimentos foi obtido mediante a multiplicação da produção individual pelo número de profissionais previstos para cada categoria, resultando na meta mensal global de atendimentos.</t>
  </si>
  <si>
    <t>A despesa mensal por categoria foi apurada pela multiplicação da despesa unitária pelo quantitativo total de procedimentos previstos para o período, permitindo mensurar o custo necessário para o cumprimento integral das metas assistenciais estabelecidas no edital</t>
  </si>
  <si>
    <t>Por fim, o valor global apresentado corresponde ao somatório das despesas mensais de todas as categorias profissionais e procedimentos previstos, refletindo o custo estimado para o atendimento das metas de produção mensal da operação. Essa metodologia assegura a proporcionalidade entre o quantitativo de profissionais, a capacidade operacional das equipes e os recursos financeiros necessários para a execução dos serviços, garantindo a compatibilidade entre a produção assistencial planejada e a composição econômico-financeira da proposta.</t>
  </si>
  <si>
    <t>Posteriormente, a despesa unitária de cada procedimento foi calculada com base no custo mensal do respectivo profissional, contemplando remuneração e demais custos diretos relacionados à execução da atividade, distribuídos proporcionalmente à capacidade produtiva mensal estabelecida.</t>
  </si>
  <si>
    <t>As categorias, com seus respectivos procedimentos atuam nas unidades de Execusão da Atenção Básica e Estratégia Saúde da Família.</t>
  </si>
  <si>
    <t>DIMENSIONAMENTO DE RECURSOS HUMANOS</t>
  </si>
  <si>
    <t>Apesar do edital apontar 40 horas semanais para o FISIOTERAPEUTA, o mesmo só poderá atuar 30 horas semanais, segundo a resolução federal que rege a categoria.</t>
  </si>
  <si>
    <t>1.5.1 Outras Despesas de Pessoal</t>
  </si>
  <si>
    <t>9.14.1  Serviços Apoio em Gestão de Qualidade e Operacional</t>
  </si>
  <si>
    <t>9.14.2  Serviços Manutenção Predial e Mobiliário</t>
  </si>
  <si>
    <t>(Três milhões, Quatrocentos e oitenta mil, Seiscentos e quarenta e oito reais e oitenta e sete centavos)</t>
  </si>
  <si>
    <t>VALOR ANUAL:</t>
  </si>
  <si>
    <t>VALOR MENSAL:</t>
  </si>
  <si>
    <t>PLANILHA DE CUSTOS DETALHADOS POR RUBRICA E POR EIXO</t>
  </si>
  <si>
    <t>1.4 Contribuições Sindicais/ Assistências</t>
  </si>
  <si>
    <t>1.5 Outras Despesas com Pessoal ( descrever )</t>
  </si>
  <si>
    <t>PLANILHA DETALHAMENTOS DOS CUSTO POR DESPESAS X CUSTO MÉDIO POR PROCEDIMENTO</t>
  </si>
  <si>
    <t>9.14.2 Serviços Manutenção Predial e Mobiliário</t>
  </si>
  <si>
    <t>9.14.1 Serviços Apoio em Gestão de Qualidade e Operacional</t>
  </si>
  <si>
    <t>(Quarenta e um milhões, Setecentos e sessenta e sete mil, Setecentos e oitenta e seis reais e Quarenta e quatro centavos)</t>
  </si>
  <si>
    <t>CLT (30 HRS )</t>
  </si>
  <si>
    <t>14. REGIME DE CONTRATAÇÃO / CARGA HORÁRIA SEMANAL</t>
  </si>
  <si>
    <t>CLT (06 HRS)</t>
  </si>
  <si>
    <t>CLT (40 HRS)</t>
  </si>
  <si>
    <t>CARGA HR SEMANAL</t>
  </si>
  <si>
    <t>40 HRS</t>
  </si>
  <si>
    <t>LOTE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</si>
</sst>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\R\$\ #,##0.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theme="1"/>
      <name val="Calibri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rlito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b/>
      <sz val="12"/>
      <color rgb="FFFF0000"/>
      <name val="Arial"/>
      <family val="2"/>
    </font>
    <font>
      <sz val="11"/>
      <color theme="1"/>
      <name val="Calibri"/>
      <family val="2"/>
    </font>
    <font>
      <b/>
      <i/>
      <sz val="12"/>
      <color theme="1"/>
      <name val="Arial"/>
      <family val="2"/>
    </font>
    <font>
      <b/>
      <sz val="12"/>
      <color rgb="FFFFFF00"/>
      <name val="Arial"/>
      <family val="2"/>
    </font>
    <font>
      <b/>
      <i/>
      <sz val="12"/>
      <color rgb="FFFF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A2472"/>
        <bgColor indexed="64"/>
      </patternFill>
    </fill>
    <fill>
      <patternFill patternType="solid">
        <fgColor rgb="FFB9363A"/>
        <bgColor indexed="64"/>
      </patternFill>
    </fill>
    <fill>
      <patternFill patternType="solid">
        <fgColor rgb="FFC0B9C4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0" fontId="4" fillId="0" borderId="0"/>
    <xf numFmtId="0" fontId="10" fillId="0" borderId="0"/>
    <xf numFmtId="0" fontId="17" fillId="0" borderId="0"/>
  </cellStyleXfs>
  <cellXfs count="268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1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2" borderId="2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3" fillId="3" borderId="22" xfId="0" applyFont="1" applyFill="1" applyBorder="1"/>
    <xf numFmtId="0" fontId="7" fillId="0" borderId="0" xfId="0" applyFont="1"/>
    <xf numFmtId="0" fontId="12" fillId="2" borderId="14" xfId="0" applyFont="1" applyFill="1" applyBorder="1" applyAlignment="1">
      <alignment horizontal="left" vertical="center"/>
    </xf>
    <xf numFmtId="44" fontId="5" fillId="0" borderId="22" xfId="0" applyNumberFormat="1" applyFont="1" applyBorder="1"/>
    <xf numFmtId="44" fontId="12" fillId="2" borderId="8" xfId="0" applyNumberFormat="1" applyFont="1" applyFill="1" applyBorder="1" applyAlignment="1">
      <alignment vertical="center" wrapText="1"/>
    </xf>
    <xf numFmtId="44" fontId="12" fillId="2" borderId="11" xfId="0" applyNumberFormat="1" applyFont="1" applyFill="1" applyBorder="1" applyAlignment="1">
      <alignment vertical="center" wrapText="1"/>
    </xf>
    <xf numFmtId="44" fontId="5" fillId="0" borderId="32" xfId="0" applyNumberFormat="1" applyFont="1" applyBorder="1"/>
    <xf numFmtId="44" fontId="5" fillId="0" borderId="12" xfId="0" applyNumberFormat="1" applyFont="1" applyBorder="1"/>
    <xf numFmtId="44" fontId="5" fillId="0" borderId="36" xfId="0" applyNumberFormat="1" applyFont="1" applyBorder="1"/>
    <xf numFmtId="0" fontId="12" fillId="2" borderId="8" xfId="0" applyFont="1" applyFill="1" applyBorder="1" applyAlignment="1">
      <alignment horizontal="left" vertical="center"/>
    </xf>
    <xf numFmtId="0" fontId="11" fillId="0" borderId="18" xfId="0" applyFont="1" applyBorder="1"/>
    <xf numFmtId="0" fontId="11" fillId="0" borderId="22" xfId="0" applyFont="1" applyBorder="1"/>
    <xf numFmtId="0" fontId="11" fillId="0" borderId="35" xfId="0" applyFont="1" applyBorder="1"/>
    <xf numFmtId="44" fontId="12" fillId="2" borderId="14" xfId="0" applyNumberFormat="1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5" fillId="0" borderId="20" xfId="0" applyNumberFormat="1" applyFont="1" applyBorder="1"/>
    <xf numFmtId="44" fontId="5" fillId="0" borderId="15" xfId="0" applyNumberFormat="1" applyFont="1" applyBorder="1"/>
    <xf numFmtId="44" fontId="5" fillId="0" borderId="35" xfId="0" applyNumberFormat="1" applyFont="1" applyBorder="1"/>
    <xf numFmtId="44" fontId="5" fillId="0" borderId="37" xfId="0" applyNumberFormat="1" applyFont="1" applyBorder="1"/>
    <xf numFmtId="44" fontId="5" fillId="0" borderId="0" xfId="0" applyNumberFormat="1" applyFont="1"/>
    <xf numFmtId="44" fontId="12" fillId="3" borderId="8" xfId="0" applyNumberFormat="1" applyFont="1" applyFill="1" applyBorder="1" applyAlignment="1">
      <alignment horizontal="center" vertical="center" wrapText="1"/>
    </xf>
    <xf numFmtId="44" fontId="12" fillId="3" borderId="11" xfId="0" applyNumberFormat="1" applyFont="1" applyFill="1" applyBorder="1" applyAlignment="1">
      <alignment horizontal="center" vertical="center" wrapText="1"/>
    </xf>
    <xf numFmtId="44" fontId="12" fillId="2" borderId="8" xfId="0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/>
    </xf>
    <xf numFmtId="44" fontId="13" fillId="3" borderId="8" xfId="0" applyNumberFormat="1" applyFont="1" applyFill="1" applyBorder="1" applyAlignment="1">
      <alignment horizontal="center" vertical="center" wrapText="1"/>
    </xf>
    <xf numFmtId="44" fontId="13" fillId="3" borderId="1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38" xfId="0" applyFont="1" applyBorder="1" applyAlignment="1">
      <alignment wrapText="1"/>
    </xf>
    <xf numFmtId="0" fontId="5" fillId="0" borderId="23" xfId="0" applyFont="1" applyBorder="1"/>
    <xf numFmtId="0" fontId="5" fillId="0" borderId="39" xfId="0" applyFont="1" applyBorder="1"/>
    <xf numFmtId="44" fontId="5" fillId="0" borderId="34" xfId="0" applyNumberFormat="1" applyFont="1" applyBorder="1"/>
    <xf numFmtId="0" fontId="5" fillId="0" borderId="38" xfId="0" applyFont="1" applyBorder="1"/>
    <xf numFmtId="0" fontId="5" fillId="0" borderId="23" xfId="0" applyFont="1" applyBorder="1" applyAlignment="1">
      <alignment wrapText="1"/>
    </xf>
    <xf numFmtId="44" fontId="5" fillId="0" borderId="10" xfId="0" applyNumberFormat="1" applyFont="1" applyBorder="1"/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left" vertical="center"/>
    </xf>
    <xf numFmtId="0" fontId="11" fillId="0" borderId="22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2" fillId="3" borderId="17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44" fontId="12" fillId="2" borderId="8" xfId="0" applyNumberFormat="1" applyFont="1" applyFill="1" applyBorder="1"/>
    <xf numFmtId="44" fontId="12" fillId="3" borderId="14" xfId="0" applyNumberFormat="1" applyFont="1" applyFill="1" applyBorder="1" applyAlignment="1">
      <alignment vertical="center"/>
    </xf>
    <xf numFmtId="0" fontId="5" fillId="0" borderId="45" xfId="0" applyFont="1" applyBorder="1"/>
    <xf numFmtId="0" fontId="5" fillId="0" borderId="46" xfId="0" applyFont="1" applyBorder="1"/>
    <xf numFmtId="0" fontId="5" fillId="0" borderId="47" xfId="0" applyFont="1" applyBorder="1"/>
    <xf numFmtId="0" fontId="5" fillId="0" borderId="48" xfId="0" applyFont="1" applyBorder="1"/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7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49" xfId="0" applyFont="1" applyBorder="1"/>
    <xf numFmtId="0" fontId="5" fillId="0" borderId="50" xfId="0" applyFont="1" applyBorder="1"/>
    <xf numFmtId="0" fontId="5" fillId="0" borderId="51" xfId="0" applyFont="1" applyBorder="1"/>
    <xf numFmtId="0" fontId="6" fillId="0" borderId="44" xfId="0" applyFont="1" applyBorder="1" applyAlignment="1">
      <alignment horizontal="center" vertical="center"/>
    </xf>
    <xf numFmtId="0" fontId="8" fillId="0" borderId="48" xfId="0" applyFont="1" applyBorder="1"/>
    <xf numFmtId="44" fontId="5" fillId="0" borderId="50" xfId="0" applyNumberFormat="1" applyFont="1" applyBorder="1"/>
    <xf numFmtId="0" fontId="9" fillId="0" borderId="0" xfId="1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2" fontId="9" fillId="0" borderId="1" xfId="11" applyNumberFormat="1" applyFont="1" applyBorder="1" applyAlignment="1">
      <alignment horizontal="center" vertical="center"/>
    </xf>
    <xf numFmtId="2" fontId="9" fillId="0" borderId="0" xfId="11" applyNumberFormat="1" applyFont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44" xfId="0" applyFont="1" applyBorder="1"/>
    <xf numFmtId="2" fontId="8" fillId="0" borderId="0" xfId="11" applyNumberFormat="1" applyFont="1" applyAlignment="1">
      <alignment horizontal="center" vertical="center"/>
    </xf>
    <xf numFmtId="44" fontId="13" fillId="3" borderId="34" xfId="0" applyNumberFormat="1" applyFont="1" applyFill="1" applyBorder="1"/>
    <xf numFmtId="44" fontId="11" fillId="0" borderId="32" xfId="0" applyNumberFormat="1" applyFont="1" applyBorder="1" applyAlignment="1">
      <alignment horizontal="center" vertical="center"/>
    </xf>
    <xf numFmtId="44" fontId="11" fillId="0" borderId="13" xfId="0" applyNumberFormat="1" applyFont="1" applyBorder="1" applyAlignment="1">
      <alignment horizontal="center" vertical="center"/>
    </xf>
    <xf numFmtId="44" fontId="5" fillId="0" borderId="13" xfId="0" applyNumberFormat="1" applyFont="1" applyBorder="1" applyAlignment="1">
      <alignment horizontal="center" vertical="center" wrapText="1"/>
    </xf>
    <xf numFmtId="44" fontId="5" fillId="0" borderId="13" xfId="0" applyNumberFormat="1" applyFont="1" applyBorder="1" applyAlignment="1">
      <alignment horizontal="center" vertical="center"/>
    </xf>
    <xf numFmtId="44" fontId="5" fillId="0" borderId="24" xfId="0" applyNumberFormat="1" applyFont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8" fontId="5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44" fontId="5" fillId="0" borderId="10" xfId="0" applyNumberFormat="1" applyFont="1" applyBorder="1" applyAlignment="1">
      <alignment horizontal="center" vertical="center"/>
    </xf>
    <xf numFmtId="44" fontId="5" fillId="0" borderId="1" xfId="0" applyNumberFormat="1" applyFont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44" fontId="5" fillId="4" borderId="1" xfId="0" applyNumberFormat="1" applyFont="1" applyFill="1" applyBorder="1" applyAlignment="1">
      <alignment horizontal="center" vertical="center" wrapText="1"/>
    </xf>
    <xf numFmtId="44" fontId="5" fillId="0" borderId="55" xfId="9" applyFont="1" applyFill="1" applyBorder="1" applyAlignment="1">
      <alignment horizontal="center" vertical="center"/>
    </xf>
    <xf numFmtId="44" fontId="5" fillId="0" borderId="57" xfId="9" applyFont="1" applyFill="1" applyBorder="1" applyAlignment="1">
      <alignment horizontal="center" vertical="center"/>
    </xf>
    <xf numFmtId="44" fontId="5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4" fontId="5" fillId="0" borderId="62" xfId="9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Protection="1">
      <protection locked="0"/>
    </xf>
    <xf numFmtId="0" fontId="5" fillId="4" borderId="2" xfId="0" applyFont="1" applyFill="1" applyBorder="1" applyProtection="1">
      <protection locked="0"/>
    </xf>
    <xf numFmtId="44" fontId="5" fillId="4" borderId="3" xfId="9" applyFont="1" applyFill="1" applyBorder="1" applyAlignment="1">
      <alignment horizontal="center" vertical="center"/>
    </xf>
    <xf numFmtId="0" fontId="5" fillId="0" borderId="9" xfId="0" applyFont="1" applyBorder="1" applyProtection="1"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12" fillId="2" borderId="19" xfId="0" applyFont="1" applyFill="1" applyBorder="1" applyAlignment="1" applyProtection="1">
      <alignment horizontal="center" vertical="center"/>
      <protection locked="0"/>
    </xf>
    <xf numFmtId="0" fontId="12" fillId="2" borderId="29" xfId="0" applyFont="1" applyFill="1" applyBorder="1" applyAlignment="1" applyProtection="1">
      <alignment horizontal="center" vertical="center"/>
      <protection locked="0"/>
    </xf>
    <xf numFmtId="0" fontId="5" fillId="4" borderId="27" xfId="0" applyFont="1" applyFill="1" applyBorder="1" applyProtection="1"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0" fontId="5" fillId="4" borderId="26" xfId="0" applyFont="1" applyFill="1" applyBorder="1" applyAlignment="1">
      <alignment horizontal="center" vertical="center"/>
    </xf>
    <xf numFmtId="44" fontId="5" fillId="4" borderId="28" xfId="9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/>
    </xf>
    <xf numFmtId="44" fontId="12" fillId="3" borderId="30" xfId="0" applyNumberFormat="1" applyFont="1" applyFill="1" applyBorder="1" applyAlignment="1">
      <alignment horizontal="center" vertical="center"/>
    </xf>
    <xf numFmtId="44" fontId="5" fillId="4" borderId="1" xfId="0" applyNumberFormat="1" applyFont="1" applyFill="1" applyBorder="1" applyAlignment="1">
      <alignment horizontal="center" vertical="center"/>
    </xf>
    <xf numFmtId="0" fontId="12" fillId="2" borderId="29" xfId="11" applyFont="1" applyFill="1" applyBorder="1" applyAlignment="1">
      <alignment horizontal="center" vertical="center" wrapText="1"/>
    </xf>
    <xf numFmtId="0" fontId="12" fillId="3" borderId="19" xfId="11" applyFont="1" applyFill="1" applyBorder="1" applyAlignment="1">
      <alignment horizontal="center" vertical="center"/>
    </xf>
    <xf numFmtId="165" fontId="12" fillId="3" borderId="29" xfId="11" applyNumberFormat="1" applyFont="1" applyFill="1" applyBorder="1" applyAlignment="1">
      <alignment horizontal="center" vertical="center"/>
    </xf>
    <xf numFmtId="0" fontId="12" fillId="3" borderId="30" xfId="11" applyFont="1" applyFill="1" applyBorder="1" applyAlignment="1">
      <alignment horizontal="center" vertical="center"/>
    </xf>
    <xf numFmtId="0" fontId="12" fillId="2" borderId="19" xfId="11" applyFont="1" applyFill="1" applyBorder="1" applyAlignment="1">
      <alignment horizontal="center" vertical="center"/>
    </xf>
    <xf numFmtId="0" fontId="12" fillId="2" borderId="29" xfId="11" applyFont="1" applyFill="1" applyBorder="1" applyAlignment="1">
      <alignment horizontal="center" vertical="center"/>
    </xf>
    <xf numFmtId="0" fontId="12" fillId="2" borderId="30" xfId="11" applyFont="1" applyFill="1" applyBorder="1" applyAlignment="1">
      <alignment horizontal="center" vertical="center"/>
    </xf>
    <xf numFmtId="2" fontId="12" fillId="3" borderId="19" xfId="11" applyNumberFormat="1" applyFont="1" applyFill="1" applyBorder="1" applyAlignment="1">
      <alignment horizontal="center" vertical="center"/>
    </xf>
    <xf numFmtId="0" fontId="8" fillId="0" borderId="41" xfId="11" applyFont="1" applyBorder="1" applyAlignment="1">
      <alignment horizontal="center" vertical="center"/>
    </xf>
    <xf numFmtId="0" fontId="8" fillId="0" borderId="52" xfId="11" applyFont="1" applyBorder="1" applyAlignment="1">
      <alignment horizontal="center" vertical="center"/>
    </xf>
    <xf numFmtId="0" fontId="8" fillId="0" borderId="53" xfId="1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4" xfId="11" applyFont="1" applyBorder="1" applyAlignment="1">
      <alignment horizontal="center" vertical="center"/>
    </xf>
    <xf numFmtId="0" fontId="9" fillId="0" borderId="5" xfId="11" applyFont="1" applyBorder="1" applyAlignment="1">
      <alignment horizontal="center" vertical="center"/>
    </xf>
    <xf numFmtId="0" fontId="9" fillId="0" borderId="6" xfId="11" applyFont="1" applyBorder="1" applyAlignment="1">
      <alignment horizontal="center" vertical="center"/>
    </xf>
    <xf numFmtId="0" fontId="9" fillId="0" borderId="9" xfId="11" applyFont="1" applyBorder="1" applyAlignment="1">
      <alignment horizontal="center" vertical="center"/>
    </xf>
    <xf numFmtId="0" fontId="9" fillId="0" borderId="13" xfId="11" applyFont="1" applyBorder="1" applyAlignment="1">
      <alignment horizontal="center" vertical="center"/>
    </xf>
    <xf numFmtId="0" fontId="9" fillId="0" borderId="24" xfId="11" applyFont="1" applyBorder="1" applyAlignment="1">
      <alignment horizontal="center" vertical="center"/>
    </xf>
    <xf numFmtId="0" fontId="8" fillId="0" borderId="60" xfId="11" applyFont="1" applyBorder="1" applyAlignment="1">
      <alignment horizontal="center" vertical="center"/>
    </xf>
    <xf numFmtId="0" fontId="8" fillId="0" borderId="61" xfId="11" applyFont="1" applyBorder="1" applyAlignment="1">
      <alignment horizontal="center" vertical="center"/>
    </xf>
    <xf numFmtId="0" fontId="8" fillId="0" borderId="54" xfId="11" applyFont="1" applyBorder="1" applyAlignment="1">
      <alignment horizontal="center" vertical="center"/>
    </xf>
    <xf numFmtId="0" fontId="9" fillId="0" borderId="44" xfId="11" applyFont="1" applyBorder="1" applyAlignment="1">
      <alignment horizontal="center" vertical="center"/>
    </xf>
    <xf numFmtId="0" fontId="7" fillId="0" borderId="50" xfId="0" applyFont="1" applyBorder="1"/>
    <xf numFmtId="0" fontId="8" fillId="0" borderId="50" xfId="11" applyFont="1" applyBorder="1" applyAlignment="1">
      <alignment horizontal="center" vertical="center"/>
    </xf>
    <xf numFmtId="2" fontId="8" fillId="0" borderId="50" xfId="11" applyNumberFormat="1" applyFont="1" applyBorder="1" applyAlignment="1">
      <alignment horizontal="center" vertical="center"/>
    </xf>
    <xf numFmtId="2" fontId="9" fillId="0" borderId="50" xfId="11" applyNumberFormat="1" applyFont="1" applyBorder="1" applyAlignment="1">
      <alignment horizontal="center" vertical="center"/>
    </xf>
    <xf numFmtId="44" fontId="18" fillId="0" borderId="38" xfId="0" applyNumberFormat="1" applyFont="1" applyBorder="1" applyAlignment="1">
      <alignment horizontal="left" vertical="center"/>
    </xf>
    <xf numFmtId="0" fontId="18" fillId="0" borderId="23" xfId="0" applyFont="1" applyBorder="1" applyAlignment="1">
      <alignment horizontal="center" vertical="center"/>
    </xf>
    <xf numFmtId="44" fontId="18" fillId="0" borderId="43" xfId="0" applyNumberFormat="1" applyFont="1" applyBorder="1" applyAlignment="1">
      <alignment horizontal="left"/>
    </xf>
    <xf numFmtId="44" fontId="5" fillId="0" borderId="18" xfId="0" applyNumberFormat="1" applyFont="1" applyBorder="1"/>
    <xf numFmtId="0" fontId="11" fillId="4" borderId="35" xfId="0" applyFont="1" applyFill="1" applyBorder="1"/>
    <xf numFmtId="44" fontId="5" fillId="4" borderId="35" xfId="0" applyNumberFormat="1" applyFont="1" applyFill="1" applyBorder="1"/>
    <xf numFmtId="44" fontId="5" fillId="4" borderId="36" xfId="0" applyNumberFormat="1" applyFont="1" applyFill="1" applyBorder="1"/>
    <xf numFmtId="44" fontId="5" fillId="0" borderId="0" xfId="0" applyNumberFormat="1" applyFont="1" applyAlignment="1">
      <alignment wrapText="1"/>
    </xf>
    <xf numFmtId="0" fontId="19" fillId="2" borderId="2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wrapText="1"/>
    </xf>
    <xf numFmtId="1" fontId="5" fillId="0" borderId="55" xfId="0" applyNumberFormat="1" applyFont="1" applyBorder="1" applyAlignment="1">
      <alignment horizontal="center" vertical="center"/>
    </xf>
    <xf numFmtId="1" fontId="5" fillId="4" borderId="55" xfId="0" applyNumberFormat="1" applyFont="1" applyFill="1" applyBorder="1" applyAlignment="1">
      <alignment horizontal="center" vertical="center"/>
    </xf>
    <xf numFmtId="44" fontId="5" fillId="4" borderId="57" xfId="9" applyFont="1" applyFill="1" applyBorder="1" applyAlignment="1">
      <alignment horizontal="center" vertical="center"/>
    </xf>
    <xf numFmtId="44" fontId="5" fillId="4" borderId="56" xfId="9" applyFont="1" applyFill="1" applyBorder="1" applyAlignment="1">
      <alignment horizontal="center" vertical="center"/>
    </xf>
    <xf numFmtId="44" fontId="5" fillId="4" borderId="62" xfId="9" applyFont="1" applyFill="1" applyBorder="1" applyAlignment="1">
      <alignment horizontal="center" vertical="center"/>
    </xf>
    <xf numFmtId="1" fontId="12" fillId="3" borderId="58" xfId="0" applyNumberFormat="1" applyFont="1" applyFill="1" applyBorder="1" applyAlignment="1">
      <alignment horizontal="center" vertical="center"/>
    </xf>
    <xf numFmtId="0" fontId="14" fillId="3" borderId="58" xfId="0" applyFont="1" applyFill="1" applyBorder="1" applyAlignment="1">
      <alignment horizontal="center" vertical="center"/>
    </xf>
    <xf numFmtId="43" fontId="14" fillId="3" borderId="59" xfId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44" fontId="5" fillId="0" borderId="28" xfId="9" applyFont="1" applyFill="1" applyBorder="1" applyAlignment="1">
      <alignment vertical="center"/>
    </xf>
    <xf numFmtId="44" fontId="5" fillId="0" borderId="54" xfId="9" applyFont="1" applyFill="1" applyBorder="1" applyAlignment="1">
      <alignment vertical="center"/>
    </xf>
    <xf numFmtId="44" fontId="5" fillId="0" borderId="24" xfId="9" applyFont="1" applyFill="1" applyBorder="1" applyAlignment="1">
      <alignment vertical="center"/>
    </xf>
    <xf numFmtId="44" fontId="5" fillId="0" borderId="3" xfId="9" applyFont="1" applyFill="1" applyBorder="1" applyAlignment="1">
      <alignment vertical="center"/>
    </xf>
    <xf numFmtId="44" fontId="5" fillId="4" borderId="3" xfId="9" applyFont="1" applyFill="1" applyBorder="1" applyAlignment="1">
      <alignment vertical="center"/>
    </xf>
    <xf numFmtId="0" fontId="5" fillId="0" borderId="13" xfId="9" applyNumberFormat="1" applyFont="1" applyFill="1" applyBorder="1" applyAlignment="1">
      <alignment horizontal="center" vertical="center"/>
    </xf>
    <xf numFmtId="0" fontId="5" fillId="4" borderId="1" xfId="9" applyNumberFormat="1" applyFont="1" applyFill="1" applyBorder="1" applyAlignment="1">
      <alignment horizontal="center" vertical="center"/>
    </xf>
    <xf numFmtId="0" fontId="5" fillId="0" borderId="1" xfId="9" applyNumberFormat="1" applyFont="1" applyFill="1" applyBorder="1" applyAlignment="1">
      <alignment horizontal="center" vertical="center"/>
    </xf>
    <xf numFmtId="0" fontId="5" fillId="4" borderId="26" xfId="9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 wrapText="1"/>
    </xf>
    <xf numFmtId="44" fontId="5" fillId="4" borderId="26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justify" vertical="center" wrapText="1"/>
    </xf>
    <xf numFmtId="0" fontId="7" fillId="0" borderId="0" xfId="0" applyFont="1" applyAlignment="1" applyProtection="1">
      <alignment horizontal="center" vertical="center"/>
      <protection locked="0"/>
    </xf>
    <xf numFmtId="0" fontId="5" fillId="0" borderId="44" xfId="0" applyFont="1" applyBorder="1" applyProtection="1">
      <protection locked="0"/>
    </xf>
    <xf numFmtId="44" fontId="5" fillId="0" borderId="48" xfId="0" applyNumberFormat="1" applyFont="1" applyBorder="1"/>
    <xf numFmtId="0" fontId="5" fillId="0" borderId="0" xfId="0" applyFont="1" applyAlignment="1">
      <alignment horizontal="justify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1" fillId="0" borderId="31" xfId="0" applyFont="1" applyBorder="1"/>
    <xf numFmtId="44" fontId="5" fillId="0" borderId="31" xfId="0" applyNumberFormat="1" applyFont="1" applyBorder="1"/>
    <xf numFmtId="164" fontId="5" fillId="0" borderId="0" xfId="0" applyNumberFormat="1" applyFont="1" applyAlignment="1">
      <alignment horizontal="left"/>
    </xf>
    <xf numFmtId="0" fontId="13" fillId="3" borderId="31" xfId="0" applyFont="1" applyFill="1" applyBorder="1" applyAlignment="1">
      <alignment wrapText="1"/>
    </xf>
    <xf numFmtId="0" fontId="20" fillId="0" borderId="3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9" fillId="0" borderId="3" xfId="0" applyFont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44" fontId="12" fillId="3" borderId="16" xfId="0" applyNumberFormat="1" applyFont="1" applyFill="1" applyBorder="1" applyAlignment="1">
      <alignment horizontal="center" vertical="center"/>
    </xf>
    <xf numFmtId="44" fontId="12" fillId="3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2" fillId="2" borderId="19" xfId="11" applyFont="1" applyFill="1" applyBorder="1" applyAlignment="1">
      <alignment horizontal="center" vertical="center"/>
    </xf>
    <xf numFmtId="0" fontId="12" fillId="2" borderId="29" xfId="11" applyFont="1" applyFill="1" applyBorder="1" applyAlignment="1">
      <alignment horizontal="center" vertical="center"/>
    </xf>
    <xf numFmtId="0" fontId="12" fillId="2" borderId="30" xfId="11" applyFont="1" applyFill="1" applyBorder="1" applyAlignment="1">
      <alignment horizontal="center" vertical="center"/>
    </xf>
    <xf numFmtId="0" fontId="12" fillId="2" borderId="16" xfId="11" applyFont="1" applyFill="1" applyBorder="1" applyAlignment="1">
      <alignment horizontal="center" vertical="center"/>
    </xf>
    <xf numFmtId="0" fontId="12" fillId="2" borderId="17" xfId="11" applyFont="1" applyFill="1" applyBorder="1" applyAlignment="1">
      <alignment horizontal="center" vertical="center"/>
    </xf>
    <xf numFmtId="0" fontId="12" fillId="2" borderId="11" xfId="11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44" fontId="5" fillId="0" borderId="56" xfId="9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44" fontId="5" fillId="4" borderId="56" xfId="9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left"/>
    </xf>
    <xf numFmtId="0" fontId="12" fillId="2" borderId="17" xfId="0" applyFont="1" applyFill="1" applyBorder="1" applyAlignment="1">
      <alignment horizontal="left"/>
    </xf>
    <xf numFmtId="0" fontId="5" fillId="0" borderId="4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2" borderId="16" xfId="0" applyFont="1" applyFill="1" applyBorder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2" fillId="2" borderId="19" xfId="0" applyFont="1" applyFill="1" applyBorder="1" applyAlignment="1">
      <alignment horizontal="left" vertical="center"/>
    </xf>
    <xf numFmtId="0" fontId="12" fillId="2" borderId="30" xfId="0" applyFont="1" applyFill="1" applyBorder="1" applyAlignment="1">
      <alignment horizontal="left" vertical="center"/>
    </xf>
    <xf numFmtId="0" fontId="12" fillId="2" borderId="40" xfId="0" applyFont="1" applyFill="1" applyBorder="1" applyAlignment="1">
      <alignment horizontal="left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3" borderId="41" xfId="0" applyFont="1" applyFill="1" applyBorder="1" applyAlignment="1">
      <alignment horizontal="left" vertical="center"/>
    </xf>
    <xf numFmtId="0" fontId="12" fillId="3" borderId="42" xfId="0" applyFont="1" applyFill="1" applyBorder="1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</cellXfs>
  <cellStyles count="13">
    <cellStyle name="Moeda" xfId="9" builtinId="4"/>
    <cellStyle name="Moeda 2 2" xfId="5" xr:uid="{0B936587-BA9F-4D9E-B36F-0F1862ACAA87}"/>
    <cellStyle name="Moeda 3" xfId="6" xr:uid="{02E4CAF4-AC1F-4630-A1AA-5115761F775F}"/>
    <cellStyle name="Normal" xfId="0" builtinId="0"/>
    <cellStyle name="Normal 2" xfId="10" xr:uid="{1CF9A98C-80BD-4B75-A04D-31FE56237737}"/>
    <cellStyle name="Normal 2 2" xfId="2" xr:uid="{7C72A432-AEA8-4B91-8E7A-EC6D0C15E1DC}"/>
    <cellStyle name="Normal 2 3" xfId="12" xr:uid="{A707E99B-5EB2-41BD-8032-B4E9521AB0AD}"/>
    <cellStyle name="Normal 3" xfId="11" xr:uid="{B6AB7B62-4C6C-4E9C-877B-7D64C1975125}"/>
    <cellStyle name="Normal 3 2" xfId="3" xr:uid="{01CCE5BA-C046-4A20-84F4-3D227D289BC8}"/>
    <cellStyle name="Normal 5" xfId="8" xr:uid="{A1A03C38-9436-4EC7-968D-8C033D291FE0}"/>
    <cellStyle name="Normal 6" xfId="4" xr:uid="{8ABAAE3E-0A3F-49DB-B508-4A5F921ADED0}"/>
    <cellStyle name="Vírgula" xfId="1" builtinId="3"/>
    <cellStyle name="Vírgula 4" xfId="7" xr:uid="{6D8958E7-57A1-4A0A-85B9-3A130F32D413}"/>
  </cellStyles>
  <dxfs count="0"/>
  <tableStyles count="0" defaultTableStyle="TableStyleMedium9" defaultPivotStyle="PivotStyleLight16"/>
  <colors>
    <mruColors>
      <color rgb="FF0A2472"/>
      <color rgb="FFC0B9C4"/>
      <color rgb="FFB9363A"/>
      <color rgb="FF124F9E"/>
      <color rgb="FF98B94F"/>
      <color rgb="FFD9E7F0"/>
      <color rgb="FFF1F6F9"/>
      <color rgb="FFD9E7EF"/>
      <color rgb="FF4476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B58A-0B8D-45A2-BCCF-3F403766F183}">
  <sheetPr>
    <tabColor rgb="FFB9363A"/>
  </sheetPr>
  <dimension ref="A1:F96"/>
  <sheetViews>
    <sheetView showGridLines="0" workbookViewId="0">
      <selection activeCell="L87" sqref="L87"/>
    </sheetView>
  </sheetViews>
  <sheetFormatPr defaultRowHeight="15"/>
  <cols>
    <col min="1" max="1" width="1.5546875" style="1" customWidth="1"/>
    <col min="2" max="2" width="2.77734375" style="1" customWidth="1"/>
    <col min="3" max="3" width="69.6640625" style="1" bestFit="1" customWidth="1"/>
    <col min="4" max="4" width="32.77734375" style="29" bestFit="1" customWidth="1"/>
    <col min="5" max="5" width="31.5546875" style="29" bestFit="1" customWidth="1"/>
    <col min="6" max="6" width="2.77734375" style="1" customWidth="1"/>
    <col min="7" max="7" width="1.88671875" style="1" customWidth="1"/>
    <col min="8" max="8" width="8.21875" style="1" customWidth="1"/>
    <col min="9" max="16384" width="8.88671875" style="1"/>
  </cols>
  <sheetData>
    <row r="1" spans="1:6" ht="15.6">
      <c r="A1" s="6" t="s">
        <v>113</v>
      </c>
      <c r="B1" s="6"/>
    </row>
    <row r="2" spans="1:6" ht="28.8" customHeight="1" thickBot="1">
      <c r="C2" s="219" t="s">
        <v>301</v>
      </c>
      <c r="D2" s="219"/>
      <c r="E2" s="219"/>
    </row>
    <row r="3" spans="1:6" ht="15" customHeight="1" thickTop="1" thickBot="1">
      <c r="B3" s="58"/>
      <c r="C3" s="69"/>
      <c r="D3" s="69"/>
      <c r="E3" s="69"/>
      <c r="F3" s="59"/>
    </row>
    <row r="4" spans="1:6" ht="25.8" customHeight="1" thickBot="1">
      <c r="B4" s="60"/>
      <c r="C4" s="220" t="s">
        <v>32</v>
      </c>
      <c r="D4" s="222" t="s">
        <v>314</v>
      </c>
      <c r="E4" s="223"/>
      <c r="F4" s="70"/>
    </row>
    <row r="5" spans="1:6" ht="34.799999999999997" customHeight="1" thickBot="1">
      <c r="B5" s="60"/>
      <c r="C5" s="221"/>
      <c r="D5" s="30" t="s">
        <v>272</v>
      </c>
      <c r="E5" s="31" t="s">
        <v>203</v>
      </c>
      <c r="F5" s="70"/>
    </row>
    <row r="6" spans="1:6" ht="34.799999999999997" customHeight="1" thickBot="1">
      <c r="B6" s="60"/>
      <c r="C6" s="12" t="s">
        <v>0</v>
      </c>
      <c r="D6" s="14">
        <v>1375515.9</v>
      </c>
      <c r="E6" s="15">
        <v>16506190.800000001</v>
      </c>
      <c r="F6" s="61"/>
    </row>
    <row r="7" spans="1:6" ht="15.6">
      <c r="B7" s="60"/>
      <c r="C7" s="20" t="s">
        <v>33</v>
      </c>
      <c r="D7" s="162">
        <v>937448.55</v>
      </c>
      <c r="E7" s="16">
        <v>11249382.600000001</v>
      </c>
      <c r="F7" s="61"/>
    </row>
    <row r="8" spans="1:6" ht="15.6">
      <c r="B8" s="60"/>
      <c r="C8" s="21" t="s">
        <v>34</v>
      </c>
      <c r="D8" s="13">
        <v>162000.14000000001</v>
      </c>
      <c r="E8" s="17">
        <v>1944001.6800000002</v>
      </c>
      <c r="F8" s="61"/>
    </row>
    <row r="9" spans="1:6" ht="15.6">
      <c r="B9" s="60"/>
      <c r="C9" s="21" t="s">
        <v>35</v>
      </c>
      <c r="D9" s="13">
        <v>74995.429999999993</v>
      </c>
      <c r="E9" s="17">
        <v>899945.15999999992</v>
      </c>
      <c r="F9" s="61"/>
    </row>
    <row r="10" spans="1:6" ht="15.6">
      <c r="B10" s="60"/>
      <c r="C10" s="21" t="s">
        <v>36</v>
      </c>
      <c r="D10" s="13">
        <v>191071.78</v>
      </c>
      <c r="E10" s="17">
        <v>2292861.36</v>
      </c>
      <c r="F10" s="61"/>
    </row>
    <row r="11" spans="1:6" ht="15.6">
      <c r="B11" s="60"/>
      <c r="C11" s="21" t="s">
        <v>37</v>
      </c>
      <c r="D11" s="13">
        <v>8000</v>
      </c>
      <c r="E11" s="17">
        <v>96000</v>
      </c>
      <c r="F11" s="61"/>
    </row>
    <row r="12" spans="1:6" ht="16.2" thickBot="1">
      <c r="B12" s="60"/>
      <c r="C12" s="208" t="s">
        <v>295</v>
      </c>
      <c r="D12" s="209">
        <v>2000</v>
      </c>
      <c r="E12" s="18">
        <v>24000</v>
      </c>
      <c r="F12" s="61"/>
    </row>
    <row r="13" spans="1:6" ht="34.799999999999997" customHeight="1" thickBot="1">
      <c r="B13" s="60"/>
      <c r="C13" s="12" t="s">
        <v>38</v>
      </c>
      <c r="D13" s="23">
        <v>241030</v>
      </c>
      <c r="E13" s="24">
        <v>2892360</v>
      </c>
      <c r="F13" s="61"/>
    </row>
    <row r="14" spans="1:6" ht="15.6">
      <c r="B14" s="60"/>
      <c r="C14" s="20" t="s">
        <v>39</v>
      </c>
      <c r="D14" s="162">
        <v>135000</v>
      </c>
      <c r="E14" s="25">
        <v>1620000</v>
      </c>
      <c r="F14" s="61"/>
    </row>
    <row r="15" spans="1:6" ht="15.6">
      <c r="B15" s="60"/>
      <c r="C15" s="21" t="s">
        <v>40</v>
      </c>
      <c r="D15" s="13">
        <v>98000</v>
      </c>
      <c r="E15" s="26">
        <v>1176000</v>
      </c>
      <c r="F15" s="61"/>
    </row>
    <row r="16" spans="1:6" ht="16.2" thickBot="1">
      <c r="B16" s="60"/>
      <c r="C16" s="22" t="s">
        <v>41</v>
      </c>
      <c r="D16" s="27">
        <v>8030</v>
      </c>
      <c r="E16" s="28">
        <v>96360</v>
      </c>
      <c r="F16" s="61"/>
    </row>
    <row r="17" spans="2:6" ht="34.799999999999997" customHeight="1" thickBot="1">
      <c r="B17" s="60"/>
      <c r="C17" s="19" t="s">
        <v>42</v>
      </c>
      <c r="D17" s="32">
        <v>39015</v>
      </c>
      <c r="E17" s="24">
        <v>468180</v>
      </c>
      <c r="F17" s="61"/>
    </row>
    <row r="18" spans="2:6" ht="15.6">
      <c r="B18" s="60"/>
      <c r="C18" s="20" t="s">
        <v>43</v>
      </c>
      <c r="D18" s="162">
        <v>20220</v>
      </c>
      <c r="E18" s="16">
        <v>242640</v>
      </c>
      <c r="F18" s="61"/>
    </row>
    <row r="19" spans="2:6" ht="15.6">
      <c r="B19" s="60"/>
      <c r="C19" s="21" t="s">
        <v>44</v>
      </c>
      <c r="D19" s="13">
        <v>8425</v>
      </c>
      <c r="E19" s="17">
        <v>101100</v>
      </c>
      <c r="F19" s="61"/>
    </row>
    <row r="20" spans="2:6" ht="15.6">
      <c r="B20" s="60"/>
      <c r="C20" s="21" t="s">
        <v>45</v>
      </c>
      <c r="D20" s="13">
        <v>3370</v>
      </c>
      <c r="E20" s="17">
        <v>40440</v>
      </c>
      <c r="F20" s="61"/>
    </row>
    <row r="21" spans="2:6" ht="15.6">
      <c r="B21" s="60"/>
      <c r="C21" s="21" t="s">
        <v>46</v>
      </c>
      <c r="D21" s="13">
        <v>7000</v>
      </c>
      <c r="E21" s="17">
        <v>84000</v>
      </c>
      <c r="F21" s="61"/>
    </row>
    <row r="22" spans="2:6" ht="16.2" thickBot="1">
      <c r="B22" s="60"/>
      <c r="C22" s="163" t="s">
        <v>47</v>
      </c>
      <c r="D22" s="164">
        <v>0</v>
      </c>
      <c r="E22" s="165">
        <v>0</v>
      </c>
      <c r="F22" s="61"/>
    </row>
    <row r="23" spans="2:6" ht="34.799999999999997" customHeight="1" thickBot="1">
      <c r="B23" s="60"/>
      <c r="C23" s="19" t="s">
        <v>48</v>
      </c>
      <c r="D23" s="32">
        <v>27664.535</v>
      </c>
      <c r="E23" s="24">
        <v>331974.48</v>
      </c>
      <c r="F23" s="61"/>
    </row>
    <row r="24" spans="2:6" ht="15.6">
      <c r="B24" s="60"/>
      <c r="C24" s="20" t="s">
        <v>49</v>
      </c>
      <c r="D24" s="162">
        <v>11664.535</v>
      </c>
      <c r="E24" s="16">
        <v>139974.47999999998</v>
      </c>
      <c r="F24" s="61"/>
    </row>
    <row r="25" spans="2:6" ht="15.6">
      <c r="B25" s="60"/>
      <c r="C25" s="21" t="s">
        <v>50</v>
      </c>
      <c r="D25" s="13">
        <v>4500</v>
      </c>
      <c r="E25" s="17">
        <v>54000</v>
      </c>
      <c r="F25" s="61"/>
    </row>
    <row r="26" spans="2:6" ht="15.6">
      <c r="B26" s="60"/>
      <c r="C26" s="21" t="s">
        <v>51</v>
      </c>
      <c r="D26" s="13">
        <v>3000</v>
      </c>
      <c r="E26" s="17">
        <v>36000</v>
      </c>
      <c r="F26" s="61"/>
    </row>
    <row r="27" spans="2:6" ht="16.2" thickBot="1">
      <c r="B27" s="60"/>
      <c r="C27" s="22" t="s">
        <v>52</v>
      </c>
      <c r="D27" s="27">
        <v>8500</v>
      </c>
      <c r="E27" s="18">
        <v>102000</v>
      </c>
      <c r="F27" s="61"/>
    </row>
    <row r="28" spans="2:6" ht="34.799999999999997" customHeight="1" thickBot="1">
      <c r="B28" s="60"/>
      <c r="C28" s="19" t="s">
        <v>53</v>
      </c>
      <c r="D28" s="32">
        <v>47000</v>
      </c>
      <c r="E28" s="24">
        <v>564000</v>
      </c>
      <c r="F28" s="61"/>
    </row>
    <row r="29" spans="2:6" ht="15.6">
      <c r="B29" s="60"/>
      <c r="C29" s="20" t="s">
        <v>54</v>
      </c>
      <c r="D29" s="162">
        <v>11500</v>
      </c>
      <c r="E29" s="16">
        <v>138000</v>
      </c>
      <c r="F29" s="61"/>
    </row>
    <row r="30" spans="2:6" ht="15.6">
      <c r="B30" s="60"/>
      <c r="C30" s="21" t="s">
        <v>55</v>
      </c>
      <c r="D30" s="13">
        <v>8500</v>
      </c>
      <c r="E30" s="17">
        <v>102000</v>
      </c>
      <c r="F30" s="61"/>
    </row>
    <row r="31" spans="2:6" ht="15.6">
      <c r="B31" s="60"/>
      <c r="C31" s="21" t="s">
        <v>56</v>
      </c>
      <c r="D31" s="13">
        <v>4000</v>
      </c>
      <c r="E31" s="17">
        <v>48000</v>
      </c>
      <c r="F31" s="61"/>
    </row>
    <row r="32" spans="2:6" ht="15.6">
      <c r="B32" s="60"/>
      <c r="C32" s="21" t="s">
        <v>57</v>
      </c>
      <c r="D32" s="13">
        <v>14500</v>
      </c>
      <c r="E32" s="17">
        <v>174000</v>
      </c>
      <c r="F32" s="61"/>
    </row>
    <row r="33" spans="2:6" ht="15.6">
      <c r="B33" s="60"/>
      <c r="C33" s="21" t="s">
        <v>58</v>
      </c>
      <c r="D33" s="13">
        <v>3500</v>
      </c>
      <c r="E33" s="17">
        <v>42000</v>
      </c>
      <c r="F33" s="61"/>
    </row>
    <row r="34" spans="2:6" ht="15.6">
      <c r="B34" s="60"/>
      <c r="C34" s="21" t="s">
        <v>59</v>
      </c>
      <c r="D34" s="13">
        <v>0</v>
      </c>
      <c r="E34" s="17">
        <v>0</v>
      </c>
      <c r="F34" s="61"/>
    </row>
    <row r="35" spans="2:6" ht="15.6">
      <c r="B35" s="60"/>
      <c r="C35" s="21" t="s">
        <v>60</v>
      </c>
      <c r="D35" s="13">
        <v>5000</v>
      </c>
      <c r="E35" s="17">
        <v>60000</v>
      </c>
      <c r="F35" s="61"/>
    </row>
    <row r="36" spans="2:6" ht="16.2" thickBot="1">
      <c r="B36" s="60"/>
      <c r="C36" s="163" t="s">
        <v>61</v>
      </c>
      <c r="D36" s="164">
        <v>0</v>
      </c>
      <c r="E36" s="165">
        <v>0</v>
      </c>
      <c r="F36" s="61"/>
    </row>
    <row r="37" spans="2:6" ht="34.799999999999997" customHeight="1" thickBot="1">
      <c r="B37" s="60"/>
      <c r="C37" s="19" t="s">
        <v>62</v>
      </c>
      <c r="D37" s="32">
        <v>8650</v>
      </c>
      <c r="E37" s="24">
        <v>103800</v>
      </c>
      <c r="F37" s="61"/>
    </row>
    <row r="38" spans="2:6" ht="15.6">
      <c r="B38" s="60"/>
      <c r="C38" s="20" t="s">
        <v>63</v>
      </c>
      <c r="D38" s="162">
        <v>3700</v>
      </c>
      <c r="E38" s="16">
        <v>44400</v>
      </c>
      <c r="F38" s="61"/>
    </row>
    <row r="39" spans="2:6" ht="15.6">
      <c r="B39" s="60"/>
      <c r="C39" s="21" t="s">
        <v>64</v>
      </c>
      <c r="D39" s="13">
        <v>0</v>
      </c>
      <c r="E39" s="17">
        <v>0</v>
      </c>
      <c r="F39" s="61"/>
    </row>
    <row r="40" spans="2:6" ht="15.6">
      <c r="B40" s="60"/>
      <c r="C40" s="21" t="s">
        <v>65</v>
      </c>
      <c r="D40" s="13">
        <v>2450</v>
      </c>
      <c r="E40" s="17">
        <v>29400</v>
      </c>
      <c r="F40" s="61"/>
    </row>
    <row r="41" spans="2:6" ht="15.6">
      <c r="B41" s="60"/>
      <c r="C41" s="21" t="s">
        <v>66</v>
      </c>
      <c r="D41" s="13">
        <v>1000</v>
      </c>
      <c r="E41" s="17">
        <v>12000</v>
      </c>
      <c r="F41" s="61"/>
    </row>
    <row r="42" spans="2:6" ht="16.2" thickBot="1">
      <c r="B42" s="60"/>
      <c r="C42" s="22" t="s">
        <v>67</v>
      </c>
      <c r="D42" s="27">
        <v>1500</v>
      </c>
      <c r="E42" s="18">
        <v>18000</v>
      </c>
      <c r="F42" s="61"/>
    </row>
    <row r="43" spans="2:6" ht="34.799999999999997" customHeight="1" thickBot="1">
      <c r="B43" s="60"/>
      <c r="C43" s="19" t="s">
        <v>68</v>
      </c>
      <c r="D43" s="32">
        <v>199650</v>
      </c>
      <c r="E43" s="24">
        <v>2395800</v>
      </c>
      <c r="F43" s="61"/>
    </row>
    <row r="44" spans="2:6" ht="15.6">
      <c r="B44" s="60"/>
      <c r="C44" s="20" t="s">
        <v>69</v>
      </c>
      <c r="D44" s="162">
        <v>4000</v>
      </c>
      <c r="E44" s="16">
        <v>48000</v>
      </c>
      <c r="F44" s="61"/>
    </row>
    <row r="45" spans="2:6" ht="15.6">
      <c r="B45" s="60"/>
      <c r="C45" s="21" t="s">
        <v>70</v>
      </c>
      <c r="D45" s="13">
        <v>45600</v>
      </c>
      <c r="E45" s="17">
        <v>547200</v>
      </c>
      <c r="F45" s="61"/>
    </row>
    <row r="46" spans="2:6" ht="15.6">
      <c r="B46" s="60"/>
      <c r="C46" s="21" t="s">
        <v>71</v>
      </c>
      <c r="D46" s="13">
        <v>55050</v>
      </c>
      <c r="E46" s="17">
        <v>660600</v>
      </c>
      <c r="F46" s="61"/>
    </row>
    <row r="47" spans="2:6" ht="15.6">
      <c r="B47" s="60"/>
      <c r="C47" s="21" t="s">
        <v>72</v>
      </c>
      <c r="D47" s="13">
        <v>95000</v>
      </c>
      <c r="E47" s="17">
        <v>1140000</v>
      </c>
      <c r="F47" s="61"/>
    </row>
    <row r="48" spans="2:6" ht="15.6">
      <c r="B48" s="60"/>
      <c r="C48" s="21" t="s">
        <v>73</v>
      </c>
      <c r="D48" s="13">
        <v>0</v>
      </c>
      <c r="E48" s="17">
        <v>0</v>
      </c>
      <c r="F48" s="61"/>
    </row>
    <row r="49" spans="2:6" ht="16.2" thickBot="1">
      <c r="B49" s="60"/>
      <c r="C49" s="163" t="s">
        <v>74</v>
      </c>
      <c r="D49" s="164">
        <v>0</v>
      </c>
      <c r="E49" s="165">
        <v>0</v>
      </c>
      <c r="F49" s="61"/>
    </row>
    <row r="50" spans="2:6" ht="34.799999999999997" customHeight="1" thickBot="1">
      <c r="B50" s="60"/>
      <c r="C50" s="19" t="s">
        <v>75</v>
      </c>
      <c r="D50" s="32">
        <v>35700</v>
      </c>
      <c r="E50" s="24">
        <v>428400</v>
      </c>
      <c r="F50" s="61"/>
    </row>
    <row r="51" spans="2:6" ht="15.6">
      <c r="B51" s="60"/>
      <c r="C51" s="20" t="s">
        <v>76</v>
      </c>
      <c r="D51" s="162">
        <v>2600</v>
      </c>
      <c r="E51" s="16">
        <v>31200</v>
      </c>
      <c r="F51" s="61"/>
    </row>
    <row r="52" spans="2:6" ht="15.6">
      <c r="B52" s="60"/>
      <c r="C52" s="21" t="s">
        <v>77</v>
      </c>
      <c r="D52" s="13">
        <v>15450</v>
      </c>
      <c r="E52" s="17">
        <v>185400</v>
      </c>
      <c r="F52" s="61"/>
    </row>
    <row r="53" spans="2:6" ht="15.6">
      <c r="B53" s="60"/>
      <c r="C53" s="21" t="s">
        <v>78</v>
      </c>
      <c r="D53" s="13">
        <v>14000</v>
      </c>
      <c r="E53" s="17">
        <v>168000</v>
      </c>
      <c r="F53" s="61"/>
    </row>
    <row r="54" spans="2:6" ht="15.6">
      <c r="B54" s="60"/>
      <c r="C54" s="21" t="s">
        <v>79</v>
      </c>
      <c r="D54" s="13">
        <v>3650</v>
      </c>
      <c r="E54" s="17">
        <v>43800</v>
      </c>
      <c r="F54" s="61"/>
    </row>
    <row r="55" spans="2:6" ht="15.6">
      <c r="B55" s="60"/>
      <c r="C55" s="21" t="s">
        <v>80</v>
      </c>
      <c r="D55" s="13">
        <v>0</v>
      </c>
      <c r="E55" s="17">
        <v>0</v>
      </c>
      <c r="F55" s="61"/>
    </row>
    <row r="56" spans="2:6" ht="16.2" thickBot="1">
      <c r="B56" s="60"/>
      <c r="C56" s="163" t="s">
        <v>81</v>
      </c>
      <c r="D56" s="164">
        <v>0</v>
      </c>
      <c r="E56" s="165">
        <v>0</v>
      </c>
      <c r="F56" s="61"/>
    </row>
    <row r="57" spans="2:6" ht="34.799999999999997" customHeight="1" thickBot="1">
      <c r="B57" s="60"/>
      <c r="C57" s="19" t="s">
        <v>82</v>
      </c>
      <c r="D57" s="32">
        <v>1376223.43</v>
      </c>
      <c r="E57" s="24">
        <v>16514681.160000002</v>
      </c>
      <c r="F57" s="61"/>
    </row>
    <row r="58" spans="2:6" ht="15.6">
      <c r="B58" s="60"/>
      <c r="C58" s="20" t="s">
        <v>83</v>
      </c>
      <c r="D58" s="162">
        <v>791376.8</v>
      </c>
      <c r="E58" s="16">
        <v>9496521.6000000015</v>
      </c>
      <c r="F58" s="61"/>
    </row>
    <row r="59" spans="2:6" ht="15.6">
      <c r="B59" s="60"/>
      <c r="C59" s="21" t="s">
        <v>84</v>
      </c>
      <c r="D59" s="13">
        <v>102172.14</v>
      </c>
      <c r="E59" s="17">
        <v>1226065.68</v>
      </c>
      <c r="F59" s="61"/>
    </row>
    <row r="60" spans="2:6" ht="15.6">
      <c r="B60" s="60"/>
      <c r="C60" s="21" t="s">
        <v>85</v>
      </c>
      <c r="D60" s="13">
        <v>12000</v>
      </c>
      <c r="E60" s="17">
        <v>144000</v>
      </c>
      <c r="F60" s="61"/>
    </row>
    <row r="61" spans="2:6" ht="15.6">
      <c r="B61" s="60"/>
      <c r="C61" s="21" t="s">
        <v>86</v>
      </c>
      <c r="D61" s="13">
        <v>1710</v>
      </c>
      <c r="E61" s="17">
        <v>20520</v>
      </c>
      <c r="F61" s="61"/>
    </row>
    <row r="62" spans="2:6" ht="15.6">
      <c r="B62" s="60"/>
      <c r="C62" s="21" t="s">
        <v>87</v>
      </c>
      <c r="D62" s="13">
        <v>177250</v>
      </c>
      <c r="E62" s="17">
        <v>2127000</v>
      </c>
      <c r="F62" s="61"/>
    </row>
    <row r="63" spans="2:6" ht="15.6">
      <c r="B63" s="60"/>
      <c r="C63" s="21" t="s">
        <v>273</v>
      </c>
      <c r="D63" s="13">
        <v>6003</v>
      </c>
      <c r="E63" s="17">
        <v>72036</v>
      </c>
      <c r="F63" s="61"/>
    </row>
    <row r="64" spans="2:6" ht="15.6">
      <c r="B64" s="60"/>
      <c r="C64" s="21" t="s">
        <v>89</v>
      </c>
      <c r="D64" s="13">
        <v>9000</v>
      </c>
      <c r="E64" s="17">
        <v>108000</v>
      </c>
      <c r="F64" s="61"/>
    </row>
    <row r="65" spans="2:6" ht="15.6">
      <c r="B65" s="60"/>
      <c r="C65" s="21" t="s">
        <v>90</v>
      </c>
      <c r="D65" s="13">
        <v>2211.4900000000002</v>
      </c>
      <c r="E65" s="17">
        <v>26537.880000000005</v>
      </c>
      <c r="F65" s="61"/>
    </row>
    <row r="66" spans="2:6" ht="15.6">
      <c r="B66" s="60"/>
      <c r="C66" s="21" t="s">
        <v>91</v>
      </c>
      <c r="D66" s="13">
        <v>0</v>
      </c>
      <c r="E66" s="17">
        <v>0</v>
      </c>
      <c r="F66" s="61"/>
    </row>
    <row r="67" spans="2:6" ht="15.6">
      <c r="B67" s="60"/>
      <c r="C67" s="21" t="s">
        <v>92</v>
      </c>
      <c r="D67" s="13">
        <v>169200</v>
      </c>
      <c r="E67" s="17">
        <v>2030400</v>
      </c>
      <c r="F67" s="61"/>
    </row>
    <row r="68" spans="2:6" ht="15.6">
      <c r="B68" s="60"/>
      <c r="C68" s="21" t="s">
        <v>93</v>
      </c>
      <c r="D68" s="13">
        <v>17100</v>
      </c>
      <c r="E68" s="17">
        <v>205200</v>
      </c>
      <c r="F68" s="61"/>
    </row>
    <row r="69" spans="2:6" ht="15.6">
      <c r="B69" s="60"/>
      <c r="C69" s="21" t="s">
        <v>94</v>
      </c>
      <c r="D69" s="13">
        <v>14000</v>
      </c>
      <c r="E69" s="17">
        <v>168000</v>
      </c>
      <c r="F69" s="61"/>
    </row>
    <row r="70" spans="2:6" ht="15.6">
      <c r="B70" s="60"/>
      <c r="C70" s="21" t="s">
        <v>95</v>
      </c>
      <c r="D70" s="13">
        <v>13200</v>
      </c>
      <c r="E70" s="17">
        <v>158400</v>
      </c>
      <c r="F70" s="61"/>
    </row>
    <row r="71" spans="2:6" ht="15.6">
      <c r="B71" s="60"/>
      <c r="C71" s="21" t="s">
        <v>96</v>
      </c>
      <c r="D71" s="13">
        <v>10000</v>
      </c>
      <c r="E71" s="17">
        <v>120000</v>
      </c>
      <c r="F71" s="61"/>
    </row>
    <row r="72" spans="2:6" ht="15.6">
      <c r="B72" s="60"/>
      <c r="C72" s="21" t="s">
        <v>296</v>
      </c>
      <c r="D72" s="13">
        <v>10000</v>
      </c>
      <c r="E72" s="17">
        <v>120000</v>
      </c>
      <c r="F72" s="61"/>
    </row>
    <row r="73" spans="2:6" ht="15.6">
      <c r="B73" s="60"/>
      <c r="C73" s="21" t="s">
        <v>297</v>
      </c>
      <c r="D73" s="13">
        <v>31000</v>
      </c>
      <c r="E73" s="17">
        <v>372000</v>
      </c>
      <c r="F73" s="61"/>
    </row>
    <row r="74" spans="2:6" ht="16.2" thickBot="1">
      <c r="B74" s="60"/>
      <c r="C74" s="21" t="s">
        <v>97</v>
      </c>
      <c r="D74" s="13">
        <v>10000</v>
      </c>
      <c r="E74" s="17">
        <v>120000</v>
      </c>
      <c r="F74" s="61"/>
    </row>
    <row r="75" spans="2:6" ht="34.799999999999997" customHeight="1" thickBot="1">
      <c r="B75" s="60"/>
      <c r="C75" s="19" t="s">
        <v>99</v>
      </c>
      <c r="D75" s="32">
        <v>103000</v>
      </c>
      <c r="E75" s="24">
        <v>1236000</v>
      </c>
      <c r="F75" s="61"/>
    </row>
    <row r="76" spans="2:6" ht="15.6">
      <c r="B76" s="60"/>
      <c r="C76" s="20" t="s">
        <v>100</v>
      </c>
      <c r="D76" s="162">
        <v>93000</v>
      </c>
      <c r="E76" s="16">
        <v>1116000</v>
      </c>
      <c r="F76" s="61"/>
    </row>
    <row r="77" spans="2:6" ht="15.6">
      <c r="B77" s="60"/>
      <c r="C77" s="21" t="s">
        <v>101</v>
      </c>
      <c r="D77" s="13">
        <v>5500</v>
      </c>
      <c r="E77" s="17">
        <v>66000</v>
      </c>
      <c r="F77" s="61"/>
    </row>
    <row r="78" spans="2:6" ht="15.6">
      <c r="B78" s="60"/>
      <c r="C78" s="21" t="s">
        <v>102</v>
      </c>
      <c r="D78" s="13">
        <v>3500</v>
      </c>
      <c r="E78" s="17">
        <v>42000</v>
      </c>
      <c r="F78" s="61"/>
    </row>
    <row r="79" spans="2:6" ht="15.6">
      <c r="B79" s="60"/>
      <c r="C79" s="21" t="s">
        <v>103</v>
      </c>
      <c r="D79" s="13">
        <v>1000</v>
      </c>
      <c r="E79" s="17">
        <v>12000</v>
      </c>
      <c r="F79" s="61"/>
    </row>
    <row r="80" spans="2:6" ht="16.2" thickBot="1">
      <c r="B80" s="60"/>
      <c r="C80" s="163" t="s">
        <v>104</v>
      </c>
      <c r="D80" s="164">
        <v>0</v>
      </c>
      <c r="E80" s="165">
        <v>0</v>
      </c>
      <c r="F80" s="61"/>
    </row>
    <row r="81" spans="2:6" ht="34.799999999999997" customHeight="1" thickBot="1">
      <c r="B81" s="60"/>
      <c r="C81" s="19" t="s">
        <v>105</v>
      </c>
      <c r="D81" s="32">
        <v>12000</v>
      </c>
      <c r="E81" s="24">
        <v>144000</v>
      </c>
      <c r="F81" s="61"/>
    </row>
    <row r="82" spans="2:6" ht="15.6">
      <c r="B82" s="60"/>
      <c r="C82" s="20" t="s">
        <v>106</v>
      </c>
      <c r="D82" s="162">
        <v>8000</v>
      </c>
      <c r="E82" s="16">
        <v>96000</v>
      </c>
      <c r="F82" s="61"/>
    </row>
    <row r="83" spans="2:6" ht="15.6">
      <c r="B83" s="60"/>
      <c r="C83" s="21" t="s">
        <v>107</v>
      </c>
      <c r="D83" s="13">
        <v>1000</v>
      </c>
      <c r="E83" s="17">
        <v>12000</v>
      </c>
      <c r="F83" s="61"/>
    </row>
    <row r="84" spans="2:6" ht="15.6">
      <c r="B84" s="60"/>
      <c r="C84" s="21" t="s">
        <v>108</v>
      </c>
      <c r="D84" s="13">
        <v>3000</v>
      </c>
      <c r="E84" s="17">
        <v>36000</v>
      </c>
      <c r="F84" s="61"/>
    </row>
    <row r="85" spans="2:6" ht="16.2" thickBot="1">
      <c r="B85" s="60"/>
      <c r="C85" s="163" t="s">
        <v>109</v>
      </c>
      <c r="D85" s="164">
        <v>0</v>
      </c>
      <c r="E85" s="165">
        <v>0</v>
      </c>
      <c r="F85" s="61"/>
    </row>
    <row r="86" spans="2:6" ht="34.799999999999997" customHeight="1" thickBot="1">
      <c r="B86" s="60"/>
      <c r="C86" s="19" t="s">
        <v>110</v>
      </c>
      <c r="D86" s="32">
        <v>15200</v>
      </c>
      <c r="E86" s="24">
        <v>182400</v>
      </c>
      <c r="F86" s="61"/>
    </row>
    <row r="87" spans="2:6" ht="15.6">
      <c r="B87" s="60"/>
      <c r="C87" s="20" t="s">
        <v>111</v>
      </c>
      <c r="D87" s="162">
        <v>5200</v>
      </c>
      <c r="E87" s="25">
        <v>62400</v>
      </c>
      <c r="F87" s="61"/>
    </row>
    <row r="88" spans="2:6" ht="16.2" thickBot="1">
      <c r="B88" s="60"/>
      <c r="C88" s="22" t="s">
        <v>112</v>
      </c>
      <c r="D88" s="27">
        <v>10000</v>
      </c>
      <c r="E88" s="28">
        <v>120000</v>
      </c>
      <c r="F88" s="61"/>
    </row>
    <row r="89" spans="2:6" ht="35.4" customHeight="1" thickBot="1">
      <c r="B89" s="60"/>
      <c r="C89" s="33" t="s">
        <v>1</v>
      </c>
      <c r="D89" s="34">
        <v>3480648.8649999998</v>
      </c>
      <c r="E89" s="35">
        <v>41767786.440000005</v>
      </c>
      <c r="F89" s="61"/>
    </row>
    <row r="90" spans="2:6" ht="15" customHeight="1" thickBot="1">
      <c r="B90" s="66"/>
      <c r="C90" s="67"/>
      <c r="D90" s="71"/>
      <c r="E90" s="71"/>
      <c r="F90" s="68"/>
    </row>
    <row r="91" spans="2:6" ht="15.6" thickTop="1"/>
    <row r="92" spans="2:6">
      <c r="C92" s="210" t="s">
        <v>300</v>
      </c>
      <c r="D92" s="29">
        <f>D89</f>
        <v>3480648.8649999998</v>
      </c>
    </row>
    <row r="93" spans="2:6">
      <c r="C93" s="224" t="s">
        <v>298</v>
      </c>
      <c r="D93" s="224"/>
    </row>
    <row r="95" spans="2:6">
      <c r="C95" s="1" t="s">
        <v>299</v>
      </c>
      <c r="D95" s="29">
        <f>E89</f>
        <v>41767786.440000005</v>
      </c>
    </row>
    <row r="96" spans="2:6">
      <c r="C96" s="225" t="s">
        <v>307</v>
      </c>
      <c r="D96" s="225"/>
      <c r="E96" s="225"/>
    </row>
  </sheetData>
  <mergeCells count="5">
    <mergeCell ref="C2:E2"/>
    <mergeCell ref="C4:C5"/>
    <mergeCell ref="D4:E4"/>
    <mergeCell ref="C93:D93"/>
    <mergeCell ref="C96:E9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9B2C-ECC8-4EEC-98D3-E031BBD63F74}">
  <sheetPr>
    <tabColor rgb="FFB9363A"/>
  </sheetPr>
  <dimension ref="B4:X35"/>
  <sheetViews>
    <sheetView topLeftCell="A5" workbookViewId="0">
      <selection activeCell="I14" sqref="I14"/>
    </sheetView>
  </sheetViews>
  <sheetFormatPr defaultRowHeight="15"/>
  <cols>
    <col min="1" max="1" width="1.109375" style="1" customWidth="1"/>
    <col min="2" max="2" width="2.77734375" style="1" customWidth="1"/>
    <col min="3" max="3" width="33.77734375" style="1" bestFit="1" customWidth="1"/>
    <col min="4" max="4" width="22.6640625" style="1" bestFit="1" customWidth="1"/>
    <col min="5" max="5" width="19.6640625" style="1" bestFit="1" customWidth="1"/>
    <col min="6" max="6" width="24.6640625" style="1" bestFit="1" customWidth="1"/>
    <col min="7" max="7" width="27.5546875" style="1" bestFit="1" customWidth="1"/>
    <col min="8" max="8" width="20.21875" style="1" bestFit="1" customWidth="1"/>
    <col min="9" max="9" width="19.21875" style="1" bestFit="1" customWidth="1"/>
    <col min="10" max="10" width="2.77734375" style="1" customWidth="1"/>
    <col min="11" max="11" width="2" style="1" customWidth="1"/>
    <col min="12" max="21" width="8.88671875" style="1"/>
    <col min="22" max="22" width="46.77734375" style="1" bestFit="1" customWidth="1"/>
    <col min="23" max="23" width="28.33203125" style="1" bestFit="1" customWidth="1"/>
    <col min="24" max="24" width="10.109375" style="1" bestFit="1" customWidth="1"/>
    <col min="25" max="16384" width="8.88671875" style="1"/>
  </cols>
  <sheetData>
    <row r="4" spans="2:24" ht="15.6" thickBot="1"/>
    <row r="5" spans="2:24" ht="31.2" customHeight="1" thickBot="1">
      <c r="C5" s="236" t="s">
        <v>285</v>
      </c>
      <c r="D5" s="237"/>
      <c r="E5" s="237"/>
      <c r="F5" s="237"/>
      <c r="G5" s="237"/>
      <c r="H5" s="237"/>
      <c r="I5" s="238"/>
      <c r="J5" s="100"/>
      <c r="K5" s="100"/>
      <c r="L5" s="100"/>
    </row>
    <row r="6" spans="2:24" ht="31.2" customHeight="1" thickBot="1">
      <c r="C6" s="192"/>
      <c r="D6" s="192"/>
      <c r="E6" s="192"/>
      <c r="F6" s="192"/>
      <c r="G6" s="192"/>
      <c r="H6" s="192"/>
      <c r="I6" s="192"/>
      <c r="J6" s="100"/>
      <c r="K6" s="100"/>
      <c r="L6" s="100"/>
    </row>
    <row r="7" spans="2:24" ht="15" customHeight="1" thickTop="1" thickBot="1">
      <c r="B7" s="58"/>
      <c r="C7" s="193"/>
      <c r="D7" s="193"/>
      <c r="E7" s="88"/>
      <c r="F7" s="88"/>
      <c r="G7" s="88"/>
      <c r="H7" s="88"/>
      <c r="I7" s="88"/>
      <c r="J7" s="59"/>
    </row>
    <row r="8" spans="2:24" ht="45" customHeight="1" thickBot="1">
      <c r="B8" s="60"/>
      <c r="C8" s="123" t="s">
        <v>250</v>
      </c>
      <c r="D8" s="124" t="s">
        <v>251</v>
      </c>
      <c r="E8" s="7" t="s">
        <v>252</v>
      </c>
      <c r="F8" s="7" t="s">
        <v>253</v>
      </c>
      <c r="G8" s="189" t="s">
        <v>284</v>
      </c>
      <c r="H8" s="7" t="s">
        <v>286</v>
      </c>
      <c r="I8" s="8" t="s">
        <v>283</v>
      </c>
      <c r="J8" s="61"/>
      <c r="V8" s="179" t="s">
        <v>255</v>
      </c>
      <c r="W8" s="179" t="s">
        <v>256</v>
      </c>
      <c r="X8" s="179" t="s">
        <v>254</v>
      </c>
    </row>
    <row r="9" spans="2:24">
      <c r="B9" s="60"/>
      <c r="C9" s="121" t="s">
        <v>257</v>
      </c>
      <c r="D9" s="122" t="s">
        <v>258</v>
      </c>
      <c r="E9" s="114">
        <v>40</v>
      </c>
      <c r="F9" s="114">
        <v>320</v>
      </c>
      <c r="G9" s="94">
        <v>103.90887290167866</v>
      </c>
      <c r="H9" s="185">
        <v>3840</v>
      </c>
      <c r="I9" s="182">
        <v>399010.07194244605</v>
      </c>
      <c r="J9" s="194"/>
      <c r="V9" s="171">
        <f>O30</f>
        <v>0</v>
      </c>
      <c r="W9" s="111">
        <f>T30</f>
        <v>0</v>
      </c>
      <c r="X9" s="233">
        <f>S30</f>
        <v>0</v>
      </c>
    </row>
    <row r="10" spans="2:24">
      <c r="B10" s="60"/>
      <c r="C10" s="118" t="s">
        <v>259</v>
      </c>
      <c r="D10" s="116" t="s">
        <v>258</v>
      </c>
      <c r="E10" s="82">
        <v>40</v>
      </c>
      <c r="F10" s="82">
        <v>16</v>
      </c>
      <c r="G10" s="113">
        <v>103.90887290167865</v>
      </c>
      <c r="H10" s="185">
        <v>192</v>
      </c>
      <c r="I10" s="183">
        <v>19950.503597122301</v>
      </c>
      <c r="J10" s="61"/>
      <c r="V10" s="171">
        <f t="shared" ref="V10:V25" si="0">O31</f>
        <v>0</v>
      </c>
      <c r="W10" s="111">
        <f t="shared" ref="W10:W12" si="1">T31</f>
        <v>0</v>
      </c>
      <c r="X10" s="233"/>
    </row>
    <row r="11" spans="2:24">
      <c r="B11" s="60"/>
      <c r="C11" s="118" t="s">
        <v>260</v>
      </c>
      <c r="D11" s="116" t="s">
        <v>258</v>
      </c>
      <c r="E11" s="82">
        <v>40</v>
      </c>
      <c r="F11" s="82">
        <v>1</v>
      </c>
      <c r="G11" s="113">
        <v>103.90887290167865</v>
      </c>
      <c r="H11" s="185">
        <v>12</v>
      </c>
      <c r="I11" s="183">
        <v>1246.9064748201438</v>
      </c>
      <c r="J11" s="61"/>
      <c r="V11" s="171">
        <f t="shared" si="0"/>
        <v>0</v>
      </c>
      <c r="W11" s="111">
        <f t="shared" si="1"/>
        <v>0</v>
      </c>
      <c r="X11" s="233"/>
    </row>
    <row r="12" spans="2:24">
      <c r="B12" s="60"/>
      <c r="C12" s="118" t="s">
        <v>257</v>
      </c>
      <c r="D12" s="116" t="s">
        <v>258</v>
      </c>
      <c r="E12" s="82">
        <v>20</v>
      </c>
      <c r="F12" s="82">
        <v>160</v>
      </c>
      <c r="G12" s="113">
        <v>103.90887290167866</v>
      </c>
      <c r="H12" s="185">
        <v>960</v>
      </c>
      <c r="I12" s="183">
        <v>99752.517985611514</v>
      </c>
      <c r="J12" s="61"/>
      <c r="V12" s="171">
        <f t="shared" si="0"/>
        <v>0</v>
      </c>
      <c r="W12" s="111">
        <f t="shared" si="1"/>
        <v>0</v>
      </c>
      <c r="X12" s="233"/>
    </row>
    <row r="13" spans="2:24">
      <c r="B13" s="60"/>
      <c r="C13" s="119" t="s">
        <v>261</v>
      </c>
      <c r="D13" s="117" t="s">
        <v>262</v>
      </c>
      <c r="E13" s="108" t="s">
        <v>267</v>
      </c>
      <c r="F13" s="108">
        <v>600</v>
      </c>
      <c r="G13" s="131">
        <v>282.2</v>
      </c>
      <c r="H13" s="186">
        <v>600</v>
      </c>
      <c r="I13" s="120">
        <v>169320</v>
      </c>
      <c r="J13" s="61"/>
      <c r="V13" s="172">
        <f t="shared" si="0"/>
        <v>0</v>
      </c>
      <c r="W13" s="173">
        <f>T34</f>
        <v>0</v>
      </c>
      <c r="X13" s="174">
        <f>S34</f>
        <v>0</v>
      </c>
    </row>
    <row r="14" spans="2:24">
      <c r="B14" s="60"/>
      <c r="C14" s="118" t="s">
        <v>257</v>
      </c>
      <c r="D14" s="116" t="s">
        <v>216</v>
      </c>
      <c r="E14" s="82">
        <v>40</v>
      </c>
      <c r="F14" s="82">
        <v>100</v>
      </c>
      <c r="G14" s="113">
        <v>57.564165289256195</v>
      </c>
      <c r="H14" s="187">
        <v>4000</v>
      </c>
      <c r="I14" s="183">
        <v>230256.66115702479</v>
      </c>
      <c r="J14" s="61"/>
      <c r="V14" s="171">
        <f t="shared" si="0"/>
        <v>0</v>
      </c>
      <c r="W14" s="112">
        <f>T35</f>
        <v>0</v>
      </c>
      <c r="X14" s="233">
        <f>S35</f>
        <v>0</v>
      </c>
    </row>
    <row r="15" spans="2:24">
      <c r="B15" s="60"/>
      <c r="C15" s="118" t="s">
        <v>259</v>
      </c>
      <c r="D15" s="116" t="s">
        <v>216</v>
      </c>
      <c r="E15" s="82">
        <v>40</v>
      </c>
      <c r="F15" s="82">
        <v>16</v>
      </c>
      <c r="G15" s="113">
        <v>57.564165289256195</v>
      </c>
      <c r="H15" s="187">
        <v>640</v>
      </c>
      <c r="I15" s="183">
        <v>36841.065785123967</v>
      </c>
      <c r="J15" s="61"/>
      <c r="V15" s="171">
        <f t="shared" si="0"/>
        <v>0</v>
      </c>
      <c r="W15" s="112">
        <f t="shared" ref="W15:W17" si="2">T36</f>
        <v>0</v>
      </c>
      <c r="X15" s="233"/>
    </row>
    <row r="16" spans="2:24">
      <c r="B16" s="60"/>
      <c r="C16" s="118" t="s">
        <v>263</v>
      </c>
      <c r="D16" s="116" t="s">
        <v>216</v>
      </c>
      <c r="E16" s="82">
        <v>40</v>
      </c>
      <c r="F16" s="82">
        <v>4</v>
      </c>
      <c r="G16" s="113">
        <v>57.564165289256195</v>
      </c>
      <c r="H16" s="187">
        <v>160</v>
      </c>
      <c r="I16" s="183">
        <v>9210.2664462809917</v>
      </c>
      <c r="J16" s="61"/>
      <c r="V16" s="171">
        <f t="shared" si="0"/>
        <v>0</v>
      </c>
      <c r="W16" s="112">
        <f t="shared" si="2"/>
        <v>0</v>
      </c>
      <c r="X16" s="233"/>
    </row>
    <row r="17" spans="2:24">
      <c r="B17" s="60"/>
      <c r="C17" s="118" t="s">
        <v>260</v>
      </c>
      <c r="D17" s="116" t="s">
        <v>216</v>
      </c>
      <c r="E17" s="82">
        <v>40</v>
      </c>
      <c r="F17" s="82">
        <v>1</v>
      </c>
      <c r="G17" s="113">
        <v>57.564165289256195</v>
      </c>
      <c r="H17" s="187">
        <v>40</v>
      </c>
      <c r="I17" s="183">
        <v>2302.5666115702479</v>
      </c>
      <c r="J17" s="61"/>
      <c r="V17" s="171">
        <f t="shared" si="0"/>
        <v>0</v>
      </c>
      <c r="W17" s="112">
        <f t="shared" si="2"/>
        <v>0</v>
      </c>
      <c r="X17" s="233"/>
    </row>
    <row r="18" spans="2:24">
      <c r="B18" s="60"/>
      <c r="C18" s="119" t="s">
        <v>264</v>
      </c>
      <c r="D18" s="117" t="s">
        <v>265</v>
      </c>
      <c r="E18" s="108">
        <v>40</v>
      </c>
      <c r="F18" s="108">
        <v>160</v>
      </c>
      <c r="G18" s="131">
        <v>29.431698113207549</v>
      </c>
      <c r="H18" s="186">
        <v>1920</v>
      </c>
      <c r="I18" s="184">
        <v>56508.860377358491</v>
      </c>
      <c r="J18" s="61"/>
      <c r="V18" s="172">
        <f t="shared" si="0"/>
        <v>0</v>
      </c>
      <c r="W18" s="173">
        <f>T39</f>
        <v>0</v>
      </c>
      <c r="X18" s="239">
        <f>S39</f>
        <v>0</v>
      </c>
    </row>
    <row r="19" spans="2:24">
      <c r="B19" s="60"/>
      <c r="C19" s="119" t="s">
        <v>266</v>
      </c>
      <c r="D19" s="117" t="s">
        <v>265</v>
      </c>
      <c r="E19" s="108">
        <v>40</v>
      </c>
      <c r="F19" s="108">
        <v>100</v>
      </c>
      <c r="G19" s="131">
        <v>29.431698113207549</v>
      </c>
      <c r="H19" s="186">
        <v>1200</v>
      </c>
      <c r="I19" s="184">
        <v>35318.037735849059</v>
      </c>
      <c r="J19" s="61"/>
      <c r="V19" s="172">
        <f t="shared" si="0"/>
        <v>0</v>
      </c>
      <c r="W19" s="173">
        <f t="shared" ref="W19:W21" si="3">T40</f>
        <v>0</v>
      </c>
      <c r="X19" s="239"/>
    </row>
    <row r="20" spans="2:24">
      <c r="B20" s="60"/>
      <c r="C20" s="119" t="s">
        <v>263</v>
      </c>
      <c r="D20" s="117" t="s">
        <v>265</v>
      </c>
      <c r="E20" s="108">
        <v>40</v>
      </c>
      <c r="F20" s="108">
        <v>4</v>
      </c>
      <c r="G20" s="131">
        <v>29.431698113207549</v>
      </c>
      <c r="H20" s="186">
        <v>48</v>
      </c>
      <c r="I20" s="184">
        <v>1412.7215094339624</v>
      </c>
      <c r="J20" s="61"/>
      <c r="V20" s="172">
        <f t="shared" si="0"/>
        <v>0</v>
      </c>
      <c r="W20" s="173">
        <f t="shared" si="3"/>
        <v>0</v>
      </c>
      <c r="X20" s="239"/>
    </row>
    <row r="21" spans="2:24">
      <c r="B21" s="60"/>
      <c r="C21" s="119" t="s">
        <v>260</v>
      </c>
      <c r="D21" s="117" t="s">
        <v>265</v>
      </c>
      <c r="E21" s="108">
        <v>40</v>
      </c>
      <c r="F21" s="108">
        <v>1</v>
      </c>
      <c r="G21" s="131">
        <v>29.431698113207549</v>
      </c>
      <c r="H21" s="186">
        <v>12</v>
      </c>
      <c r="I21" s="184">
        <v>353.1803773584906</v>
      </c>
      <c r="J21" s="61"/>
      <c r="V21" s="172">
        <f t="shared" si="0"/>
        <v>0</v>
      </c>
      <c r="W21" s="173">
        <f t="shared" si="3"/>
        <v>0</v>
      </c>
      <c r="X21" s="239"/>
    </row>
    <row r="22" spans="2:24">
      <c r="B22" s="60"/>
      <c r="C22" s="118" t="s">
        <v>257</v>
      </c>
      <c r="D22" s="116" t="s">
        <v>217</v>
      </c>
      <c r="E22" s="82">
        <v>40</v>
      </c>
      <c r="F22" s="82">
        <v>10</v>
      </c>
      <c r="G22" s="113">
        <v>398.19733333333335</v>
      </c>
      <c r="H22" s="187">
        <v>110</v>
      </c>
      <c r="I22" s="180">
        <v>43801.706666666665</v>
      </c>
      <c r="J22" s="61"/>
      <c r="V22" s="171">
        <f t="shared" si="0"/>
        <v>0</v>
      </c>
      <c r="W22" s="115">
        <f>T43</f>
        <v>0</v>
      </c>
      <c r="X22" s="233">
        <f>S43</f>
        <v>0</v>
      </c>
    </row>
    <row r="23" spans="2:24">
      <c r="B23" s="60"/>
      <c r="C23" s="118" t="s">
        <v>277</v>
      </c>
      <c r="D23" s="116" t="s">
        <v>217</v>
      </c>
      <c r="E23" s="82">
        <v>40</v>
      </c>
      <c r="F23" s="82">
        <v>4</v>
      </c>
      <c r="G23" s="113">
        <v>398.19733333333335</v>
      </c>
      <c r="H23" s="187">
        <v>44</v>
      </c>
      <c r="I23" s="181">
        <v>17520.682666666668</v>
      </c>
      <c r="J23" s="61"/>
      <c r="V23" s="171">
        <f t="shared" si="0"/>
        <v>0</v>
      </c>
      <c r="W23" s="115">
        <f t="shared" ref="W23:W24" si="4">T44</f>
        <v>0</v>
      </c>
      <c r="X23" s="233"/>
    </row>
    <row r="24" spans="2:24">
      <c r="B24" s="60"/>
      <c r="C24" s="118" t="s">
        <v>260</v>
      </c>
      <c r="D24" s="116" t="s">
        <v>217</v>
      </c>
      <c r="E24" s="82">
        <v>40</v>
      </c>
      <c r="F24" s="82">
        <v>1</v>
      </c>
      <c r="G24" s="113">
        <v>398.19733333333335</v>
      </c>
      <c r="H24" s="187">
        <v>11</v>
      </c>
      <c r="I24" s="182">
        <v>4380.1706666666669</v>
      </c>
      <c r="J24" s="61"/>
      <c r="V24" s="171">
        <f t="shared" si="0"/>
        <v>0</v>
      </c>
      <c r="W24" s="115">
        <f t="shared" si="4"/>
        <v>0</v>
      </c>
      <c r="X24" s="233"/>
    </row>
    <row r="25" spans="2:24" ht="15.6" thickBot="1">
      <c r="B25" s="60"/>
      <c r="C25" s="125" t="s">
        <v>277</v>
      </c>
      <c r="D25" s="126" t="s">
        <v>278</v>
      </c>
      <c r="E25" s="127" t="s">
        <v>267</v>
      </c>
      <c r="F25" s="127">
        <v>40</v>
      </c>
      <c r="G25" s="190">
        <v>183.58575000000002</v>
      </c>
      <c r="H25" s="188">
        <v>40</v>
      </c>
      <c r="I25" s="128">
        <v>7343.43</v>
      </c>
      <c r="J25" s="61"/>
      <c r="V25" s="172">
        <f t="shared" si="0"/>
        <v>0</v>
      </c>
      <c r="W25" s="175">
        <f>T46</f>
        <v>0</v>
      </c>
      <c r="X25" s="174">
        <f>S46</f>
        <v>0</v>
      </c>
    </row>
    <row r="26" spans="2:24" ht="16.2" thickBot="1">
      <c r="B26" s="60"/>
      <c r="C26" s="234" t="s">
        <v>249</v>
      </c>
      <c r="D26" s="235"/>
      <c r="E26" s="235"/>
      <c r="F26" s="235"/>
      <c r="G26" s="47"/>
      <c r="H26" s="129">
        <f>SUM(H9:H25)</f>
        <v>13829</v>
      </c>
      <c r="I26" s="130">
        <f>SUM(I9:I25)</f>
        <v>1134529.3500000001</v>
      </c>
      <c r="J26" s="61"/>
      <c r="V26" s="176">
        <f>SUM(V9:V25)</f>
        <v>0</v>
      </c>
      <c r="W26" s="177"/>
      <c r="X26" s="178">
        <f>SUM(X9:X25)</f>
        <v>0</v>
      </c>
    </row>
    <row r="27" spans="2:24" ht="15" customHeight="1" thickBot="1">
      <c r="B27" s="66"/>
      <c r="C27" s="67"/>
      <c r="D27" s="67"/>
      <c r="E27" s="67"/>
      <c r="F27" s="67"/>
      <c r="G27" s="67"/>
      <c r="H27" s="67"/>
      <c r="I27" s="67"/>
      <c r="J27" s="68"/>
    </row>
    <row r="28" spans="2:24" ht="15.6" thickTop="1"/>
    <row r="29" spans="2:24" s="195" customFormat="1">
      <c r="B29" s="232" t="s">
        <v>292</v>
      </c>
      <c r="C29" s="232"/>
      <c r="D29" s="232"/>
      <c r="E29" s="232"/>
      <c r="F29" s="232"/>
      <c r="G29" s="232"/>
      <c r="H29" s="232"/>
      <c r="I29" s="232"/>
      <c r="J29" s="232"/>
      <c r="K29" s="201"/>
      <c r="L29" s="201"/>
    </row>
    <row r="30" spans="2:24" s="195" customFormat="1"/>
    <row r="31" spans="2:24" s="195" customFormat="1" ht="42" customHeight="1">
      <c r="B31" s="232" t="s">
        <v>287</v>
      </c>
      <c r="C31" s="232"/>
      <c r="D31" s="232"/>
      <c r="E31" s="232"/>
      <c r="F31" s="232"/>
      <c r="G31" s="232"/>
      <c r="H31" s="232"/>
      <c r="I31" s="232"/>
      <c r="J31" s="232"/>
      <c r="K31" s="201"/>
    </row>
    <row r="32" spans="2:24" s="195" customFormat="1" ht="46.2" customHeight="1">
      <c r="B32" s="232" t="s">
        <v>288</v>
      </c>
      <c r="C32" s="232"/>
      <c r="D32" s="232"/>
      <c r="E32" s="232"/>
      <c r="F32" s="232"/>
      <c r="G32" s="232"/>
      <c r="H32" s="232"/>
      <c r="I32" s="232"/>
      <c r="J32" s="232"/>
      <c r="K32" s="201"/>
    </row>
    <row r="33" spans="2:11" s="195" customFormat="1" ht="35.4" customHeight="1">
      <c r="B33" s="232" t="s">
        <v>291</v>
      </c>
      <c r="C33" s="232"/>
      <c r="D33" s="232"/>
      <c r="E33" s="232"/>
      <c r="F33" s="232"/>
      <c r="G33" s="232"/>
      <c r="H33" s="232"/>
      <c r="I33" s="232"/>
      <c r="J33" s="232"/>
      <c r="K33" s="201"/>
    </row>
    <row r="34" spans="2:11" s="195" customFormat="1" ht="28.8" customHeight="1">
      <c r="B34" s="232" t="s">
        <v>289</v>
      </c>
      <c r="C34" s="232"/>
      <c r="D34" s="232"/>
      <c r="E34" s="232"/>
      <c r="F34" s="232"/>
      <c r="G34" s="232"/>
      <c r="H34" s="232"/>
      <c r="I34" s="232"/>
      <c r="J34" s="232"/>
      <c r="K34" s="201"/>
    </row>
    <row r="35" spans="2:11" s="195" customFormat="1" ht="61.8" customHeight="1">
      <c r="B35" s="232" t="s">
        <v>290</v>
      </c>
      <c r="C35" s="232"/>
      <c r="D35" s="232"/>
      <c r="E35" s="232"/>
      <c r="F35" s="232"/>
      <c r="G35" s="232"/>
      <c r="H35" s="232"/>
      <c r="I35" s="232"/>
      <c r="J35" s="232"/>
      <c r="K35" s="201"/>
    </row>
  </sheetData>
  <mergeCells count="12">
    <mergeCell ref="X9:X12"/>
    <mergeCell ref="X14:X17"/>
    <mergeCell ref="X18:X21"/>
    <mergeCell ref="X22:X24"/>
    <mergeCell ref="C26:F26"/>
    <mergeCell ref="C5:I5"/>
    <mergeCell ref="B29:J29"/>
    <mergeCell ref="B31:J31"/>
    <mergeCell ref="B32:J32"/>
    <mergeCell ref="B33:J33"/>
    <mergeCell ref="B34:J34"/>
    <mergeCell ref="B35:J3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B10FA-6079-4E32-9304-BE3CB6E9273C}">
  <sheetPr>
    <tabColor rgb="FF0A2472"/>
  </sheetPr>
  <dimension ref="B2:F96"/>
  <sheetViews>
    <sheetView showGridLines="0" topLeftCell="A85" workbookViewId="0">
      <selection activeCell="E94" sqref="E94"/>
    </sheetView>
  </sheetViews>
  <sheetFormatPr defaultRowHeight="15"/>
  <cols>
    <col min="1" max="1" width="1.6640625" style="1" customWidth="1"/>
    <col min="2" max="2" width="2.77734375" style="1" customWidth="1"/>
    <col min="3" max="3" width="49.44140625" style="1" customWidth="1"/>
    <col min="4" max="4" width="64.44140625" style="1" customWidth="1"/>
    <col min="5" max="5" width="35.33203125" style="1" bestFit="1" customWidth="1"/>
    <col min="6" max="6" width="2.77734375" style="1" customWidth="1"/>
    <col min="7" max="7" width="1.6640625" style="1" customWidth="1"/>
    <col min="8" max="16384" width="8.88671875" style="1"/>
  </cols>
  <sheetData>
    <row r="2" spans="2:6" ht="15.6">
      <c r="C2" s="243" t="s">
        <v>304</v>
      </c>
      <c r="D2" s="243"/>
      <c r="E2" s="243"/>
    </row>
    <row r="3" spans="2:6" ht="16.2" thickBot="1">
      <c r="C3" s="36"/>
      <c r="D3" s="36"/>
      <c r="E3" s="36"/>
    </row>
    <row r="4" spans="2:6" ht="15" customHeight="1" thickTop="1" thickBot="1">
      <c r="B4" s="58"/>
      <c r="C4" s="242"/>
      <c r="D4" s="242"/>
      <c r="E4" s="242"/>
      <c r="F4" s="59"/>
    </row>
    <row r="5" spans="2:6" ht="16.2" thickBot="1">
      <c r="B5" s="60"/>
      <c r="C5" s="244" t="s">
        <v>120</v>
      </c>
      <c r="D5" s="245"/>
      <c r="E5" s="246"/>
      <c r="F5" s="61"/>
    </row>
    <row r="6" spans="2:6" s="3" customFormat="1" ht="16.2" thickBot="1">
      <c r="B6" s="62"/>
      <c r="C6" s="48" t="s">
        <v>117</v>
      </c>
      <c r="D6" s="52" t="s">
        <v>118</v>
      </c>
      <c r="E6" s="48" t="s">
        <v>119</v>
      </c>
      <c r="F6" s="63"/>
    </row>
    <row r="7" spans="2:6" s="3" customFormat="1" ht="30">
      <c r="B7" s="62"/>
      <c r="C7" s="49" t="s">
        <v>121</v>
      </c>
      <c r="D7" s="159">
        <v>3480648.8649999998</v>
      </c>
      <c r="E7" s="53" t="s">
        <v>122</v>
      </c>
      <c r="F7" s="63"/>
    </row>
    <row r="8" spans="2:6" ht="15.6">
      <c r="B8" s="60"/>
      <c r="C8" s="50" t="s">
        <v>123</v>
      </c>
      <c r="D8" s="160">
        <v>13829</v>
      </c>
      <c r="E8" s="54" t="s">
        <v>124</v>
      </c>
      <c r="F8" s="61"/>
    </row>
    <row r="9" spans="2:6" ht="16.2" thickBot="1">
      <c r="B9" s="60"/>
      <c r="C9" s="51" t="s">
        <v>125</v>
      </c>
      <c r="D9" s="161">
        <v>251.69201424542626</v>
      </c>
      <c r="E9" s="55" t="s">
        <v>126</v>
      </c>
      <c r="F9" s="61"/>
    </row>
    <row r="10" spans="2:6" ht="15.6" thickBot="1">
      <c r="B10" s="60"/>
      <c r="F10" s="61"/>
    </row>
    <row r="11" spans="2:6" ht="16.2" thickBot="1">
      <c r="B11" s="60"/>
      <c r="C11" s="48" t="s">
        <v>127</v>
      </c>
      <c r="D11" s="52" t="s">
        <v>128</v>
      </c>
      <c r="E11" s="48" t="s">
        <v>129</v>
      </c>
      <c r="F11" s="61"/>
    </row>
    <row r="12" spans="2:6">
      <c r="B12" s="60"/>
      <c r="C12" s="247" t="s">
        <v>135</v>
      </c>
      <c r="D12" s="37" t="s">
        <v>130</v>
      </c>
      <c r="E12" s="40">
        <v>1012443.98</v>
      </c>
      <c r="F12" s="61"/>
    </row>
    <row r="13" spans="2:6" ht="15" customHeight="1">
      <c r="B13" s="60"/>
      <c r="C13" s="248"/>
      <c r="D13" s="38" t="s">
        <v>131</v>
      </c>
      <c r="E13" s="13">
        <v>191071.78</v>
      </c>
      <c r="F13" s="61"/>
    </row>
    <row r="14" spans="2:6" ht="15" customHeight="1">
      <c r="B14" s="60"/>
      <c r="C14" s="248"/>
      <c r="D14" s="38" t="s">
        <v>132</v>
      </c>
      <c r="E14" s="13">
        <v>162000.14000000001</v>
      </c>
      <c r="F14" s="61"/>
    </row>
    <row r="15" spans="2:6" ht="15" customHeight="1">
      <c r="B15" s="60"/>
      <c r="C15" s="248"/>
      <c r="D15" s="39" t="s">
        <v>302</v>
      </c>
      <c r="E15" s="27">
        <v>8000</v>
      </c>
      <c r="F15" s="61"/>
    </row>
    <row r="16" spans="2:6" ht="15.6" customHeight="1" thickBot="1">
      <c r="B16" s="60"/>
      <c r="C16" s="249"/>
      <c r="D16" s="39" t="s">
        <v>303</v>
      </c>
      <c r="E16" s="27">
        <v>2000</v>
      </c>
      <c r="F16" s="61"/>
    </row>
    <row r="17" spans="2:6" ht="16.2" thickBot="1">
      <c r="B17" s="60"/>
      <c r="C17" s="240" t="s">
        <v>133</v>
      </c>
      <c r="D17" s="241"/>
      <c r="E17" s="56">
        <v>1375515.9</v>
      </c>
      <c r="F17" s="61"/>
    </row>
    <row r="18" spans="2:6" ht="16.2" thickBot="1">
      <c r="B18" s="60"/>
      <c r="C18" s="44" t="s">
        <v>134</v>
      </c>
      <c r="D18" s="1" t="s">
        <v>39</v>
      </c>
      <c r="E18" s="43">
        <v>135000</v>
      </c>
      <c r="F18" s="61"/>
    </row>
    <row r="19" spans="2:6" ht="16.2" thickBot="1">
      <c r="B19" s="60"/>
      <c r="C19" s="240" t="s">
        <v>136</v>
      </c>
      <c r="D19" s="241"/>
      <c r="E19" s="56">
        <v>135000</v>
      </c>
      <c r="F19" s="61"/>
    </row>
    <row r="20" spans="2:6">
      <c r="B20" s="60"/>
      <c r="C20" s="247" t="s">
        <v>137</v>
      </c>
      <c r="D20" s="41" t="s">
        <v>43</v>
      </c>
      <c r="E20" s="40">
        <v>20220</v>
      </c>
      <c r="F20" s="61"/>
    </row>
    <row r="21" spans="2:6" ht="15" customHeight="1">
      <c r="B21" s="60"/>
      <c r="C21" s="248"/>
      <c r="D21" s="38" t="s">
        <v>44</v>
      </c>
      <c r="E21" s="13">
        <v>8425</v>
      </c>
      <c r="F21" s="61"/>
    </row>
    <row r="22" spans="2:6" ht="15" customHeight="1">
      <c r="B22" s="60"/>
      <c r="C22" s="248"/>
      <c r="D22" s="38" t="s">
        <v>138</v>
      </c>
      <c r="E22" s="13">
        <v>3370</v>
      </c>
      <c r="F22" s="61"/>
    </row>
    <row r="23" spans="2:6" ht="15" customHeight="1">
      <c r="B23" s="60"/>
      <c r="C23" s="248"/>
      <c r="D23" s="38" t="s">
        <v>46</v>
      </c>
      <c r="E23" s="13">
        <v>7000</v>
      </c>
      <c r="F23" s="61"/>
    </row>
    <row r="24" spans="2:6" ht="15" customHeight="1">
      <c r="B24" s="60"/>
      <c r="C24" s="248"/>
      <c r="D24" s="38" t="s">
        <v>139</v>
      </c>
      <c r="E24" s="13">
        <v>8030</v>
      </c>
      <c r="F24" s="61"/>
    </row>
    <row r="25" spans="2:6">
      <c r="B25" s="60"/>
      <c r="C25" s="248"/>
      <c r="D25" s="42" t="s">
        <v>140</v>
      </c>
      <c r="E25" s="13">
        <v>98000</v>
      </c>
      <c r="F25" s="61"/>
    </row>
    <row r="26" spans="2:6" ht="15.6" customHeight="1" thickBot="1">
      <c r="B26" s="60"/>
      <c r="C26" s="249"/>
      <c r="D26" s="39" t="s">
        <v>141</v>
      </c>
      <c r="E26" s="27">
        <v>0</v>
      </c>
      <c r="F26" s="61"/>
    </row>
    <row r="27" spans="2:6" ht="16.2" thickBot="1">
      <c r="B27" s="60"/>
      <c r="C27" s="250" t="s">
        <v>142</v>
      </c>
      <c r="D27" s="251"/>
      <c r="E27" s="56">
        <v>145045</v>
      </c>
      <c r="F27" s="61"/>
    </row>
    <row r="28" spans="2:6" ht="15" customHeight="1">
      <c r="B28" s="60"/>
      <c r="C28" s="252" t="s">
        <v>143</v>
      </c>
      <c r="D28" s="41" t="s">
        <v>49</v>
      </c>
      <c r="E28" s="40">
        <v>11664.535</v>
      </c>
      <c r="F28" s="61"/>
    </row>
    <row r="29" spans="2:6" ht="15" customHeight="1">
      <c r="B29" s="60"/>
      <c r="C29" s="253"/>
      <c r="D29" s="38" t="s">
        <v>50</v>
      </c>
      <c r="E29" s="13">
        <v>4500</v>
      </c>
      <c r="F29" s="61"/>
    </row>
    <row r="30" spans="2:6" ht="15" customHeight="1">
      <c r="B30" s="60"/>
      <c r="C30" s="253"/>
      <c r="D30" s="38" t="s">
        <v>51</v>
      </c>
      <c r="E30" s="13">
        <v>3000</v>
      </c>
      <c r="F30" s="61"/>
    </row>
    <row r="31" spans="2:6" ht="15.6" customHeight="1" thickBot="1">
      <c r="B31" s="60"/>
      <c r="C31" s="254"/>
      <c r="D31" s="39" t="s">
        <v>52</v>
      </c>
      <c r="E31" s="27">
        <v>8500</v>
      </c>
      <c r="F31" s="61"/>
    </row>
    <row r="32" spans="2:6" ht="16.2" thickBot="1">
      <c r="B32" s="60"/>
      <c r="C32" s="255" t="s">
        <v>144</v>
      </c>
      <c r="D32" s="256"/>
      <c r="E32" s="56">
        <v>27664.535</v>
      </c>
      <c r="F32" s="61"/>
    </row>
    <row r="33" spans="2:6" ht="15" customHeight="1">
      <c r="B33" s="60"/>
      <c r="C33" s="247" t="s">
        <v>145</v>
      </c>
      <c r="D33" s="41" t="s">
        <v>54</v>
      </c>
      <c r="E33" s="40">
        <v>11500</v>
      </c>
      <c r="F33" s="61"/>
    </row>
    <row r="34" spans="2:6" ht="15" customHeight="1">
      <c r="B34" s="60"/>
      <c r="C34" s="248"/>
      <c r="D34" s="38" t="s">
        <v>55</v>
      </c>
      <c r="E34" s="13">
        <v>8500</v>
      </c>
      <c r="F34" s="61"/>
    </row>
    <row r="35" spans="2:6" ht="15" customHeight="1">
      <c r="B35" s="60"/>
      <c r="C35" s="248"/>
      <c r="D35" s="38" t="s">
        <v>56</v>
      </c>
      <c r="E35" s="13">
        <v>4000</v>
      </c>
      <c r="F35" s="61"/>
    </row>
    <row r="36" spans="2:6" ht="15" customHeight="1">
      <c r="B36" s="60"/>
      <c r="C36" s="248"/>
      <c r="D36" s="38" t="s">
        <v>57</v>
      </c>
      <c r="E36" s="13">
        <v>14500</v>
      </c>
      <c r="F36" s="61"/>
    </row>
    <row r="37" spans="2:6" ht="15" customHeight="1">
      <c r="B37" s="60"/>
      <c r="C37" s="248"/>
      <c r="D37" s="38" t="s">
        <v>58</v>
      </c>
      <c r="E37" s="13">
        <v>3500</v>
      </c>
      <c r="F37" s="61"/>
    </row>
    <row r="38" spans="2:6" ht="15" customHeight="1">
      <c r="B38" s="60"/>
      <c r="C38" s="248"/>
      <c r="D38" s="38" t="s">
        <v>59</v>
      </c>
      <c r="E38" s="13">
        <v>0</v>
      </c>
      <c r="F38" s="61"/>
    </row>
    <row r="39" spans="2:6" ht="15" customHeight="1">
      <c r="B39" s="60"/>
      <c r="C39" s="248"/>
      <c r="D39" s="38" t="s">
        <v>60</v>
      </c>
      <c r="E39" s="13">
        <v>5000</v>
      </c>
      <c r="F39" s="61"/>
    </row>
    <row r="40" spans="2:6" ht="15.6" customHeight="1" thickBot="1">
      <c r="B40" s="60"/>
      <c r="C40" s="248"/>
      <c r="D40" s="39" t="s">
        <v>146</v>
      </c>
      <c r="E40" s="27">
        <v>0</v>
      </c>
      <c r="F40" s="61"/>
    </row>
    <row r="41" spans="2:6" ht="16.2" thickBot="1">
      <c r="B41" s="60"/>
      <c r="C41" s="255" t="s">
        <v>147</v>
      </c>
      <c r="D41" s="257"/>
      <c r="E41" s="56">
        <v>47000</v>
      </c>
      <c r="F41" s="61"/>
    </row>
    <row r="42" spans="2:6" ht="15" customHeight="1">
      <c r="B42" s="60"/>
      <c r="C42" s="258" t="s">
        <v>148</v>
      </c>
      <c r="D42" s="38" t="s">
        <v>63</v>
      </c>
      <c r="E42" s="13">
        <v>3700</v>
      </c>
      <c r="F42" s="61"/>
    </row>
    <row r="43" spans="2:6" ht="15" customHeight="1">
      <c r="B43" s="60"/>
      <c r="C43" s="259"/>
      <c r="D43" s="38" t="s">
        <v>64</v>
      </c>
      <c r="E43" s="13">
        <v>0</v>
      </c>
      <c r="F43" s="61"/>
    </row>
    <row r="44" spans="2:6" ht="15" customHeight="1">
      <c r="B44" s="60"/>
      <c r="C44" s="259"/>
      <c r="D44" s="38" t="s">
        <v>65</v>
      </c>
      <c r="E44" s="13">
        <v>2450</v>
      </c>
      <c r="F44" s="61"/>
    </row>
    <row r="45" spans="2:6" ht="15" customHeight="1">
      <c r="B45" s="60"/>
      <c r="C45" s="259"/>
      <c r="D45" s="38" t="s">
        <v>66</v>
      </c>
      <c r="E45" s="13">
        <v>1000</v>
      </c>
      <c r="F45" s="61"/>
    </row>
    <row r="46" spans="2:6" ht="15.6" customHeight="1" thickBot="1">
      <c r="B46" s="60"/>
      <c r="C46" s="260"/>
      <c r="D46" s="39" t="s">
        <v>67</v>
      </c>
      <c r="E46" s="27">
        <v>1500</v>
      </c>
      <c r="F46" s="61"/>
    </row>
    <row r="47" spans="2:6" ht="16.2" thickBot="1">
      <c r="B47" s="60"/>
      <c r="C47" s="255" t="s">
        <v>149</v>
      </c>
      <c r="D47" s="257"/>
      <c r="E47" s="56">
        <v>8650</v>
      </c>
      <c r="F47" s="61"/>
    </row>
    <row r="48" spans="2:6" ht="15" customHeight="1">
      <c r="B48" s="60"/>
      <c r="C48" s="247" t="s">
        <v>150</v>
      </c>
      <c r="D48" s="41" t="s">
        <v>69</v>
      </c>
      <c r="E48" s="40">
        <v>4000</v>
      </c>
      <c r="F48" s="61"/>
    </row>
    <row r="49" spans="2:6" ht="15" customHeight="1">
      <c r="B49" s="60"/>
      <c r="C49" s="248"/>
      <c r="D49" s="38" t="s">
        <v>70</v>
      </c>
      <c r="E49" s="13">
        <v>45600</v>
      </c>
      <c r="F49" s="61"/>
    </row>
    <row r="50" spans="2:6" ht="15" customHeight="1">
      <c r="B50" s="60"/>
      <c r="C50" s="248"/>
      <c r="D50" s="38" t="s">
        <v>71</v>
      </c>
      <c r="E50" s="13">
        <v>55050</v>
      </c>
      <c r="F50" s="61"/>
    </row>
    <row r="51" spans="2:6" ht="15" customHeight="1">
      <c r="B51" s="60"/>
      <c r="C51" s="248"/>
      <c r="D51" s="38" t="s">
        <v>72</v>
      </c>
      <c r="E51" s="13">
        <v>95000</v>
      </c>
      <c r="F51" s="61"/>
    </row>
    <row r="52" spans="2:6" ht="15" customHeight="1">
      <c r="B52" s="60"/>
      <c r="C52" s="248"/>
      <c r="D52" s="38" t="s">
        <v>73</v>
      </c>
      <c r="E52" s="13">
        <v>0</v>
      </c>
      <c r="F52" s="61"/>
    </row>
    <row r="53" spans="2:6" ht="15.6" customHeight="1" thickBot="1">
      <c r="B53" s="60"/>
      <c r="C53" s="248"/>
      <c r="D53" s="39" t="s">
        <v>74</v>
      </c>
      <c r="E53" s="27">
        <v>0</v>
      </c>
      <c r="F53" s="61"/>
    </row>
    <row r="54" spans="2:6" ht="16.2" thickBot="1">
      <c r="B54" s="60"/>
      <c r="C54" s="255" t="s">
        <v>151</v>
      </c>
      <c r="D54" s="257"/>
      <c r="E54" s="56">
        <v>199650</v>
      </c>
      <c r="F54" s="61"/>
    </row>
    <row r="55" spans="2:6">
      <c r="B55" s="60"/>
      <c r="C55" s="247" t="s">
        <v>152</v>
      </c>
      <c r="D55" s="41" t="s">
        <v>76</v>
      </c>
      <c r="E55" s="40">
        <v>2600</v>
      </c>
      <c r="F55" s="61"/>
    </row>
    <row r="56" spans="2:6">
      <c r="B56" s="60"/>
      <c r="C56" s="248"/>
      <c r="D56" s="38" t="s">
        <v>77</v>
      </c>
      <c r="E56" s="13">
        <v>15450</v>
      </c>
      <c r="F56" s="61"/>
    </row>
    <row r="57" spans="2:6">
      <c r="B57" s="60"/>
      <c r="C57" s="248"/>
      <c r="D57" s="38" t="s">
        <v>78</v>
      </c>
      <c r="E57" s="13">
        <v>14000</v>
      </c>
      <c r="F57" s="61"/>
    </row>
    <row r="58" spans="2:6">
      <c r="B58" s="60"/>
      <c r="C58" s="248"/>
      <c r="D58" s="38" t="s">
        <v>79</v>
      </c>
      <c r="E58" s="13">
        <v>3650</v>
      </c>
      <c r="F58" s="61"/>
    </row>
    <row r="59" spans="2:6">
      <c r="B59" s="60"/>
      <c r="C59" s="248"/>
      <c r="D59" s="38" t="s">
        <v>80</v>
      </c>
      <c r="E59" s="13">
        <v>0</v>
      </c>
      <c r="F59" s="61"/>
    </row>
    <row r="60" spans="2:6" ht="15.6" thickBot="1">
      <c r="B60" s="60"/>
      <c r="C60" s="248"/>
      <c r="D60" s="39" t="s">
        <v>81</v>
      </c>
      <c r="E60" s="27">
        <v>0</v>
      </c>
      <c r="F60" s="61"/>
    </row>
    <row r="61" spans="2:6" ht="16.2" thickBot="1">
      <c r="B61" s="60"/>
      <c r="C61" s="255" t="s">
        <v>153</v>
      </c>
      <c r="D61" s="257"/>
      <c r="E61" s="56">
        <v>35700</v>
      </c>
      <c r="F61" s="61"/>
    </row>
    <row r="62" spans="2:6">
      <c r="B62" s="60"/>
      <c r="C62" s="247" t="s">
        <v>154</v>
      </c>
      <c r="D62" s="41" t="s">
        <v>155</v>
      </c>
      <c r="E62" s="40">
        <v>791376.8</v>
      </c>
      <c r="F62" s="61"/>
    </row>
    <row r="63" spans="2:6">
      <c r="B63" s="60"/>
      <c r="C63" s="248"/>
      <c r="D63" s="38" t="s">
        <v>84</v>
      </c>
      <c r="E63" s="13">
        <v>102172.14</v>
      </c>
      <c r="F63" s="61"/>
    </row>
    <row r="64" spans="2:6">
      <c r="B64" s="60"/>
      <c r="C64" s="248"/>
      <c r="D64" s="38" t="s">
        <v>85</v>
      </c>
      <c r="E64" s="13">
        <v>12000</v>
      </c>
      <c r="F64" s="61"/>
    </row>
    <row r="65" spans="2:6">
      <c r="B65" s="60"/>
      <c r="C65" s="248"/>
      <c r="D65" s="38" t="s">
        <v>86</v>
      </c>
      <c r="E65" s="13">
        <v>1710</v>
      </c>
      <c r="F65" s="61"/>
    </row>
    <row r="66" spans="2:6">
      <c r="B66" s="60"/>
      <c r="C66" s="248"/>
      <c r="D66" s="38" t="s">
        <v>156</v>
      </c>
      <c r="E66" s="13">
        <v>177250</v>
      </c>
      <c r="F66" s="61"/>
    </row>
    <row r="67" spans="2:6">
      <c r="B67" s="60"/>
      <c r="C67" s="248"/>
      <c r="D67" s="38" t="s">
        <v>88</v>
      </c>
      <c r="E67" s="13">
        <v>6003</v>
      </c>
      <c r="F67" s="61"/>
    </row>
    <row r="68" spans="2:6">
      <c r="B68" s="60"/>
      <c r="C68" s="248"/>
      <c r="D68" s="38" t="s">
        <v>89</v>
      </c>
      <c r="E68" s="13">
        <v>9000</v>
      </c>
      <c r="F68" s="61"/>
    </row>
    <row r="69" spans="2:6">
      <c r="B69" s="60"/>
      <c r="C69" s="248"/>
      <c r="D69" s="38" t="s">
        <v>90</v>
      </c>
      <c r="E69" s="13">
        <v>2211.4900000000002</v>
      </c>
      <c r="F69" s="61"/>
    </row>
    <row r="70" spans="2:6">
      <c r="B70" s="60"/>
      <c r="C70" s="248"/>
      <c r="D70" s="38" t="s">
        <v>91</v>
      </c>
      <c r="E70" s="13">
        <v>0</v>
      </c>
      <c r="F70" s="61"/>
    </row>
    <row r="71" spans="2:6">
      <c r="B71" s="60"/>
      <c r="C71" s="248"/>
      <c r="D71" s="38" t="s">
        <v>92</v>
      </c>
      <c r="E71" s="13">
        <v>169200</v>
      </c>
      <c r="F71" s="61"/>
    </row>
    <row r="72" spans="2:6">
      <c r="B72" s="60"/>
      <c r="C72" s="248"/>
      <c r="D72" s="38" t="s">
        <v>93</v>
      </c>
      <c r="E72" s="13">
        <v>17100</v>
      </c>
      <c r="F72" s="61"/>
    </row>
    <row r="73" spans="2:6">
      <c r="B73" s="60"/>
      <c r="C73" s="248"/>
      <c r="D73" s="38" t="s">
        <v>157</v>
      </c>
      <c r="E73" s="13">
        <v>14000</v>
      </c>
      <c r="F73" s="61"/>
    </row>
    <row r="74" spans="2:6">
      <c r="B74" s="60"/>
      <c r="C74" s="248"/>
      <c r="D74" s="38" t="s">
        <v>158</v>
      </c>
      <c r="E74" s="13">
        <v>13200</v>
      </c>
      <c r="F74" s="61"/>
    </row>
    <row r="75" spans="2:6">
      <c r="B75" s="60"/>
      <c r="C75" s="248"/>
      <c r="D75" s="38" t="s">
        <v>96</v>
      </c>
      <c r="E75" s="13">
        <v>10000</v>
      </c>
      <c r="F75" s="61"/>
    </row>
    <row r="76" spans="2:6">
      <c r="B76" s="60"/>
      <c r="C76" s="248"/>
      <c r="D76" s="38" t="s">
        <v>306</v>
      </c>
      <c r="E76" s="13">
        <v>10000</v>
      </c>
      <c r="F76" s="61"/>
    </row>
    <row r="77" spans="2:6">
      <c r="B77" s="60"/>
      <c r="C77" s="248"/>
      <c r="D77" s="38" t="s">
        <v>305</v>
      </c>
      <c r="E77" s="13">
        <v>31000</v>
      </c>
      <c r="F77" s="61"/>
    </row>
    <row r="78" spans="2:6">
      <c r="B78" s="60"/>
      <c r="C78" s="248"/>
      <c r="D78" s="38" t="s">
        <v>97</v>
      </c>
      <c r="E78" s="13">
        <v>10000</v>
      </c>
      <c r="F78" s="61"/>
    </row>
    <row r="79" spans="2:6" ht="15.6" thickBot="1">
      <c r="B79" s="60"/>
      <c r="C79" s="248"/>
      <c r="D79" s="39" t="s">
        <v>98</v>
      </c>
      <c r="E79" s="27">
        <v>0</v>
      </c>
      <c r="F79" s="61"/>
    </row>
    <row r="80" spans="2:6" ht="16.2" thickBot="1">
      <c r="B80" s="60"/>
      <c r="C80" s="255" t="s">
        <v>159</v>
      </c>
      <c r="D80" s="257"/>
      <c r="E80" s="56">
        <v>1376223.43</v>
      </c>
      <c r="F80" s="61"/>
    </row>
    <row r="81" spans="2:6">
      <c r="B81" s="60"/>
      <c r="C81" s="247" t="s">
        <v>160</v>
      </c>
      <c r="D81" s="41" t="s">
        <v>100</v>
      </c>
      <c r="E81" s="40">
        <v>93000</v>
      </c>
      <c r="F81" s="61"/>
    </row>
    <row r="82" spans="2:6">
      <c r="B82" s="60"/>
      <c r="C82" s="248"/>
      <c r="D82" s="38" t="s">
        <v>101</v>
      </c>
      <c r="E82" s="13">
        <v>5500</v>
      </c>
      <c r="F82" s="61"/>
    </row>
    <row r="83" spans="2:6">
      <c r="B83" s="60"/>
      <c r="C83" s="248"/>
      <c r="D83" s="38" t="s">
        <v>102</v>
      </c>
      <c r="E83" s="13">
        <v>3500</v>
      </c>
      <c r="F83" s="61"/>
    </row>
    <row r="84" spans="2:6">
      <c r="B84" s="60"/>
      <c r="C84" s="248"/>
      <c r="D84" s="38" t="s">
        <v>103</v>
      </c>
      <c r="E84" s="13">
        <v>1000</v>
      </c>
      <c r="F84" s="61"/>
    </row>
    <row r="85" spans="2:6" ht="15.6" thickBot="1">
      <c r="B85" s="60"/>
      <c r="C85" s="248"/>
      <c r="D85" s="39" t="s">
        <v>104</v>
      </c>
      <c r="E85" s="27">
        <v>0</v>
      </c>
      <c r="F85" s="61"/>
    </row>
    <row r="86" spans="2:6" ht="16.2" thickBot="1">
      <c r="B86" s="60"/>
      <c r="C86" s="255" t="s">
        <v>161</v>
      </c>
      <c r="D86" s="257"/>
      <c r="E86" s="56">
        <v>103000</v>
      </c>
      <c r="F86" s="61"/>
    </row>
    <row r="87" spans="2:6">
      <c r="B87" s="60"/>
      <c r="C87" s="263" t="s">
        <v>162</v>
      </c>
      <c r="D87" s="41" t="s">
        <v>106</v>
      </c>
      <c r="E87" s="40">
        <v>8000</v>
      </c>
      <c r="F87" s="61"/>
    </row>
    <row r="88" spans="2:6">
      <c r="B88" s="60"/>
      <c r="C88" s="264"/>
      <c r="D88" s="38" t="s">
        <v>107</v>
      </c>
      <c r="E88" s="13">
        <v>1000</v>
      </c>
      <c r="F88" s="61"/>
    </row>
    <row r="89" spans="2:6">
      <c r="B89" s="60"/>
      <c r="C89" s="264"/>
      <c r="D89" s="38" t="s">
        <v>108</v>
      </c>
      <c r="E89" s="13">
        <v>3000</v>
      </c>
      <c r="F89" s="61"/>
    </row>
    <row r="90" spans="2:6" ht="15.6" thickBot="1">
      <c r="B90" s="60"/>
      <c r="C90" s="265"/>
      <c r="D90" s="39" t="s">
        <v>109</v>
      </c>
      <c r="E90" s="27">
        <v>0</v>
      </c>
      <c r="F90" s="61"/>
    </row>
    <row r="91" spans="2:6" ht="16.2" thickBot="1">
      <c r="B91" s="60"/>
      <c r="C91" s="255" t="s">
        <v>163</v>
      </c>
      <c r="D91" s="257"/>
      <c r="E91" s="56">
        <v>12000</v>
      </c>
      <c r="F91" s="61"/>
    </row>
    <row r="92" spans="2:6" ht="31.8" thickBot="1">
      <c r="B92" s="60"/>
      <c r="C92" s="45" t="s">
        <v>164</v>
      </c>
      <c r="D92" s="3" t="s">
        <v>165</v>
      </c>
      <c r="E92" s="103">
        <v>15200</v>
      </c>
      <c r="F92" s="61"/>
    </row>
    <row r="93" spans="2:6" ht="16.2" thickBot="1">
      <c r="B93" s="60"/>
      <c r="C93" s="255" t="s">
        <v>166</v>
      </c>
      <c r="D93" s="257"/>
      <c r="E93" s="56">
        <v>15200</v>
      </c>
      <c r="F93" s="61"/>
    </row>
    <row r="94" spans="2:6" s="4" customFormat="1" ht="30" customHeight="1" thickBot="1">
      <c r="B94" s="64"/>
      <c r="C94" s="261" t="s">
        <v>167</v>
      </c>
      <c r="D94" s="262"/>
      <c r="E94" s="57">
        <v>3480648.8649999998</v>
      </c>
      <c r="F94" s="65"/>
    </row>
    <row r="95" spans="2:6" ht="15" customHeight="1" thickBot="1">
      <c r="B95" s="66"/>
      <c r="C95" s="67"/>
      <c r="D95" s="67"/>
      <c r="E95" s="67"/>
      <c r="F95" s="68"/>
    </row>
    <row r="96" spans="2:6" ht="15.6" thickTop="1"/>
  </sheetData>
  <mergeCells count="26">
    <mergeCell ref="C91:D91"/>
    <mergeCell ref="C93:D93"/>
    <mergeCell ref="C94:D94"/>
    <mergeCell ref="C61:D61"/>
    <mergeCell ref="C62:C79"/>
    <mergeCell ref="C80:D80"/>
    <mergeCell ref="C81:C85"/>
    <mergeCell ref="C86:D86"/>
    <mergeCell ref="C87:C90"/>
    <mergeCell ref="C55:C60"/>
    <mergeCell ref="C20:C26"/>
    <mergeCell ref="C27:D27"/>
    <mergeCell ref="C28:C31"/>
    <mergeCell ref="C32:D32"/>
    <mergeCell ref="C33:C40"/>
    <mergeCell ref="C41:D41"/>
    <mergeCell ref="C42:C46"/>
    <mergeCell ref="C47:D47"/>
    <mergeCell ref="C48:C53"/>
    <mergeCell ref="C54:D54"/>
    <mergeCell ref="C19:D19"/>
    <mergeCell ref="C4:E4"/>
    <mergeCell ref="C2:E2"/>
    <mergeCell ref="C5:E5"/>
    <mergeCell ref="C12:C16"/>
    <mergeCell ref="C17:D17"/>
  </mergeCells>
  <phoneticPr fontId="21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78BC-81B5-448C-8CD6-FBB6A3386506}">
  <sheetPr>
    <tabColor rgb="FFB9363A"/>
  </sheetPr>
  <dimension ref="A2:BJ65"/>
  <sheetViews>
    <sheetView tabSelected="1" workbookViewId="0">
      <pane xSplit="2" ySplit="3" topLeftCell="D4" activePane="bottomRight" state="frozen"/>
      <selection pane="topRight" activeCell="C1" sqref="C1"/>
      <selection pane="bottomLeft" activeCell="A4" sqref="A4"/>
      <selection pane="bottomRight" activeCell="E17" sqref="E17"/>
    </sheetView>
  </sheetViews>
  <sheetFormatPr defaultRowHeight="15"/>
  <cols>
    <col min="1" max="1" width="0.88671875" style="1" customWidth="1"/>
    <col min="2" max="2" width="75.77734375" style="1" customWidth="1"/>
    <col min="3" max="3" width="16.88671875" style="1" bestFit="1" customWidth="1"/>
    <col min="4" max="4" width="19.88671875" style="1" bestFit="1" customWidth="1"/>
    <col min="5" max="5" width="17" style="2" bestFit="1" customWidth="1"/>
    <col min="6" max="6" width="19.88671875" style="2" bestFit="1" customWidth="1"/>
    <col min="7" max="7" width="15.77734375" style="2" bestFit="1" customWidth="1"/>
    <col min="8" max="8" width="19.88671875" style="2" bestFit="1" customWidth="1"/>
    <col min="9" max="9" width="19.88671875" style="2" customWidth="1"/>
    <col min="10" max="10" width="15.77734375" style="2" bestFit="1" customWidth="1"/>
    <col min="11" max="14" width="18.5546875" style="2" bestFit="1" customWidth="1"/>
    <col min="15" max="16" width="15.77734375" style="2" bestFit="1" customWidth="1"/>
    <col min="17" max="17" width="19.88671875" style="2" bestFit="1" customWidth="1"/>
    <col min="18" max="18" width="19.88671875" style="2" customWidth="1"/>
    <col min="19" max="19" width="16.88671875" style="2" bestFit="1" customWidth="1"/>
    <col min="20" max="20" width="20.44140625" style="2" customWidth="1"/>
    <col min="21" max="21" width="14.6640625" style="2" customWidth="1"/>
    <col min="22" max="22" width="25.6640625" style="2" bestFit="1" customWidth="1"/>
    <col min="23" max="23" width="16.88671875" style="2" bestFit="1" customWidth="1"/>
    <col min="24" max="24" width="19.88671875" style="2" bestFit="1" customWidth="1"/>
    <col min="25" max="25" width="18.77734375" style="2" bestFit="1" customWidth="1"/>
    <col min="26" max="26" width="22.5546875" style="2" bestFit="1" customWidth="1"/>
    <col min="27" max="27" width="21.88671875" style="2" bestFit="1" customWidth="1"/>
    <col min="28" max="28" width="24.5546875" style="2" bestFit="1" customWidth="1"/>
    <col min="29" max="29" width="18.33203125" style="2" customWidth="1"/>
    <col min="30" max="30" width="22.33203125" style="2" customWidth="1"/>
    <col min="31" max="31" width="22.21875" style="2" customWidth="1"/>
    <col min="32" max="32" width="15.77734375" style="2" bestFit="1" customWidth="1"/>
    <col min="33" max="33" width="23.5546875" style="2" customWidth="1"/>
    <col min="34" max="34" width="18.77734375" style="2" bestFit="1" customWidth="1"/>
    <col min="35" max="35" width="19.6640625" style="2" bestFit="1" customWidth="1"/>
    <col min="36" max="37" width="21.88671875" style="2" bestFit="1" customWidth="1"/>
    <col min="38" max="39" width="20.109375" style="2" bestFit="1" customWidth="1"/>
    <col min="40" max="40" width="24.33203125" style="2" bestFit="1" customWidth="1"/>
    <col min="41" max="41" width="17" style="2" bestFit="1" customWidth="1"/>
    <col min="42" max="42" width="17" style="2" customWidth="1"/>
    <col min="43" max="44" width="17" style="2" bestFit="1" customWidth="1"/>
    <col min="45" max="45" width="25.5546875" style="2" bestFit="1" customWidth="1"/>
    <col min="46" max="46" width="19.6640625" style="2" customWidth="1"/>
    <col min="47" max="47" width="18.21875" style="2" bestFit="1" customWidth="1"/>
    <col min="48" max="48" width="17.6640625" style="2" bestFit="1" customWidth="1"/>
    <col min="49" max="49" width="19" style="2" bestFit="1" customWidth="1"/>
    <col min="50" max="50" width="19.109375" style="2" bestFit="1" customWidth="1"/>
    <col min="51" max="51" width="15.77734375" style="2" bestFit="1" customWidth="1"/>
    <col min="52" max="52" width="19.88671875" style="2" customWidth="1"/>
    <col min="53" max="53" width="16.88671875" style="2" customWidth="1"/>
    <col min="54" max="54" width="19.33203125" style="2" customWidth="1"/>
    <col min="55" max="57" width="18.5546875" style="1" bestFit="1" customWidth="1"/>
    <col min="58" max="58" width="18.33203125" style="1" bestFit="1" customWidth="1"/>
    <col min="59" max="59" width="17" style="1" bestFit="1" customWidth="1"/>
    <col min="60" max="60" width="21.6640625" style="1" bestFit="1" customWidth="1"/>
    <col min="61" max="61" width="16" style="1" bestFit="1" customWidth="1"/>
    <col min="62" max="62" width="11.5546875" style="1" bestFit="1" customWidth="1"/>
    <col min="63" max="16384" width="8.88671875" style="1"/>
  </cols>
  <sheetData>
    <row r="2" spans="1:62" ht="15.6">
      <c r="A2" s="11" t="s">
        <v>113</v>
      </c>
      <c r="B2" s="6" t="s">
        <v>293</v>
      </c>
    </row>
    <row r="3" spans="1:62" ht="15.6" thickBot="1"/>
    <row r="4" spans="1:62" s="6" customFormat="1" ht="63" thickBot="1">
      <c r="B4" s="9" t="s">
        <v>18</v>
      </c>
      <c r="C4" s="96" t="s">
        <v>232</v>
      </c>
      <c r="D4" s="97" t="s">
        <v>233</v>
      </c>
      <c r="E4" s="7" t="s">
        <v>168</v>
      </c>
      <c r="F4" s="7" t="s">
        <v>195</v>
      </c>
      <c r="G4" s="7" t="s">
        <v>169</v>
      </c>
      <c r="H4" s="7" t="s">
        <v>170</v>
      </c>
      <c r="I4" s="97" t="s">
        <v>229</v>
      </c>
      <c r="J4" s="7" t="s">
        <v>196</v>
      </c>
      <c r="K4" s="7" t="s">
        <v>171</v>
      </c>
      <c r="L4" s="7" t="s">
        <v>186</v>
      </c>
      <c r="M4" s="7" t="s">
        <v>172</v>
      </c>
      <c r="N4" s="7" t="s">
        <v>187</v>
      </c>
      <c r="O4" s="7" t="s">
        <v>173</v>
      </c>
      <c r="P4" s="7" t="s">
        <v>174</v>
      </c>
      <c r="Q4" s="7" t="s">
        <v>192</v>
      </c>
      <c r="R4" s="97" t="s">
        <v>230</v>
      </c>
      <c r="S4" s="97" t="s">
        <v>231</v>
      </c>
      <c r="T4" s="7" t="s">
        <v>194</v>
      </c>
      <c r="U4" s="97" t="s">
        <v>234</v>
      </c>
      <c r="V4" s="7" t="s">
        <v>175</v>
      </c>
      <c r="W4" s="7" t="s">
        <v>197</v>
      </c>
      <c r="X4" s="7" t="s">
        <v>176</v>
      </c>
      <c r="Y4" s="7" t="s">
        <v>177</v>
      </c>
      <c r="Z4" s="7" t="s">
        <v>188</v>
      </c>
      <c r="AA4" s="7" t="s">
        <v>189</v>
      </c>
      <c r="AB4" s="7" t="s">
        <v>190</v>
      </c>
      <c r="AC4" s="7" t="s">
        <v>191</v>
      </c>
      <c r="AD4" s="7" t="s">
        <v>269</v>
      </c>
      <c r="AE4" s="7" t="s">
        <v>270</v>
      </c>
      <c r="AF4" s="7" t="s">
        <v>183</v>
      </c>
      <c r="AG4" s="167" t="s">
        <v>279</v>
      </c>
      <c r="AH4" s="97" t="s">
        <v>235</v>
      </c>
      <c r="AI4" s="7" t="s">
        <v>276</v>
      </c>
      <c r="AJ4" s="7" t="s">
        <v>198</v>
      </c>
      <c r="AK4" s="97" t="s">
        <v>236</v>
      </c>
      <c r="AL4" s="167" t="s">
        <v>184</v>
      </c>
      <c r="AM4" s="167" t="s">
        <v>275</v>
      </c>
      <c r="AN4" s="7" t="s">
        <v>237</v>
      </c>
      <c r="AO4" s="7" t="s">
        <v>178</v>
      </c>
      <c r="AP4" s="7" t="s">
        <v>199</v>
      </c>
      <c r="AQ4" s="7" t="s">
        <v>200</v>
      </c>
      <c r="AR4" s="7" t="s">
        <v>201</v>
      </c>
      <c r="AS4" s="167" t="s">
        <v>274</v>
      </c>
      <c r="AT4" s="7" t="s">
        <v>179</v>
      </c>
      <c r="AU4" s="7" t="s">
        <v>185</v>
      </c>
      <c r="AV4" s="97" t="s">
        <v>238</v>
      </c>
      <c r="AW4" s="7" t="s">
        <v>202</v>
      </c>
      <c r="AX4" s="7" t="s">
        <v>180</v>
      </c>
      <c r="AY4" s="7" t="s">
        <v>181</v>
      </c>
      <c r="AZ4" s="7" t="s">
        <v>193</v>
      </c>
      <c r="BA4" s="97" t="s">
        <v>239</v>
      </c>
      <c r="BB4" s="7" t="s">
        <v>182</v>
      </c>
      <c r="BC4" s="7" t="s">
        <v>240</v>
      </c>
      <c r="BD4" s="97" t="s">
        <v>241</v>
      </c>
      <c r="BE4" s="97" t="s">
        <v>242</v>
      </c>
      <c r="BF4" s="97" t="s">
        <v>268</v>
      </c>
      <c r="BG4" s="7" t="s">
        <v>271</v>
      </c>
      <c r="BH4" s="98" t="s">
        <v>243</v>
      </c>
    </row>
    <row r="5" spans="1:62" s="29" customFormat="1" ht="16.05" customHeight="1">
      <c r="B5" s="90" t="s">
        <v>19</v>
      </c>
      <c r="C5" s="91"/>
      <c r="D5" s="92"/>
      <c r="E5" s="93">
        <v>2000</v>
      </c>
      <c r="F5" s="93"/>
      <c r="G5" s="93">
        <v>4783.76</v>
      </c>
      <c r="H5" s="93">
        <v>3154.03</v>
      </c>
      <c r="I5" s="93"/>
      <c r="J5" s="93">
        <v>3532.2</v>
      </c>
      <c r="K5" s="93">
        <v>3532.2</v>
      </c>
      <c r="L5" s="93">
        <v>3154.03</v>
      </c>
      <c r="M5" s="93">
        <v>5200</v>
      </c>
      <c r="N5" s="93">
        <v>4000</v>
      </c>
      <c r="O5" s="93">
        <v>2935.04</v>
      </c>
      <c r="P5" s="93">
        <v>3154.03</v>
      </c>
      <c r="Q5" s="93">
        <v>1854.72</v>
      </c>
      <c r="R5" s="93"/>
      <c r="S5" s="93"/>
      <c r="T5" s="93">
        <v>2188.86</v>
      </c>
      <c r="U5" s="93"/>
      <c r="V5" s="93">
        <v>2257.06</v>
      </c>
      <c r="W5" s="93">
        <v>1900</v>
      </c>
      <c r="X5" s="99">
        <v>8577.06</v>
      </c>
      <c r="Y5" s="93">
        <v>3658.63</v>
      </c>
      <c r="Z5" s="99">
        <v>6180.5</v>
      </c>
      <c r="AA5" s="93">
        <v>10532</v>
      </c>
      <c r="AB5" s="93">
        <v>7176.92</v>
      </c>
      <c r="AC5" s="93">
        <v>4634.08</v>
      </c>
      <c r="AD5" s="93">
        <v>6618.15</v>
      </c>
      <c r="AE5" s="93">
        <v>3000</v>
      </c>
      <c r="AF5" s="93">
        <v>3468.51</v>
      </c>
      <c r="AG5" s="93">
        <v>4318.18</v>
      </c>
      <c r="AH5" s="93"/>
      <c r="AI5" s="93">
        <v>4518.18</v>
      </c>
      <c r="AJ5" s="93">
        <v>3615.98</v>
      </c>
      <c r="AK5" s="93"/>
      <c r="AL5" s="93">
        <v>4212.8</v>
      </c>
      <c r="AM5" s="93">
        <v>5100</v>
      </c>
      <c r="AN5" s="93">
        <v>6000</v>
      </c>
      <c r="AO5" s="93">
        <v>9838</v>
      </c>
      <c r="AP5" s="93">
        <v>6000</v>
      </c>
      <c r="AQ5" s="93">
        <v>6800</v>
      </c>
      <c r="AR5" s="93">
        <v>7500</v>
      </c>
      <c r="AS5" s="93">
        <v>1874.36</v>
      </c>
      <c r="AT5" s="93">
        <v>2018.39</v>
      </c>
      <c r="AU5" s="93">
        <v>4352.5</v>
      </c>
      <c r="AV5" s="93"/>
      <c r="AW5" s="93"/>
      <c r="AX5" s="93">
        <v>5200</v>
      </c>
      <c r="AY5" s="93">
        <v>4036.8</v>
      </c>
      <c r="AZ5" s="93">
        <v>3022.73</v>
      </c>
      <c r="BA5" s="93"/>
      <c r="BB5" s="93">
        <v>2200</v>
      </c>
      <c r="BC5" s="94">
        <v>2150</v>
      </c>
      <c r="BD5" s="94"/>
      <c r="BE5" s="94"/>
      <c r="BF5" s="94"/>
      <c r="BG5" s="94">
        <v>3190.85</v>
      </c>
      <c r="BH5" s="95"/>
    </row>
    <row r="6" spans="1:62" ht="16.05" customHeight="1">
      <c r="B6" s="10" t="s">
        <v>20</v>
      </c>
      <c r="C6" s="79"/>
      <c r="D6" s="80"/>
      <c r="E6" s="104">
        <v>324.2</v>
      </c>
      <c r="F6" s="104"/>
      <c r="G6" s="104">
        <v>324.2</v>
      </c>
      <c r="H6" s="104">
        <v>324.2</v>
      </c>
      <c r="I6" s="104"/>
      <c r="J6" s="104">
        <v>324.2</v>
      </c>
      <c r="K6" s="104">
        <v>324.2</v>
      </c>
      <c r="L6" s="104">
        <v>324.2</v>
      </c>
      <c r="M6" s="104">
        <v>324.2</v>
      </c>
      <c r="N6" s="104">
        <v>324.2</v>
      </c>
      <c r="O6" s="104">
        <v>324.2</v>
      </c>
      <c r="P6" s="104">
        <v>324.2</v>
      </c>
      <c r="Q6" s="104">
        <v>324.2</v>
      </c>
      <c r="R6" s="104"/>
      <c r="S6" s="104"/>
      <c r="T6" s="104">
        <v>324.2</v>
      </c>
      <c r="U6" s="104"/>
      <c r="V6" s="104">
        <v>324.2</v>
      </c>
      <c r="W6" s="104">
        <v>324.2</v>
      </c>
      <c r="X6" s="104">
        <v>324.2</v>
      </c>
      <c r="Y6" s="104">
        <v>324.2</v>
      </c>
      <c r="Z6" s="104">
        <v>324.2</v>
      </c>
      <c r="AA6" s="104">
        <v>324.2</v>
      </c>
      <c r="AB6" s="104">
        <v>324.2</v>
      </c>
      <c r="AC6" s="104">
        <v>324.2</v>
      </c>
      <c r="AD6" s="104">
        <v>324.2</v>
      </c>
      <c r="AE6" s="104">
        <v>324.2</v>
      </c>
      <c r="AF6" s="104">
        <v>324.2</v>
      </c>
      <c r="AG6" s="104">
        <v>324.2</v>
      </c>
      <c r="AH6" s="104"/>
      <c r="AI6" s="104">
        <v>324.2</v>
      </c>
      <c r="AJ6" s="104">
        <v>324.2</v>
      </c>
      <c r="AK6" s="104"/>
      <c r="AL6" s="104">
        <v>324.2</v>
      </c>
      <c r="AM6" s="104">
        <v>324.2</v>
      </c>
      <c r="AN6" s="104">
        <v>324.2</v>
      </c>
      <c r="AO6" s="104">
        <v>324.2</v>
      </c>
      <c r="AP6" s="104">
        <v>324.2</v>
      </c>
      <c r="AQ6" s="104">
        <v>324.2</v>
      </c>
      <c r="AR6" s="104">
        <v>324.2</v>
      </c>
      <c r="AS6" s="104">
        <v>324.2</v>
      </c>
      <c r="AT6" s="104">
        <v>324.2</v>
      </c>
      <c r="AU6" s="104">
        <v>324.2</v>
      </c>
      <c r="AV6" s="104"/>
      <c r="AW6" s="104"/>
      <c r="AX6" s="104">
        <v>324.2</v>
      </c>
      <c r="AY6" s="104">
        <v>324.2</v>
      </c>
      <c r="AZ6" s="104">
        <v>324.2</v>
      </c>
      <c r="BA6" s="104"/>
      <c r="BB6" s="104">
        <v>324.2</v>
      </c>
      <c r="BC6" s="104">
        <v>324.2</v>
      </c>
      <c r="BD6" s="104"/>
      <c r="BE6" s="104"/>
      <c r="BF6" s="104"/>
      <c r="BG6" s="104">
        <v>324.2</v>
      </c>
      <c r="BH6" s="104"/>
      <c r="BI6" s="29"/>
    </row>
    <row r="7" spans="1:62" ht="16.05" customHeight="1">
      <c r="B7" s="10" t="s">
        <v>21</v>
      </c>
      <c r="C7" s="79"/>
      <c r="D7" s="80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2"/>
      <c r="BD7" s="82"/>
      <c r="BE7" s="82"/>
      <c r="BF7" s="82"/>
      <c r="BG7" s="82"/>
      <c r="BH7" s="83"/>
      <c r="BI7" s="29"/>
    </row>
    <row r="8" spans="1:62" ht="16.05" customHeight="1">
      <c r="B8" s="10" t="s">
        <v>22</v>
      </c>
      <c r="C8" s="79"/>
      <c r="D8" s="80"/>
      <c r="E8" s="104">
        <v>185.94</v>
      </c>
      <c r="F8" s="104"/>
      <c r="G8" s="104">
        <v>408.64</v>
      </c>
      <c r="H8" s="104">
        <v>278.26</v>
      </c>
      <c r="I8" s="104"/>
      <c r="J8" s="104">
        <v>308.51</v>
      </c>
      <c r="K8" s="104">
        <v>308.51</v>
      </c>
      <c r="L8" s="104">
        <v>278.26</v>
      </c>
      <c r="M8" s="104">
        <v>441.94</v>
      </c>
      <c r="N8" s="104">
        <v>345.94</v>
      </c>
      <c r="O8" s="104">
        <v>260.74</v>
      </c>
      <c r="P8" s="104">
        <v>278.26</v>
      </c>
      <c r="Q8" s="104">
        <v>174.31</v>
      </c>
      <c r="R8" s="104"/>
      <c r="S8" s="104"/>
      <c r="T8" s="104">
        <v>201.04</v>
      </c>
      <c r="U8" s="104"/>
      <c r="V8" s="104">
        <v>206.5</v>
      </c>
      <c r="W8" s="104">
        <v>177.94</v>
      </c>
      <c r="X8" s="104">
        <v>712.1</v>
      </c>
      <c r="Y8" s="104">
        <v>318.63</v>
      </c>
      <c r="Z8" s="104">
        <v>520.38</v>
      </c>
      <c r="AA8" s="104">
        <v>868.5</v>
      </c>
      <c r="AB8" s="104">
        <v>600.09</v>
      </c>
      <c r="AC8" s="104">
        <v>396.66</v>
      </c>
      <c r="AD8" s="104">
        <v>555.39</v>
      </c>
      <c r="AE8" s="104">
        <v>265.94</v>
      </c>
      <c r="AF8" s="104">
        <v>303.42</v>
      </c>
      <c r="AG8" s="104">
        <v>371.39</v>
      </c>
      <c r="AH8" s="104"/>
      <c r="AI8" s="104">
        <v>387.39</v>
      </c>
      <c r="AJ8" s="104">
        <v>315.20999999999998</v>
      </c>
      <c r="AK8" s="104"/>
      <c r="AL8" s="104">
        <v>362.96</v>
      </c>
      <c r="AM8" s="104">
        <v>433.94</v>
      </c>
      <c r="AN8" s="104">
        <v>505.94</v>
      </c>
      <c r="AO8" s="104">
        <v>812.98</v>
      </c>
      <c r="AP8" s="104">
        <v>505.94</v>
      </c>
      <c r="AQ8" s="104">
        <v>569.94000000000005</v>
      </c>
      <c r="AR8" s="104">
        <v>625.94000000000005</v>
      </c>
      <c r="AS8" s="104">
        <v>175.88</v>
      </c>
      <c r="AT8" s="104">
        <v>187.41</v>
      </c>
      <c r="AU8" s="104">
        <v>374.14</v>
      </c>
      <c r="AV8" s="104"/>
      <c r="AW8" s="104"/>
      <c r="AX8" s="104">
        <v>441.94</v>
      </c>
      <c r="AY8" s="104">
        <v>348.88</v>
      </c>
      <c r="AZ8" s="104">
        <v>267.75</v>
      </c>
      <c r="BA8" s="104"/>
      <c r="BB8" s="104">
        <v>201.94</v>
      </c>
      <c r="BC8" s="104">
        <v>197.94</v>
      </c>
      <c r="BD8" s="104"/>
      <c r="BE8" s="104"/>
      <c r="BF8" s="104"/>
      <c r="BG8" s="104">
        <v>281.2</v>
      </c>
      <c r="BH8" s="104"/>
      <c r="BI8" s="29"/>
    </row>
    <row r="9" spans="1:62" ht="16.05" customHeight="1">
      <c r="B9" s="10" t="s">
        <v>23</v>
      </c>
      <c r="C9" s="79"/>
      <c r="D9" s="80"/>
      <c r="E9" s="104">
        <v>669.12</v>
      </c>
      <c r="F9" s="104"/>
      <c r="G9" s="104">
        <v>547.12</v>
      </c>
      <c r="H9" s="104">
        <v>599.88</v>
      </c>
      <c r="I9" s="104"/>
      <c r="J9" s="104">
        <v>577.19000000000005</v>
      </c>
      <c r="K9" s="104">
        <v>577.19000000000005</v>
      </c>
      <c r="L9" s="104">
        <v>599.88</v>
      </c>
      <c r="M9" s="104">
        <v>547.12</v>
      </c>
      <c r="N9" s="104">
        <v>549.12</v>
      </c>
      <c r="O9" s="104">
        <v>613.02</v>
      </c>
      <c r="P9" s="104">
        <v>599.88</v>
      </c>
      <c r="Q9" s="104">
        <v>677.84</v>
      </c>
      <c r="R9" s="104"/>
      <c r="S9" s="104"/>
      <c r="T9" s="104">
        <v>657.79</v>
      </c>
      <c r="U9" s="104"/>
      <c r="V9" s="104">
        <v>653.70000000000005</v>
      </c>
      <c r="W9" s="104">
        <v>675.12</v>
      </c>
      <c r="X9" s="104">
        <v>547.12</v>
      </c>
      <c r="Y9" s="104">
        <v>569.6</v>
      </c>
      <c r="Z9" s="104">
        <v>547.12</v>
      </c>
      <c r="AA9" s="104">
        <v>547.12</v>
      </c>
      <c r="AB9" s="104">
        <v>547.12</v>
      </c>
      <c r="AC9" s="104">
        <v>547.12</v>
      </c>
      <c r="AD9" s="104">
        <v>547.12</v>
      </c>
      <c r="AE9" s="104">
        <v>609.12</v>
      </c>
      <c r="AF9" s="104">
        <v>581.01</v>
      </c>
      <c r="AG9" s="104">
        <v>547.12</v>
      </c>
      <c r="AH9" s="104"/>
      <c r="AI9" s="104">
        <v>547.12</v>
      </c>
      <c r="AJ9" s="104">
        <v>572.16</v>
      </c>
      <c r="AK9" s="104"/>
      <c r="AL9" s="104">
        <v>547.12</v>
      </c>
      <c r="AM9" s="104">
        <v>547.12</v>
      </c>
      <c r="AN9" s="104">
        <v>547.12</v>
      </c>
      <c r="AO9" s="104">
        <v>547.12</v>
      </c>
      <c r="AP9" s="104">
        <v>547.12</v>
      </c>
      <c r="AQ9" s="104">
        <v>547.12</v>
      </c>
      <c r="AR9" s="104">
        <v>547.12</v>
      </c>
      <c r="AS9" s="104">
        <v>676.66</v>
      </c>
      <c r="AT9" s="104">
        <v>668.02</v>
      </c>
      <c r="AU9" s="104">
        <v>547.12</v>
      </c>
      <c r="AV9" s="104"/>
      <c r="AW9" s="104"/>
      <c r="AX9" s="104">
        <v>547.12</v>
      </c>
      <c r="AY9" s="104">
        <v>547.12</v>
      </c>
      <c r="AZ9" s="104">
        <v>607.76</v>
      </c>
      <c r="BA9" s="104"/>
      <c r="BB9" s="104">
        <v>657.12</v>
      </c>
      <c r="BC9" s="104">
        <v>660.12</v>
      </c>
      <c r="BD9" s="104"/>
      <c r="BE9" s="104"/>
      <c r="BF9" s="104"/>
      <c r="BG9" s="104">
        <v>597.66999999999996</v>
      </c>
      <c r="BH9" s="104"/>
    </row>
    <row r="10" spans="1:62" ht="16.05" customHeight="1">
      <c r="B10" s="10" t="s">
        <v>24</v>
      </c>
      <c r="C10" s="79"/>
      <c r="D10" s="80"/>
      <c r="E10" s="104">
        <v>341.65999999999997</v>
      </c>
      <c r="F10" s="104"/>
      <c r="G10" s="104">
        <v>750.87</v>
      </c>
      <c r="H10" s="104">
        <v>511.3</v>
      </c>
      <c r="I10" s="104"/>
      <c r="J10" s="104">
        <v>566.9</v>
      </c>
      <c r="K10" s="104">
        <v>566.9</v>
      </c>
      <c r="L10" s="104">
        <v>511.3</v>
      </c>
      <c r="M10" s="104">
        <v>812.06</v>
      </c>
      <c r="N10" s="104">
        <v>635.67000000000007</v>
      </c>
      <c r="O10" s="104">
        <v>479.11</v>
      </c>
      <c r="P10" s="104">
        <v>511.3</v>
      </c>
      <c r="Q10" s="104">
        <v>320.31</v>
      </c>
      <c r="R10" s="104"/>
      <c r="S10" s="104"/>
      <c r="T10" s="104">
        <v>369.41999999999996</v>
      </c>
      <c r="U10" s="104"/>
      <c r="V10" s="104">
        <v>379.46000000000004</v>
      </c>
      <c r="W10" s="104">
        <v>467.08</v>
      </c>
      <c r="X10" s="104">
        <v>1308.49</v>
      </c>
      <c r="Y10" s="104">
        <v>585.48</v>
      </c>
      <c r="Z10" s="104">
        <v>956.19</v>
      </c>
      <c r="AA10" s="104">
        <v>1595.8600000000001</v>
      </c>
      <c r="AB10" s="104">
        <v>1102.6600000000001</v>
      </c>
      <c r="AC10" s="104">
        <v>728.86</v>
      </c>
      <c r="AD10" s="104">
        <v>1020.53</v>
      </c>
      <c r="AE10" s="104">
        <v>698.07999999999993</v>
      </c>
      <c r="AF10" s="104">
        <v>557.53</v>
      </c>
      <c r="AG10" s="104">
        <v>682.43000000000006</v>
      </c>
      <c r="AH10" s="104"/>
      <c r="AI10" s="104">
        <v>711.82999999999993</v>
      </c>
      <c r="AJ10" s="104">
        <v>579.22</v>
      </c>
      <c r="AK10" s="104"/>
      <c r="AL10" s="104">
        <v>666.94</v>
      </c>
      <c r="AM10" s="104">
        <v>1139.0899999999999</v>
      </c>
      <c r="AN10" s="104">
        <v>929.65000000000009</v>
      </c>
      <c r="AO10" s="104">
        <v>1493.8400000000001</v>
      </c>
      <c r="AP10" s="104">
        <v>929.65000000000009</v>
      </c>
      <c r="AQ10" s="104">
        <v>1047.27</v>
      </c>
      <c r="AR10" s="104">
        <v>1150.1500000000001</v>
      </c>
      <c r="AS10" s="104">
        <v>323.19</v>
      </c>
      <c r="AT10" s="104">
        <v>344.36</v>
      </c>
      <c r="AU10" s="104">
        <v>687.47</v>
      </c>
      <c r="AV10" s="104"/>
      <c r="AW10" s="104"/>
      <c r="AX10" s="104">
        <v>812.06</v>
      </c>
      <c r="AY10" s="104">
        <v>641.05999999999995</v>
      </c>
      <c r="AZ10" s="104">
        <v>492.01</v>
      </c>
      <c r="BA10" s="104"/>
      <c r="BB10" s="104">
        <v>371.07</v>
      </c>
      <c r="BC10" s="104">
        <v>363.71000000000004</v>
      </c>
      <c r="BD10" s="104"/>
      <c r="BE10" s="104"/>
      <c r="BF10" s="104"/>
      <c r="BG10" s="104">
        <v>516.70000000000005</v>
      </c>
      <c r="BH10" s="104"/>
    </row>
    <row r="11" spans="1:62" ht="16.05" customHeight="1">
      <c r="B11" s="10" t="s">
        <v>25</v>
      </c>
      <c r="C11" s="79"/>
      <c r="D11" s="80"/>
      <c r="E11" s="104">
        <v>129.68</v>
      </c>
      <c r="F11" s="104"/>
      <c r="G11" s="104">
        <v>284.98</v>
      </c>
      <c r="H11" s="104">
        <v>194.05</v>
      </c>
      <c r="I11" s="104"/>
      <c r="J11" s="104">
        <v>215.15</v>
      </c>
      <c r="K11" s="104">
        <v>215.15</v>
      </c>
      <c r="L11" s="104">
        <v>194.05</v>
      </c>
      <c r="M11" s="104">
        <v>308.2</v>
      </c>
      <c r="N11" s="104">
        <v>241.25</v>
      </c>
      <c r="O11" s="104">
        <v>181.84</v>
      </c>
      <c r="P11" s="104">
        <v>194.05</v>
      </c>
      <c r="Q11" s="104">
        <v>121.56</v>
      </c>
      <c r="R11" s="104"/>
      <c r="S11" s="104"/>
      <c r="T11" s="104">
        <v>140.19999999999999</v>
      </c>
      <c r="U11" s="104"/>
      <c r="V11" s="104">
        <v>144.01</v>
      </c>
      <c r="W11" s="104">
        <v>179.5</v>
      </c>
      <c r="X11" s="104">
        <v>496.6</v>
      </c>
      <c r="Y11" s="104">
        <v>222.21</v>
      </c>
      <c r="Z11" s="104">
        <v>362.9</v>
      </c>
      <c r="AA11" s="104">
        <v>605.66999999999996</v>
      </c>
      <c r="AB11" s="104">
        <v>418.49</v>
      </c>
      <c r="AC11" s="104">
        <v>276.62</v>
      </c>
      <c r="AD11" s="104">
        <v>387.32</v>
      </c>
      <c r="AE11" s="104">
        <v>268.26</v>
      </c>
      <c r="AF11" s="104">
        <v>211.6</v>
      </c>
      <c r="AG11" s="104">
        <v>259</v>
      </c>
      <c r="AH11" s="104"/>
      <c r="AI11" s="104">
        <v>270.16000000000003</v>
      </c>
      <c r="AJ11" s="104">
        <v>219.82</v>
      </c>
      <c r="AK11" s="104"/>
      <c r="AL11" s="104">
        <v>253.12</v>
      </c>
      <c r="AM11" s="104">
        <v>437.73</v>
      </c>
      <c r="AN11" s="104">
        <v>352.83</v>
      </c>
      <c r="AO11" s="104">
        <v>566.95000000000005</v>
      </c>
      <c r="AP11" s="104">
        <v>352.83</v>
      </c>
      <c r="AQ11" s="104">
        <v>397.47</v>
      </c>
      <c r="AR11" s="104">
        <v>436.51</v>
      </c>
      <c r="AS11" s="104">
        <v>122.65</v>
      </c>
      <c r="AT11" s="104">
        <v>130.69</v>
      </c>
      <c r="AU11" s="104">
        <v>260.91000000000003</v>
      </c>
      <c r="AV11" s="104"/>
      <c r="AW11" s="104"/>
      <c r="AX11" s="104">
        <v>308.2</v>
      </c>
      <c r="AY11" s="104">
        <v>243.31</v>
      </c>
      <c r="AZ11" s="104">
        <v>186.73</v>
      </c>
      <c r="BA11" s="104"/>
      <c r="BB11" s="104">
        <v>140.83000000000001</v>
      </c>
      <c r="BC11" s="104">
        <v>138.04</v>
      </c>
      <c r="BD11" s="104"/>
      <c r="BE11" s="104"/>
      <c r="BF11" s="104"/>
      <c r="BG11" s="104">
        <v>196.11</v>
      </c>
      <c r="BH11" s="104"/>
    </row>
    <row r="12" spans="1:62" ht="16.05" customHeight="1">
      <c r="B12" s="10" t="s">
        <v>26</v>
      </c>
      <c r="C12" s="105"/>
      <c r="D12" s="106"/>
      <c r="E12" s="110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81"/>
      <c r="AX12" s="107"/>
      <c r="AY12" s="107"/>
      <c r="AZ12" s="107"/>
      <c r="BA12" s="107"/>
      <c r="BB12" s="107"/>
      <c r="BC12" s="108"/>
      <c r="BD12" s="108"/>
      <c r="BE12" s="108"/>
      <c r="BF12" s="108"/>
      <c r="BG12" s="108"/>
      <c r="BH12" s="109"/>
    </row>
    <row r="13" spans="1:62" ht="16.05" customHeight="1">
      <c r="B13" s="10" t="s">
        <v>27</v>
      </c>
      <c r="C13" s="105"/>
      <c r="D13" s="106"/>
      <c r="E13" s="110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81"/>
      <c r="AX13" s="107"/>
      <c r="AY13" s="107"/>
      <c r="AZ13" s="107"/>
      <c r="BA13" s="107"/>
      <c r="BB13" s="107"/>
      <c r="BC13" s="108"/>
      <c r="BD13" s="108"/>
      <c r="BE13" s="108"/>
      <c r="BF13" s="108"/>
      <c r="BG13" s="108"/>
      <c r="BH13" s="109"/>
    </row>
    <row r="14" spans="1:62" ht="16.05" customHeight="1">
      <c r="B14" s="10" t="s">
        <v>28</v>
      </c>
      <c r="C14" s="79"/>
      <c r="D14" s="80"/>
      <c r="E14" s="104">
        <v>2324.1999999999998</v>
      </c>
      <c r="F14" s="104"/>
      <c r="G14" s="104">
        <v>5107.96</v>
      </c>
      <c r="H14" s="104">
        <v>3478.23</v>
      </c>
      <c r="I14" s="104"/>
      <c r="J14" s="104">
        <v>3856.4</v>
      </c>
      <c r="K14" s="104">
        <v>3856.4</v>
      </c>
      <c r="L14" s="104">
        <v>3478.23</v>
      </c>
      <c r="M14" s="104">
        <v>5524.2</v>
      </c>
      <c r="N14" s="104">
        <v>4324.2</v>
      </c>
      <c r="O14" s="104">
        <v>3259.24</v>
      </c>
      <c r="P14" s="104">
        <v>3478.23</v>
      </c>
      <c r="Q14" s="104">
        <v>2178.92</v>
      </c>
      <c r="R14" s="104"/>
      <c r="S14" s="104"/>
      <c r="T14" s="104">
        <v>2513.06</v>
      </c>
      <c r="U14" s="104"/>
      <c r="V14" s="104">
        <v>2581.2600000000002</v>
      </c>
      <c r="W14" s="104">
        <v>2224.1999999999998</v>
      </c>
      <c r="X14" s="104">
        <v>8901.26</v>
      </c>
      <c r="Y14" s="104">
        <v>3982.83</v>
      </c>
      <c r="Z14" s="104">
        <v>6504.7</v>
      </c>
      <c r="AA14" s="104">
        <v>10856.2</v>
      </c>
      <c r="AB14" s="104">
        <v>7501.12</v>
      </c>
      <c r="AC14" s="104">
        <v>4958.28</v>
      </c>
      <c r="AD14" s="104">
        <v>6942.35</v>
      </c>
      <c r="AE14" s="104">
        <v>3324.2</v>
      </c>
      <c r="AF14" s="104">
        <v>3792.71</v>
      </c>
      <c r="AG14" s="104">
        <v>4642.38</v>
      </c>
      <c r="AH14" s="104"/>
      <c r="AI14" s="104">
        <v>4842.38</v>
      </c>
      <c r="AJ14" s="104">
        <v>3940.1800000000003</v>
      </c>
      <c r="AK14" s="104"/>
      <c r="AL14" s="104">
        <v>4537</v>
      </c>
      <c r="AM14" s="104">
        <v>5424.2</v>
      </c>
      <c r="AN14" s="104">
        <v>6324.2</v>
      </c>
      <c r="AO14" s="104">
        <v>10162.200000000001</v>
      </c>
      <c r="AP14" s="104">
        <v>6324.2</v>
      </c>
      <c r="AQ14" s="104">
        <v>7124.2</v>
      </c>
      <c r="AR14" s="104">
        <v>7824.2</v>
      </c>
      <c r="AS14" s="104">
        <v>2198.56</v>
      </c>
      <c r="AT14" s="104">
        <v>2342.59</v>
      </c>
      <c r="AU14" s="104">
        <v>4676.7</v>
      </c>
      <c r="AV14" s="104"/>
      <c r="AW14" s="104"/>
      <c r="AX14" s="104">
        <v>5524.2</v>
      </c>
      <c r="AY14" s="104">
        <v>4361</v>
      </c>
      <c r="AZ14" s="104">
        <v>3346.9300000000003</v>
      </c>
      <c r="BA14" s="104"/>
      <c r="BB14" s="104">
        <v>2524.1999999999998</v>
      </c>
      <c r="BC14" s="104">
        <v>2474.1999999999998</v>
      </c>
      <c r="BD14" s="104"/>
      <c r="BE14" s="104"/>
      <c r="BF14" s="104"/>
      <c r="BG14" s="104">
        <v>3515.05</v>
      </c>
      <c r="BH14" s="104"/>
    </row>
    <row r="15" spans="1:62" ht="16.05" customHeight="1">
      <c r="B15" s="10" t="s">
        <v>29</v>
      </c>
      <c r="C15" s="206">
        <v>103</v>
      </c>
      <c r="D15" s="207">
        <v>1</v>
      </c>
      <c r="E15" s="196">
        <v>1</v>
      </c>
      <c r="F15" s="196"/>
      <c r="G15" s="196">
        <v>1</v>
      </c>
      <c r="H15" s="196">
        <v>11</v>
      </c>
      <c r="I15" s="205">
        <v>2</v>
      </c>
      <c r="J15" s="196">
        <v>1</v>
      </c>
      <c r="K15" s="196">
        <v>1</v>
      </c>
      <c r="L15" s="196">
        <v>1</v>
      </c>
      <c r="M15" s="196">
        <v>1</v>
      </c>
      <c r="N15" s="196">
        <v>1</v>
      </c>
      <c r="O15" s="196">
        <v>1</v>
      </c>
      <c r="P15" s="196">
        <v>1</v>
      </c>
      <c r="Q15" s="196">
        <v>42</v>
      </c>
      <c r="R15" s="205">
        <v>2</v>
      </c>
      <c r="S15" s="205">
        <v>5</v>
      </c>
      <c r="T15" s="196">
        <v>9</v>
      </c>
      <c r="U15" s="205">
        <v>3</v>
      </c>
      <c r="V15" s="196">
        <v>2</v>
      </c>
      <c r="W15" s="197">
        <v>1</v>
      </c>
      <c r="X15" s="196">
        <v>1</v>
      </c>
      <c r="Y15" s="196">
        <v>1</v>
      </c>
      <c r="Z15" s="196">
        <v>1</v>
      </c>
      <c r="AA15" s="196">
        <v>1</v>
      </c>
      <c r="AB15" s="196">
        <v>1</v>
      </c>
      <c r="AC15" s="196">
        <v>1</v>
      </c>
      <c r="AD15" s="196">
        <v>1</v>
      </c>
      <c r="AE15" s="197">
        <v>1</v>
      </c>
      <c r="AF15" s="196">
        <v>1</v>
      </c>
      <c r="AG15" s="196">
        <v>32</v>
      </c>
      <c r="AH15" s="205">
        <v>3</v>
      </c>
      <c r="AI15" s="197">
        <v>8</v>
      </c>
      <c r="AJ15" s="196">
        <v>11</v>
      </c>
      <c r="AK15" s="205">
        <v>1</v>
      </c>
      <c r="AL15" s="196">
        <v>2</v>
      </c>
      <c r="AM15" s="197">
        <v>1</v>
      </c>
      <c r="AN15" s="196">
        <v>1</v>
      </c>
      <c r="AO15" s="196">
        <v>1</v>
      </c>
      <c r="AP15" s="196">
        <v>3</v>
      </c>
      <c r="AQ15" s="196">
        <v>3</v>
      </c>
      <c r="AR15" s="196">
        <v>2</v>
      </c>
      <c r="AS15" s="196">
        <v>7</v>
      </c>
      <c r="AT15" s="196">
        <v>9</v>
      </c>
      <c r="AU15" s="196">
        <v>1</v>
      </c>
      <c r="AV15" s="205">
        <v>8</v>
      </c>
      <c r="AW15" s="196"/>
      <c r="AX15" s="196">
        <v>1</v>
      </c>
      <c r="AY15" s="196">
        <v>1</v>
      </c>
      <c r="AZ15" s="196">
        <v>80</v>
      </c>
      <c r="BA15" s="205">
        <v>3</v>
      </c>
      <c r="BB15" s="196">
        <v>4</v>
      </c>
      <c r="BC15" s="198">
        <v>13</v>
      </c>
      <c r="BD15" s="204">
        <v>1</v>
      </c>
      <c r="BE15" s="204">
        <v>1</v>
      </c>
      <c r="BF15" s="204">
        <v>1</v>
      </c>
      <c r="BG15" s="198">
        <v>2</v>
      </c>
      <c r="BH15" s="203">
        <v>1</v>
      </c>
    </row>
    <row r="16" spans="1:62" ht="16.05" customHeight="1">
      <c r="B16" s="10" t="s">
        <v>30</v>
      </c>
      <c r="C16" s="79"/>
      <c r="D16" s="80"/>
      <c r="E16" s="104">
        <v>3650.5999999999995</v>
      </c>
      <c r="F16" s="104"/>
      <c r="G16" s="104">
        <v>7099.57</v>
      </c>
      <c r="H16" s="104">
        <v>55678.920000000006</v>
      </c>
      <c r="I16" s="104"/>
      <c r="J16" s="104">
        <v>5524.15</v>
      </c>
      <c r="K16" s="104">
        <v>5524.15</v>
      </c>
      <c r="L16" s="104">
        <v>5061.72</v>
      </c>
      <c r="M16" s="104">
        <v>7633.5199999999995</v>
      </c>
      <c r="N16" s="104">
        <v>6096.1799999999994</v>
      </c>
      <c r="O16" s="104">
        <v>4793.95</v>
      </c>
      <c r="P16" s="104">
        <v>5061.72</v>
      </c>
      <c r="Q16" s="104">
        <v>145863.48000000001</v>
      </c>
      <c r="R16" s="104"/>
      <c r="S16" s="104"/>
      <c r="T16" s="104">
        <v>34933.589999999997</v>
      </c>
      <c r="U16" s="104"/>
      <c r="V16" s="104">
        <v>7929.8600000000006</v>
      </c>
      <c r="W16" s="104">
        <v>3723.8399999999997</v>
      </c>
      <c r="X16" s="104">
        <v>11965.570000000002</v>
      </c>
      <c r="Y16" s="104">
        <v>5678.7500000000009</v>
      </c>
      <c r="Z16" s="104">
        <v>8891.2899999999991</v>
      </c>
      <c r="AA16" s="104">
        <v>14473.350000000002</v>
      </c>
      <c r="AB16" s="104">
        <v>10169.48</v>
      </c>
      <c r="AC16" s="104">
        <v>6907.5399999999991</v>
      </c>
      <c r="AD16" s="104">
        <v>9452.7099999999991</v>
      </c>
      <c r="AE16" s="104">
        <v>5165.6000000000004</v>
      </c>
      <c r="AF16" s="104">
        <v>5446.27</v>
      </c>
      <c r="AG16" s="104">
        <v>208074.24000000002</v>
      </c>
      <c r="AH16" s="104"/>
      <c r="AI16" s="104">
        <v>54071.040000000001</v>
      </c>
      <c r="AJ16" s="104">
        <v>61892.489999999991</v>
      </c>
      <c r="AK16" s="104"/>
      <c r="AL16" s="104">
        <v>12734.28</v>
      </c>
      <c r="AM16" s="104">
        <v>7982.08</v>
      </c>
      <c r="AN16" s="104">
        <v>8659.74</v>
      </c>
      <c r="AO16" s="104">
        <v>13583.090000000002</v>
      </c>
      <c r="AP16" s="104">
        <v>25979.22</v>
      </c>
      <c r="AQ16" s="104">
        <v>29058</v>
      </c>
      <c r="AR16" s="104">
        <v>21167.84</v>
      </c>
      <c r="AS16" s="104">
        <v>24478.58</v>
      </c>
      <c r="AT16" s="104">
        <v>33057.630000000005</v>
      </c>
      <c r="AU16" s="104">
        <v>6546.34</v>
      </c>
      <c r="AV16" s="104"/>
      <c r="AW16" s="104"/>
      <c r="AX16" s="104">
        <v>7633.5199999999995</v>
      </c>
      <c r="AY16" s="104">
        <v>6141.37</v>
      </c>
      <c r="AZ16" s="104">
        <v>392094.39999999997</v>
      </c>
      <c r="BA16" s="104"/>
      <c r="BB16" s="104">
        <v>15580.64</v>
      </c>
      <c r="BC16" s="104">
        <v>49842.13</v>
      </c>
      <c r="BD16" s="104"/>
      <c r="BE16" s="104"/>
      <c r="BF16" s="104"/>
      <c r="BG16" s="104">
        <v>10213.459999999997</v>
      </c>
      <c r="BH16" s="104"/>
      <c r="BJ16" s="29"/>
    </row>
    <row r="17" spans="2:60" ht="16.05" customHeight="1">
      <c r="B17" s="10" t="s">
        <v>31</v>
      </c>
      <c r="C17" s="79"/>
      <c r="D17" s="80"/>
      <c r="E17" s="104">
        <v>43807.199999999997</v>
      </c>
      <c r="F17" s="104"/>
      <c r="G17" s="104">
        <v>85194.84</v>
      </c>
      <c r="H17" s="104">
        <v>668147.04</v>
      </c>
      <c r="I17" s="104"/>
      <c r="J17" s="104">
        <v>66289.799999999988</v>
      </c>
      <c r="K17" s="104">
        <v>66289.799999999988</v>
      </c>
      <c r="L17" s="104">
        <v>60740.639999999999</v>
      </c>
      <c r="M17" s="104">
        <v>91602.239999999991</v>
      </c>
      <c r="N17" s="104">
        <v>73154.159999999989</v>
      </c>
      <c r="O17" s="104">
        <v>57527.399999999994</v>
      </c>
      <c r="P17" s="104">
        <v>60740.639999999999</v>
      </c>
      <c r="Q17" s="104">
        <v>1750361.7600000002</v>
      </c>
      <c r="R17" s="104"/>
      <c r="S17" s="104"/>
      <c r="T17" s="104">
        <v>419203.07999999996</v>
      </c>
      <c r="U17" s="104"/>
      <c r="V17" s="104">
        <v>95158.32</v>
      </c>
      <c r="W17" s="104">
        <v>44686.079999999994</v>
      </c>
      <c r="X17" s="104">
        <v>143586.84000000003</v>
      </c>
      <c r="Y17" s="104">
        <v>68145.000000000015</v>
      </c>
      <c r="Z17" s="104">
        <v>106695.47999999998</v>
      </c>
      <c r="AA17" s="104">
        <v>173680.2</v>
      </c>
      <c r="AB17" s="104">
        <v>122033.76</v>
      </c>
      <c r="AC17" s="104">
        <v>82890.479999999981</v>
      </c>
      <c r="AD17" s="104">
        <v>113432.51999999999</v>
      </c>
      <c r="AE17" s="104">
        <v>61987.200000000004</v>
      </c>
      <c r="AF17" s="104">
        <v>65355.240000000005</v>
      </c>
      <c r="AG17" s="104">
        <v>2496890.8800000004</v>
      </c>
      <c r="AH17" s="104"/>
      <c r="AI17" s="104">
        <v>648852.47999999998</v>
      </c>
      <c r="AJ17" s="104">
        <v>742709.87999999989</v>
      </c>
      <c r="AK17" s="104"/>
      <c r="AL17" s="104">
        <v>152811.36000000002</v>
      </c>
      <c r="AM17" s="104">
        <v>95784.959999999992</v>
      </c>
      <c r="AN17" s="104">
        <v>103916.88</v>
      </c>
      <c r="AO17" s="104">
        <v>162997.08000000002</v>
      </c>
      <c r="AP17" s="104">
        <v>311750.64</v>
      </c>
      <c r="AQ17" s="104">
        <v>348696</v>
      </c>
      <c r="AR17" s="104">
        <v>254014.08000000002</v>
      </c>
      <c r="AS17" s="104">
        <v>293742.96000000002</v>
      </c>
      <c r="AT17" s="104">
        <v>396691.56000000006</v>
      </c>
      <c r="AU17" s="104">
        <v>78556.08</v>
      </c>
      <c r="AV17" s="104"/>
      <c r="AW17" s="104"/>
      <c r="AX17" s="104">
        <v>91602.239999999991</v>
      </c>
      <c r="AY17" s="104">
        <v>73696.44</v>
      </c>
      <c r="AZ17" s="104">
        <v>4705132.8</v>
      </c>
      <c r="BA17" s="104"/>
      <c r="BB17" s="104">
        <v>186967.67999999999</v>
      </c>
      <c r="BC17" s="104">
        <v>598105.55999999994</v>
      </c>
      <c r="BD17" s="104"/>
      <c r="BE17" s="104"/>
      <c r="BF17" s="104"/>
      <c r="BG17" s="104">
        <v>122561.51999999996</v>
      </c>
      <c r="BH17" s="104"/>
    </row>
    <row r="18" spans="2:60" s="215" customFormat="1" ht="16.05" customHeight="1" thickBot="1">
      <c r="B18" s="211" t="s">
        <v>309</v>
      </c>
      <c r="C18" s="212" t="s">
        <v>8</v>
      </c>
      <c r="D18" s="213" t="s">
        <v>8</v>
      </c>
      <c r="E18" s="169" t="s">
        <v>311</v>
      </c>
      <c r="F18" s="169"/>
      <c r="G18" s="169" t="s">
        <v>311</v>
      </c>
      <c r="H18" s="169" t="s">
        <v>311</v>
      </c>
      <c r="I18" s="202" t="s">
        <v>8</v>
      </c>
      <c r="J18" s="169" t="s">
        <v>311</v>
      </c>
      <c r="K18" s="169" t="s">
        <v>311</v>
      </c>
      <c r="L18" s="169" t="s">
        <v>311</v>
      </c>
      <c r="M18" s="169" t="s">
        <v>311</v>
      </c>
      <c r="N18" s="169" t="s">
        <v>311</v>
      </c>
      <c r="O18" s="169" t="s">
        <v>311</v>
      </c>
      <c r="P18" s="169" t="s">
        <v>311</v>
      </c>
      <c r="Q18" s="169" t="s">
        <v>311</v>
      </c>
      <c r="R18" s="202" t="s">
        <v>8</v>
      </c>
      <c r="S18" s="202" t="s">
        <v>8</v>
      </c>
      <c r="T18" s="169" t="s">
        <v>311</v>
      </c>
      <c r="U18" s="202" t="s">
        <v>8</v>
      </c>
      <c r="V18" s="169" t="s">
        <v>311</v>
      </c>
      <c r="W18" s="169" t="s">
        <v>311</v>
      </c>
      <c r="X18" s="169" t="s">
        <v>311</v>
      </c>
      <c r="Y18" s="169" t="s">
        <v>311</v>
      </c>
      <c r="Z18" s="169" t="s">
        <v>311</v>
      </c>
      <c r="AA18" s="169" t="s">
        <v>311</v>
      </c>
      <c r="AB18" s="169" t="s">
        <v>311</v>
      </c>
      <c r="AC18" s="169" t="s">
        <v>311</v>
      </c>
      <c r="AD18" s="169" t="s">
        <v>311</v>
      </c>
      <c r="AE18" s="169" t="s">
        <v>311</v>
      </c>
      <c r="AF18" s="169" t="s">
        <v>311</v>
      </c>
      <c r="AG18" s="169" t="s">
        <v>311</v>
      </c>
      <c r="AH18" s="202" t="s">
        <v>8</v>
      </c>
      <c r="AI18" s="169" t="s">
        <v>311</v>
      </c>
      <c r="AJ18" s="169" t="s">
        <v>311</v>
      </c>
      <c r="AK18" s="202" t="s">
        <v>8</v>
      </c>
      <c r="AL18" s="169" t="s">
        <v>308</v>
      </c>
      <c r="AM18" s="169" t="s">
        <v>308</v>
      </c>
      <c r="AN18" s="169" t="s">
        <v>311</v>
      </c>
      <c r="AO18" s="169" t="s">
        <v>311</v>
      </c>
      <c r="AP18" s="169" t="s">
        <v>311</v>
      </c>
      <c r="AQ18" s="169" t="s">
        <v>311</v>
      </c>
      <c r="AR18" s="169" t="s">
        <v>311</v>
      </c>
      <c r="AS18" s="169" t="s">
        <v>311</v>
      </c>
      <c r="AT18" s="169" t="s">
        <v>311</v>
      </c>
      <c r="AU18" s="169" t="s">
        <v>311</v>
      </c>
      <c r="AV18" s="202" t="s">
        <v>8</v>
      </c>
      <c r="AW18" s="169"/>
      <c r="AX18" s="169" t="s">
        <v>311</v>
      </c>
      <c r="AY18" s="169" t="s">
        <v>311</v>
      </c>
      <c r="AZ18" s="169" t="s">
        <v>311</v>
      </c>
      <c r="BA18" s="202" t="s">
        <v>8</v>
      </c>
      <c r="BB18" s="169" t="s">
        <v>311</v>
      </c>
      <c r="BC18" s="169" t="s">
        <v>311</v>
      </c>
      <c r="BD18" s="202" t="s">
        <v>8</v>
      </c>
      <c r="BE18" s="202" t="s">
        <v>8</v>
      </c>
      <c r="BF18" s="202" t="s">
        <v>8</v>
      </c>
      <c r="BG18" s="169" t="s">
        <v>310</v>
      </c>
      <c r="BH18" s="214" t="s">
        <v>8</v>
      </c>
    </row>
    <row r="19" spans="2:60" ht="16.05" customHeight="1" thickBot="1">
      <c r="E19" s="166"/>
      <c r="AS19" s="102"/>
    </row>
    <row r="20" spans="2:60" ht="135.6" thickBot="1">
      <c r="B20" s="168" t="s">
        <v>280</v>
      </c>
      <c r="E20" s="166"/>
      <c r="F20" s="166"/>
      <c r="G20" s="166"/>
      <c r="H20" s="166"/>
      <c r="J20" s="166"/>
      <c r="K20" s="166"/>
      <c r="L20" s="166"/>
      <c r="M20" s="166"/>
      <c r="N20" s="166"/>
      <c r="O20" s="166"/>
      <c r="P20" s="166"/>
      <c r="Q20" s="166"/>
      <c r="R20" s="166"/>
      <c r="T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6"/>
      <c r="BA20" s="166"/>
      <c r="BB20" s="166"/>
      <c r="BC20" s="166"/>
      <c r="BD20" s="166"/>
    </row>
    <row r="21" spans="2:60" ht="15.6" thickBot="1">
      <c r="E21" s="166"/>
      <c r="W21" s="166"/>
      <c r="AS21" s="101"/>
    </row>
    <row r="22" spans="2:60" ht="150.6" thickBot="1">
      <c r="B22" s="170" t="s">
        <v>282</v>
      </c>
      <c r="E22" s="166"/>
      <c r="AS22" s="101"/>
    </row>
    <row r="23" spans="2:60" ht="15.6" thickBot="1">
      <c r="E23" s="166"/>
      <c r="AS23" s="101"/>
    </row>
    <row r="24" spans="2:60" ht="30" customHeight="1" thickBot="1">
      <c r="B24" s="191" t="s">
        <v>294</v>
      </c>
      <c r="E24" s="166"/>
      <c r="AS24" s="101"/>
    </row>
    <row r="25" spans="2:60" ht="15.6" thickBot="1">
      <c r="E25" s="166"/>
    </row>
    <row r="26" spans="2:60" ht="60.6" thickBot="1">
      <c r="B26" s="170" t="s">
        <v>281</v>
      </c>
      <c r="E26" s="166"/>
      <c r="AS26" s="101"/>
    </row>
    <row r="27" spans="2:60">
      <c r="E27" s="166"/>
    </row>
    <row r="28" spans="2:60">
      <c r="E28" s="166"/>
    </row>
    <row r="29" spans="2:60">
      <c r="E29" s="166"/>
    </row>
    <row r="30" spans="2:60">
      <c r="E30" s="166"/>
    </row>
    <row r="31" spans="2:60">
      <c r="E31" s="166"/>
    </row>
    <row r="32" spans="2:60">
      <c r="E32" s="166"/>
    </row>
    <row r="33" spans="5:5">
      <c r="E33" s="166"/>
    </row>
    <row r="34" spans="5:5">
      <c r="E34" s="166"/>
    </row>
    <row r="35" spans="5:5">
      <c r="E35" s="166"/>
    </row>
    <row r="36" spans="5:5">
      <c r="E36" s="166"/>
    </row>
    <row r="37" spans="5:5">
      <c r="E37" s="166"/>
    </row>
    <row r="38" spans="5:5">
      <c r="E38" s="166"/>
    </row>
    <row r="39" spans="5:5">
      <c r="E39" s="166"/>
    </row>
    <row r="40" spans="5:5">
      <c r="E40" s="166"/>
    </row>
    <row r="41" spans="5:5">
      <c r="E41" s="166"/>
    </row>
    <row r="42" spans="5:5">
      <c r="E42" s="166"/>
    </row>
    <row r="43" spans="5:5">
      <c r="E43" s="166"/>
    </row>
    <row r="44" spans="5:5">
      <c r="E44" s="166"/>
    </row>
    <row r="45" spans="5:5">
      <c r="E45" s="166"/>
    </row>
    <row r="46" spans="5:5">
      <c r="E46" s="166"/>
    </row>
    <row r="47" spans="5:5">
      <c r="E47" s="166"/>
    </row>
    <row r="48" spans="5:5">
      <c r="E48" s="166"/>
    </row>
    <row r="49" spans="5:5">
      <c r="E49" s="166"/>
    </row>
    <row r="50" spans="5:5">
      <c r="E50" s="166"/>
    </row>
    <row r="51" spans="5:5">
      <c r="E51" s="166"/>
    </row>
    <row r="52" spans="5:5">
      <c r="E52" s="166"/>
    </row>
    <row r="53" spans="5:5">
      <c r="E53" s="166"/>
    </row>
    <row r="54" spans="5:5">
      <c r="E54" s="166"/>
    </row>
    <row r="55" spans="5:5">
      <c r="E55" s="166"/>
    </row>
    <row r="56" spans="5:5">
      <c r="E56" s="166"/>
    </row>
    <row r="57" spans="5:5">
      <c r="E57" s="166"/>
    </row>
    <row r="58" spans="5:5">
      <c r="E58" s="166"/>
    </row>
    <row r="59" spans="5:5">
      <c r="E59" s="166"/>
    </row>
    <row r="60" spans="5:5">
      <c r="E60" s="166"/>
    </row>
    <row r="61" spans="5:5">
      <c r="E61" s="166"/>
    </row>
    <row r="62" spans="5:5">
      <c r="E62" s="166"/>
    </row>
    <row r="63" spans="5:5">
      <c r="E63" s="166"/>
    </row>
    <row r="64" spans="5:5">
      <c r="E64" s="166"/>
    </row>
    <row r="65" spans="5:5">
      <c r="E65" s="16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1F7E-8658-468F-B651-E43808907A25}">
  <sheetPr>
    <tabColor rgb="FFC0B9C4"/>
  </sheetPr>
  <dimension ref="B2:H21"/>
  <sheetViews>
    <sheetView showGridLines="0" workbookViewId="0">
      <selection activeCell="A3" sqref="A3:I13"/>
    </sheetView>
  </sheetViews>
  <sheetFormatPr defaultRowHeight="15"/>
  <cols>
    <col min="1" max="1" width="1.44140625" style="1" customWidth="1"/>
    <col min="2" max="2" width="2.77734375" style="1" customWidth="1"/>
    <col min="3" max="3" width="32.88671875" style="1" bestFit="1" customWidth="1"/>
    <col min="4" max="5" width="7.109375" style="1" customWidth="1"/>
    <col min="6" max="6" width="8.44140625" style="1" bestFit="1" customWidth="1"/>
    <col min="7" max="7" width="19.33203125" style="1" customWidth="1"/>
    <col min="8" max="8" width="2.77734375" style="1" customWidth="1"/>
    <col min="9" max="9" width="2.33203125" style="1" customWidth="1"/>
    <col min="10" max="16384" width="8.88671875" style="1"/>
  </cols>
  <sheetData>
    <row r="2" spans="2:8">
      <c r="C2" s="1" t="s">
        <v>245</v>
      </c>
    </row>
    <row r="3" spans="2:8" ht="15.6" thickBot="1"/>
    <row r="4" spans="2:8" ht="15" customHeight="1" thickTop="1" thickBot="1">
      <c r="B4" s="58"/>
      <c r="C4" s="88"/>
      <c r="D4" s="88"/>
      <c r="E4" s="88"/>
      <c r="F4" s="88"/>
      <c r="G4" s="88"/>
      <c r="H4" s="59"/>
    </row>
    <row r="5" spans="2:8" ht="16.2" thickBot="1">
      <c r="B5" s="60"/>
      <c r="C5" s="244" t="s">
        <v>2</v>
      </c>
      <c r="D5" s="245"/>
      <c r="E5" s="245"/>
      <c r="F5" s="245"/>
      <c r="G5" s="246"/>
      <c r="H5" s="61"/>
    </row>
    <row r="6" spans="2:8" ht="31.8" customHeight="1" thickBot="1">
      <c r="B6" s="60"/>
      <c r="C6" s="46" t="s">
        <v>3</v>
      </c>
      <c r="D6" s="47" t="s">
        <v>4</v>
      </c>
      <c r="E6" s="47" t="s">
        <v>5</v>
      </c>
      <c r="F6" s="47" t="s">
        <v>1</v>
      </c>
      <c r="G6" s="217" t="s">
        <v>312</v>
      </c>
      <c r="H6" s="61"/>
    </row>
    <row r="7" spans="2:8" ht="15.6">
      <c r="B7" s="60"/>
      <c r="C7" s="76" t="s">
        <v>6</v>
      </c>
      <c r="D7" s="73">
        <v>12</v>
      </c>
      <c r="E7" s="73">
        <v>12</v>
      </c>
      <c r="F7" s="73">
        <f>SUM(D7:E7)</f>
        <v>24</v>
      </c>
      <c r="G7" s="87" t="s">
        <v>313</v>
      </c>
      <c r="H7" s="61"/>
    </row>
    <row r="8" spans="2:8" ht="15.6">
      <c r="B8" s="60"/>
      <c r="C8" s="77" t="s">
        <v>7</v>
      </c>
      <c r="D8" s="74">
        <v>8</v>
      </c>
      <c r="E8" s="74">
        <v>0</v>
      </c>
      <c r="F8" s="74">
        <f t="shared" ref="F8:F10" si="0">SUM(D8:E8)</f>
        <v>8</v>
      </c>
      <c r="G8" s="216" t="s">
        <v>313</v>
      </c>
      <c r="H8" s="61"/>
    </row>
    <row r="9" spans="2:8" ht="15.6">
      <c r="B9" s="60"/>
      <c r="C9" s="77" t="s">
        <v>205</v>
      </c>
      <c r="D9" s="74">
        <v>8</v>
      </c>
      <c r="E9" s="74">
        <v>8</v>
      </c>
      <c r="F9" s="74">
        <f t="shared" si="0"/>
        <v>16</v>
      </c>
      <c r="G9" s="216" t="s">
        <v>313</v>
      </c>
      <c r="H9" s="61"/>
    </row>
    <row r="10" spans="2:8" ht="16.2" thickBot="1">
      <c r="B10" s="60"/>
      <c r="C10" s="78" t="s">
        <v>204</v>
      </c>
      <c r="D10" s="75">
        <v>1</v>
      </c>
      <c r="E10" s="75">
        <v>0</v>
      </c>
      <c r="F10" s="75">
        <f t="shared" si="0"/>
        <v>1</v>
      </c>
      <c r="G10" s="218" t="s">
        <v>313</v>
      </c>
      <c r="H10" s="61"/>
    </row>
    <row r="11" spans="2:8" ht="16.2" thickBot="1">
      <c r="B11" s="60"/>
      <c r="C11" s="266" t="s">
        <v>244</v>
      </c>
      <c r="D11" s="267"/>
      <c r="E11" s="267"/>
      <c r="F11" s="199">
        <f>SUM(F7:F10)</f>
        <v>49</v>
      </c>
      <c r="G11" s="200"/>
      <c r="H11" s="61"/>
    </row>
    <row r="12" spans="2:8" ht="15" customHeight="1" thickBot="1">
      <c r="B12" s="66"/>
      <c r="C12" s="67"/>
      <c r="D12" s="67"/>
      <c r="E12" s="67"/>
      <c r="F12" s="67"/>
      <c r="G12" s="67"/>
      <c r="H12" s="68"/>
    </row>
    <row r="13" spans="2:8" ht="15.6" thickTop="1"/>
    <row r="14" spans="2:8" ht="15" customHeight="1"/>
    <row r="21" ht="15" customHeight="1"/>
  </sheetData>
  <mergeCells count="2">
    <mergeCell ref="C11:E11"/>
    <mergeCell ref="C5:G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DE38D-D8C5-4AB9-A9AF-A803069C5B14}">
  <sheetPr>
    <tabColor rgb="FFC0B9C4"/>
  </sheetPr>
  <dimension ref="B2:I44"/>
  <sheetViews>
    <sheetView showGridLines="0" workbookViewId="0">
      <selection activeCell="H7" sqref="H7"/>
    </sheetView>
  </sheetViews>
  <sheetFormatPr defaultRowHeight="15"/>
  <cols>
    <col min="1" max="1" width="2.109375" style="1" customWidth="1"/>
    <col min="2" max="2" width="2.77734375" style="1" customWidth="1"/>
    <col min="3" max="3" width="36.77734375" style="1" customWidth="1"/>
    <col min="4" max="4" width="30.6640625" style="1" bestFit="1" customWidth="1"/>
    <col min="5" max="5" width="22.77734375" style="1" bestFit="1" customWidth="1"/>
    <col min="6" max="6" width="23.21875" style="1" bestFit="1" customWidth="1"/>
    <col min="7" max="7" width="16.88671875" style="1" bestFit="1" customWidth="1"/>
    <col min="8" max="8" width="22.6640625" style="1" bestFit="1" customWidth="1"/>
    <col min="9" max="9" width="2.77734375" style="1" customWidth="1"/>
    <col min="10" max="10" width="2.109375" style="1" customWidth="1"/>
    <col min="11" max="16384" width="8.88671875" style="1"/>
  </cols>
  <sheetData>
    <row r="2" spans="2:9">
      <c r="C2" s="1" t="s">
        <v>246</v>
      </c>
    </row>
    <row r="4" spans="2:9" ht="15.6" thickBot="1"/>
    <row r="5" spans="2:9" ht="16.2" thickBot="1">
      <c r="C5" s="226" t="s">
        <v>9</v>
      </c>
      <c r="D5" s="227"/>
      <c r="E5" s="227"/>
      <c r="F5" s="228"/>
      <c r="G5" s="72"/>
      <c r="H5" s="72"/>
    </row>
    <row r="6" spans="2:9" ht="16.2" thickBot="1">
      <c r="C6" s="140" t="s">
        <v>10</v>
      </c>
      <c r="D6" s="141" t="s">
        <v>17</v>
      </c>
      <c r="E6" s="141" t="s">
        <v>11</v>
      </c>
      <c r="F6" s="142" t="s">
        <v>114</v>
      </c>
      <c r="G6" s="72"/>
      <c r="H6" s="72"/>
    </row>
    <row r="7" spans="2:9" ht="16.2" thickBot="1">
      <c r="C7" s="139">
        <f>SUM(H11:H20)</f>
        <v>35</v>
      </c>
      <c r="D7" s="134" t="e">
        <f>#REF!</f>
        <v>#REF!</v>
      </c>
      <c r="E7" s="134" t="e">
        <f>#REF!</f>
        <v>#REF!</v>
      </c>
      <c r="F7" s="135" t="str">
        <f>IF(COUNTIF(S11:S114,"FALTA*")+COUNTIF(S11:S114,"ESCOLHER*")+COUNTIF(S11:S114,"TIPO*")&gt;0,"REVISAR","OK")</f>
        <v>OK</v>
      </c>
      <c r="G7" s="72"/>
      <c r="H7" s="72"/>
    </row>
    <row r="8" spans="2:9" ht="15.6" thickBot="1">
      <c r="C8" s="72"/>
      <c r="D8" s="72"/>
      <c r="E8" s="72"/>
      <c r="F8" s="72"/>
      <c r="G8" s="72"/>
      <c r="H8" s="72"/>
    </row>
    <row r="9" spans="2:9" ht="15" customHeight="1" thickTop="1" thickBot="1">
      <c r="B9" s="58"/>
      <c r="C9" s="154"/>
      <c r="D9" s="154"/>
      <c r="E9" s="154"/>
      <c r="F9" s="154"/>
      <c r="G9" s="154"/>
      <c r="H9" s="154"/>
      <c r="I9" s="59"/>
    </row>
    <row r="10" spans="2:9" ht="47.4" thickBot="1">
      <c r="B10" s="60"/>
      <c r="C10" s="136" t="s">
        <v>12</v>
      </c>
      <c r="D10" s="137" t="s">
        <v>13</v>
      </c>
      <c r="E10" s="132" t="s">
        <v>247</v>
      </c>
      <c r="F10" s="137" t="s">
        <v>14</v>
      </c>
      <c r="G10" s="137" t="s">
        <v>15</v>
      </c>
      <c r="H10" s="138" t="s">
        <v>16</v>
      </c>
      <c r="I10" s="61"/>
    </row>
    <row r="11" spans="2:9">
      <c r="B11" s="60"/>
      <c r="C11" s="148" t="s">
        <v>115</v>
      </c>
      <c r="D11" s="149" t="s">
        <v>116</v>
      </c>
      <c r="E11" s="149">
        <v>40</v>
      </c>
      <c r="F11" s="149">
        <f>G11+H11</f>
        <v>38</v>
      </c>
      <c r="G11" s="149">
        <v>26</v>
      </c>
      <c r="H11" s="150">
        <v>12</v>
      </c>
      <c r="I11" s="61"/>
    </row>
    <row r="12" spans="2:9">
      <c r="B12" s="60"/>
      <c r="C12" s="143" t="s">
        <v>115</v>
      </c>
      <c r="D12" s="84" t="s">
        <v>116</v>
      </c>
      <c r="E12" s="84">
        <v>20</v>
      </c>
      <c r="F12" s="84">
        <f t="shared" ref="F12:F20" si="0">G12+H12</f>
        <v>6</v>
      </c>
      <c r="G12" s="84">
        <v>0</v>
      </c>
      <c r="H12" s="144">
        <v>6</v>
      </c>
      <c r="I12" s="61"/>
    </row>
    <row r="13" spans="2:9">
      <c r="B13" s="60"/>
      <c r="C13" s="143" t="s">
        <v>115</v>
      </c>
      <c r="D13" s="84" t="s">
        <v>116</v>
      </c>
      <c r="E13" s="84">
        <v>8</v>
      </c>
      <c r="F13" s="84">
        <f t="shared" si="0"/>
        <v>6</v>
      </c>
      <c r="G13" s="84">
        <v>0</v>
      </c>
      <c r="H13" s="144">
        <v>6</v>
      </c>
      <c r="I13" s="61"/>
    </row>
    <row r="14" spans="2:9">
      <c r="B14" s="60"/>
      <c r="C14" s="143" t="s">
        <v>115</v>
      </c>
      <c r="D14" s="84" t="s">
        <v>248</v>
      </c>
      <c r="E14" s="84">
        <v>10</v>
      </c>
      <c r="F14" s="84">
        <f t="shared" si="0"/>
        <v>2</v>
      </c>
      <c r="G14" s="84">
        <v>2</v>
      </c>
      <c r="H14" s="144">
        <v>0</v>
      </c>
      <c r="I14" s="61"/>
    </row>
    <row r="15" spans="2:9">
      <c r="B15" s="60"/>
      <c r="C15" s="143" t="s">
        <v>115</v>
      </c>
      <c r="D15" s="84" t="s">
        <v>206</v>
      </c>
      <c r="E15" s="85" t="s">
        <v>208</v>
      </c>
      <c r="F15" s="84">
        <f t="shared" si="0"/>
        <v>3</v>
      </c>
      <c r="G15" s="84">
        <v>0</v>
      </c>
      <c r="H15" s="144">
        <v>3</v>
      </c>
      <c r="I15" s="61"/>
    </row>
    <row r="16" spans="2:9">
      <c r="B16" s="60"/>
      <c r="C16" s="143" t="s">
        <v>115</v>
      </c>
      <c r="D16" s="84" t="s">
        <v>207</v>
      </c>
      <c r="E16" s="85" t="s">
        <v>208</v>
      </c>
      <c r="F16" s="84">
        <f t="shared" si="0"/>
        <v>1</v>
      </c>
      <c r="G16" s="84">
        <v>0</v>
      </c>
      <c r="H16" s="144">
        <v>1</v>
      </c>
      <c r="I16" s="61"/>
    </row>
    <row r="17" spans="2:9">
      <c r="B17" s="60"/>
      <c r="C17" s="143" t="s">
        <v>115</v>
      </c>
      <c r="D17" s="84" t="s">
        <v>209</v>
      </c>
      <c r="E17" s="85" t="s">
        <v>211</v>
      </c>
      <c r="F17" s="84">
        <f t="shared" si="0"/>
        <v>1</v>
      </c>
      <c r="G17" s="84">
        <v>0</v>
      </c>
      <c r="H17" s="144">
        <v>1</v>
      </c>
      <c r="I17" s="61"/>
    </row>
    <row r="18" spans="2:9">
      <c r="B18" s="60"/>
      <c r="C18" s="143" t="s">
        <v>115</v>
      </c>
      <c r="D18" s="84" t="s">
        <v>210</v>
      </c>
      <c r="E18" s="85" t="s">
        <v>212</v>
      </c>
      <c r="F18" s="84">
        <f t="shared" si="0"/>
        <v>1</v>
      </c>
      <c r="G18" s="84">
        <v>0</v>
      </c>
      <c r="H18" s="144">
        <v>1</v>
      </c>
      <c r="I18" s="61"/>
    </row>
    <row r="19" spans="2:9">
      <c r="B19" s="60"/>
      <c r="C19" s="143" t="s">
        <v>115</v>
      </c>
      <c r="D19" s="84" t="s">
        <v>213</v>
      </c>
      <c r="E19" s="84">
        <v>20</v>
      </c>
      <c r="F19" s="84">
        <f t="shared" si="0"/>
        <v>4</v>
      </c>
      <c r="G19" s="84">
        <v>0</v>
      </c>
      <c r="H19" s="144">
        <v>4</v>
      </c>
      <c r="I19" s="61"/>
    </row>
    <row r="20" spans="2:9" ht="15.6" thickBot="1">
      <c r="B20" s="60"/>
      <c r="C20" s="145" t="s">
        <v>115</v>
      </c>
      <c r="D20" s="146" t="s">
        <v>214</v>
      </c>
      <c r="E20" s="146">
        <v>20</v>
      </c>
      <c r="F20" s="146">
        <f t="shared" si="0"/>
        <v>1</v>
      </c>
      <c r="G20" s="146">
        <v>0</v>
      </c>
      <c r="H20" s="147">
        <v>1</v>
      </c>
      <c r="I20" s="61"/>
    </row>
    <row r="21" spans="2:9" ht="16.2" thickBot="1">
      <c r="B21" s="66"/>
      <c r="C21" s="155" t="s">
        <v>215</v>
      </c>
      <c r="D21" s="156"/>
      <c r="E21" s="157"/>
      <c r="F21" s="158"/>
      <c r="G21" s="158"/>
      <c r="H21" s="158" t="str">
        <f t="shared" ref="H21:H24" si="1">IF(AND(F21="",G21=""),"",MAX(0,IF(F21="",0,F21)-IF(G21="",0,G21)))</f>
        <v/>
      </c>
      <c r="I21" s="68"/>
    </row>
    <row r="22" spans="2:9" ht="15" customHeight="1" thickTop="1">
      <c r="C22" s="11"/>
      <c r="D22" s="5"/>
      <c r="E22" s="89"/>
      <c r="F22" s="86"/>
      <c r="G22" s="86"/>
      <c r="H22" s="86"/>
    </row>
    <row r="23" spans="2:9" ht="15.6">
      <c r="C23" s="11"/>
      <c r="D23" s="5"/>
      <c r="E23" s="89"/>
      <c r="F23" s="86"/>
      <c r="G23" s="86"/>
      <c r="H23" s="86"/>
    </row>
    <row r="24" spans="2:9" ht="15.6" thickBot="1">
      <c r="C24" s="72"/>
      <c r="D24" s="72"/>
      <c r="E24" s="86"/>
      <c r="F24" s="86"/>
      <c r="G24" s="86"/>
      <c r="H24" s="86" t="str">
        <f t="shared" si="1"/>
        <v/>
      </c>
    </row>
    <row r="25" spans="2:9" ht="16.2" thickBot="1">
      <c r="C25" s="229" t="s">
        <v>219</v>
      </c>
      <c r="D25" s="230"/>
      <c r="E25" s="230"/>
      <c r="F25" s="231"/>
      <c r="G25" s="72"/>
      <c r="H25" s="72"/>
    </row>
    <row r="26" spans="2:9" ht="16.2" thickBot="1">
      <c r="C26" s="151" t="s">
        <v>10</v>
      </c>
      <c r="D26" s="152" t="s">
        <v>17</v>
      </c>
      <c r="E26" s="152" t="s">
        <v>11</v>
      </c>
      <c r="F26" s="153" t="s">
        <v>114</v>
      </c>
      <c r="G26" s="72"/>
      <c r="H26" s="72"/>
    </row>
    <row r="27" spans="2:9" ht="16.2" thickBot="1">
      <c r="C27" s="133">
        <f>SUM(H31:H132)</f>
        <v>16</v>
      </c>
      <c r="D27" s="134" t="e">
        <f>#REF!</f>
        <v>#REF!</v>
      </c>
      <c r="E27" s="134" t="e">
        <f>#REF!</f>
        <v>#REF!</v>
      </c>
      <c r="F27" s="135" t="str">
        <f>IF(COUNTIF(S31:S132,"FALTA*")+COUNTIF(S31:S132,"ESCOLHER*")+COUNTIF(S31:S132,"TIPO*")&gt;0,"REVISAR","OK")</f>
        <v>OK</v>
      </c>
      <c r="G27" s="72"/>
      <c r="H27" s="72"/>
    </row>
    <row r="28" spans="2:9" ht="15.6" thickBot="1">
      <c r="C28" s="72"/>
      <c r="D28" s="72"/>
      <c r="E28" s="72"/>
      <c r="F28" s="72"/>
      <c r="G28" s="72"/>
      <c r="H28" s="72"/>
    </row>
    <row r="29" spans="2:9" ht="15" customHeight="1" thickTop="1" thickBot="1">
      <c r="B29" s="58"/>
      <c r="C29" s="154"/>
      <c r="D29" s="154"/>
      <c r="E29" s="154"/>
      <c r="F29" s="154"/>
      <c r="G29" s="154"/>
      <c r="H29" s="154"/>
      <c r="I29" s="59"/>
    </row>
    <row r="30" spans="2:9" ht="47.4" thickBot="1">
      <c r="B30" s="60"/>
      <c r="C30" s="136" t="s">
        <v>12</v>
      </c>
      <c r="D30" s="137" t="s">
        <v>13</v>
      </c>
      <c r="E30" s="132" t="s">
        <v>247</v>
      </c>
      <c r="F30" s="137" t="s">
        <v>14</v>
      </c>
      <c r="G30" s="137" t="s">
        <v>15</v>
      </c>
      <c r="H30" s="138" t="s">
        <v>16</v>
      </c>
      <c r="I30" s="61"/>
    </row>
    <row r="31" spans="2:9">
      <c r="B31" s="60"/>
      <c r="C31" s="148" t="s">
        <v>220</v>
      </c>
      <c r="D31" s="149" t="s">
        <v>226</v>
      </c>
      <c r="E31" s="149">
        <v>40</v>
      </c>
      <c r="F31" s="149">
        <f>G31+H31</f>
        <v>2</v>
      </c>
      <c r="G31" s="149">
        <v>0</v>
      </c>
      <c r="H31" s="150">
        <v>2</v>
      </c>
      <c r="I31" s="61"/>
    </row>
    <row r="32" spans="2:9">
      <c r="B32" s="60"/>
      <c r="C32" s="143" t="s">
        <v>221</v>
      </c>
      <c r="D32" s="84" t="s">
        <v>226</v>
      </c>
      <c r="E32" s="84">
        <v>40</v>
      </c>
      <c r="F32" s="84">
        <f t="shared" ref="F32:F42" si="2">G32+H32</f>
        <v>2</v>
      </c>
      <c r="G32" s="84">
        <v>0</v>
      </c>
      <c r="H32" s="144">
        <v>2</v>
      </c>
      <c r="I32" s="61"/>
    </row>
    <row r="33" spans="2:9">
      <c r="B33" s="60"/>
      <c r="C33" s="143" t="s">
        <v>221</v>
      </c>
      <c r="D33" s="84" t="s">
        <v>227</v>
      </c>
      <c r="E33" s="84">
        <v>8</v>
      </c>
      <c r="F33" s="84">
        <f t="shared" si="2"/>
        <v>1</v>
      </c>
      <c r="G33" s="84">
        <v>0</v>
      </c>
      <c r="H33" s="144">
        <v>1</v>
      </c>
      <c r="I33" s="61"/>
    </row>
    <row r="34" spans="2:9">
      <c r="B34" s="60"/>
      <c r="C34" s="143" t="s">
        <v>222</v>
      </c>
      <c r="D34" s="84" t="s">
        <v>226</v>
      </c>
      <c r="E34" s="84">
        <v>40</v>
      </c>
      <c r="F34" s="84">
        <f t="shared" si="2"/>
        <v>1</v>
      </c>
      <c r="G34" s="84">
        <v>0</v>
      </c>
      <c r="H34" s="144">
        <v>1</v>
      </c>
      <c r="I34" s="61"/>
    </row>
    <row r="35" spans="2:9">
      <c r="B35" s="60"/>
      <c r="C35" s="143" t="s">
        <v>223</v>
      </c>
      <c r="D35" s="84" t="s">
        <v>226</v>
      </c>
      <c r="E35" s="84">
        <v>40</v>
      </c>
      <c r="F35" s="84">
        <f t="shared" si="2"/>
        <v>2</v>
      </c>
      <c r="G35" s="84">
        <v>1</v>
      </c>
      <c r="H35" s="144">
        <v>1</v>
      </c>
      <c r="I35" s="61"/>
    </row>
    <row r="36" spans="2:9">
      <c r="B36" s="60"/>
      <c r="C36" s="143" t="s">
        <v>223</v>
      </c>
      <c r="D36" s="84" t="s">
        <v>227</v>
      </c>
      <c r="E36" s="84">
        <v>8</v>
      </c>
      <c r="F36" s="84">
        <f t="shared" si="2"/>
        <v>1</v>
      </c>
      <c r="G36" s="84">
        <v>0</v>
      </c>
      <c r="H36" s="144">
        <v>1</v>
      </c>
      <c r="I36" s="61"/>
    </row>
    <row r="37" spans="2:9">
      <c r="B37" s="60"/>
      <c r="C37" s="143" t="s">
        <v>224</v>
      </c>
      <c r="D37" s="84" t="s">
        <v>226</v>
      </c>
      <c r="E37" s="84">
        <v>40</v>
      </c>
      <c r="F37" s="84">
        <f t="shared" si="2"/>
        <v>1</v>
      </c>
      <c r="G37" s="84">
        <v>0</v>
      </c>
      <c r="H37" s="144">
        <v>1</v>
      </c>
      <c r="I37" s="61"/>
    </row>
    <row r="38" spans="2:9">
      <c r="B38" s="60"/>
      <c r="C38" s="143" t="s">
        <v>225</v>
      </c>
      <c r="D38" s="84" t="s">
        <v>226</v>
      </c>
      <c r="E38" s="84">
        <v>40</v>
      </c>
      <c r="F38" s="84">
        <f t="shared" si="2"/>
        <v>3</v>
      </c>
      <c r="G38" s="84">
        <v>1</v>
      </c>
      <c r="H38" s="144">
        <v>2</v>
      </c>
      <c r="I38" s="61"/>
    </row>
    <row r="39" spans="2:9">
      <c r="B39" s="60"/>
      <c r="C39" s="143" t="s">
        <v>218</v>
      </c>
      <c r="D39" s="84" t="s">
        <v>226</v>
      </c>
      <c r="E39" s="84">
        <v>40</v>
      </c>
      <c r="F39" s="84">
        <f t="shared" si="2"/>
        <v>2</v>
      </c>
      <c r="G39" s="84">
        <v>0</v>
      </c>
      <c r="H39" s="144">
        <v>2</v>
      </c>
      <c r="I39" s="61"/>
    </row>
    <row r="40" spans="2:9">
      <c r="B40" s="60"/>
      <c r="C40" s="143" t="s">
        <v>218</v>
      </c>
      <c r="D40" s="84" t="s">
        <v>226</v>
      </c>
      <c r="E40" s="84">
        <v>20</v>
      </c>
      <c r="F40" s="84">
        <f t="shared" si="2"/>
        <v>2</v>
      </c>
      <c r="G40" s="84">
        <v>1</v>
      </c>
      <c r="H40" s="144">
        <v>1</v>
      </c>
      <c r="I40" s="61"/>
    </row>
    <row r="41" spans="2:9">
      <c r="B41" s="60"/>
      <c r="C41" s="143" t="s">
        <v>218</v>
      </c>
      <c r="D41" s="84" t="s">
        <v>227</v>
      </c>
      <c r="E41" s="84">
        <v>8</v>
      </c>
      <c r="F41" s="84">
        <f t="shared" si="2"/>
        <v>1</v>
      </c>
      <c r="G41" s="84">
        <v>0</v>
      </c>
      <c r="H41" s="144">
        <v>1</v>
      </c>
      <c r="I41" s="61"/>
    </row>
    <row r="42" spans="2:9" ht="15.6" thickBot="1">
      <c r="B42" s="60"/>
      <c r="C42" s="145" t="s">
        <v>228</v>
      </c>
      <c r="D42" s="146" t="s">
        <v>226</v>
      </c>
      <c r="E42" s="146">
        <v>40</v>
      </c>
      <c r="F42" s="146">
        <f t="shared" si="2"/>
        <v>3</v>
      </c>
      <c r="G42" s="146">
        <v>2</v>
      </c>
      <c r="H42" s="147">
        <v>1</v>
      </c>
      <c r="I42" s="61"/>
    </row>
    <row r="43" spans="2:9" ht="15" customHeight="1" thickBot="1">
      <c r="B43" s="66"/>
      <c r="C43" s="67"/>
      <c r="D43" s="67"/>
      <c r="E43" s="67"/>
      <c r="F43" s="67"/>
      <c r="G43" s="67"/>
      <c r="H43" s="67"/>
      <c r="I43" s="68"/>
    </row>
    <row r="44" spans="2:9" ht="15.6" thickTop="1"/>
  </sheetData>
  <mergeCells count="2">
    <mergeCell ref="C5:F5"/>
    <mergeCell ref="C25:F2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CRONOGRAMA</vt:lpstr>
      <vt:lpstr>PROCED X META</vt:lpstr>
      <vt:lpstr>DESPESA X CUSTO</vt:lpstr>
      <vt:lpstr>DIMENSIONAMENTOS</vt:lpstr>
      <vt:lpstr>DIMEN. FACILITIES</vt:lpstr>
      <vt:lpstr>DIMEN. MED.ODONTO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2025-11-27T13:22:01Z</cp:lastPrinted>
  <dcterms:created xsi:type="dcterms:W3CDTF">2025-11-18T11:44:50Z</dcterms:created>
  <dcterms:modified xsi:type="dcterms:W3CDTF">2026-07-22T15:49:40Z</dcterms:modified>
</cp:coreProperties>
</file>