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eu Drive\c1\2\3\4\Compras 5\EDITAIS PUBLICADOS\CE 14-26 REFORMA CEO 21207 23\SITE\"/>
    </mc:Choice>
  </mc:AlternateContent>
  <xr:revisionPtr revIDLastSave="0" documentId="8_{12DBCE4A-BB4C-4869-B463-F1F4C54E9E97}" xr6:coauthVersionLast="47" xr6:coauthVersionMax="47" xr10:uidLastSave="{00000000-0000-0000-0000-000000000000}"/>
  <bookViews>
    <workbookView xWindow="-120" yWindow="-120" windowWidth="29040" windowHeight="15840" tabRatio="452" firstSheet="1" activeTab="1" xr2:uid="{00000000-000D-0000-FFFF-FFFF00000000}"/>
  </bookViews>
  <sheets>
    <sheet name="ORÇ" sheetId="1" state="hidden" r:id="rId1"/>
    <sheet name="Planilha" sheetId="2" r:id="rId2"/>
    <sheet name="Cronograma" sheetId="4" r:id="rId3"/>
    <sheet name="QUANTITATIVOS" sheetId="8" state="hidden" r:id="rId4"/>
  </sheets>
  <externalReferences>
    <externalReference r:id="rId5"/>
  </externalReferences>
  <definedNames>
    <definedName name="_xlnm._FilterDatabase" localSheetId="0" hidden="1">ORÇ!$C$9:$O$19</definedName>
    <definedName name="_xlnm._FilterDatabase" localSheetId="1" hidden="1">Planilha!$B$10:$H$72</definedName>
    <definedName name="_xlnm.Print_Area" localSheetId="2">Cronograma!$B$3:$O$42</definedName>
    <definedName name="_xlnm.Print_Area" localSheetId="0">ORÇ!$C$2:$M$132</definedName>
    <definedName name="_xlnm.Print_Area" localSheetId="1">Planilha!$B$2:$H$93</definedName>
    <definedName name="_xlnm.Print_Area" localSheetId="3">QUANTITATIVOS!$A$1:$K$34</definedName>
    <definedName name="AreaTeste">#REF!</definedName>
    <definedName name="AreaTeste2">#REF!</definedName>
    <definedName name="CélulaInicioPlanilha">#REF!</definedName>
    <definedName name="CélulaResumo">#REF!</definedName>
    <definedName name="Excel_BuiltIn_Database">#REF!</definedName>
    <definedName name="Excel_BuiltIn_Database_2">#REF!</definedName>
    <definedName name="_xlnm.Print_Titles" localSheetId="0">ORÇ!$2:$10</definedName>
    <definedName name="_xlnm.Print_Titles" localSheetId="1">Planilha!$2:$10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2" l="1"/>
  <c r="F28" i="2"/>
  <c r="F27" i="2"/>
  <c r="E29" i="2"/>
  <c r="E28" i="2"/>
  <c r="E27" i="2"/>
  <c r="D29" i="2"/>
  <c r="D28" i="2"/>
  <c r="D27" i="2"/>
  <c r="C29" i="2"/>
  <c r="C28" i="2"/>
  <c r="B29" i="2"/>
  <c r="B28" i="2"/>
  <c r="B27" i="2"/>
  <c r="C27" i="2"/>
  <c r="Q100" i="1"/>
  <c r="Q101" i="1"/>
  <c r="Q102" i="1"/>
  <c r="Q103" i="1"/>
  <c r="Q104" i="1"/>
  <c r="Q105" i="1"/>
  <c r="Q106" i="1"/>
  <c r="Q107" i="1"/>
  <c r="Q108" i="1"/>
  <c r="Q109" i="1"/>
  <c r="Q110" i="1"/>
  <c r="Q111" i="1"/>
  <c r="Q99" i="1"/>
  <c r="P77" i="1"/>
  <c r="Q25" i="1"/>
  <c r="H27" i="2" l="1"/>
  <c r="H28" i="2"/>
  <c r="H29" i="2"/>
  <c r="Q21" i="1"/>
  <c r="Q14" i="1"/>
  <c r="D9" i="2"/>
  <c r="O43" i="1" l="1"/>
  <c r="M41" i="1"/>
  <c r="M42" i="1"/>
  <c r="M43" i="1"/>
  <c r="M44" i="1"/>
  <c r="M45" i="1"/>
  <c r="D8" i="2" l="1"/>
  <c r="B9" i="4"/>
  <c r="H19" i="2" l="1"/>
  <c r="D19" i="2"/>
  <c r="C19" i="2"/>
  <c r="M24" i="1"/>
  <c r="M25" i="1"/>
  <c r="F70" i="2" l="1"/>
  <c r="F69" i="2"/>
  <c r="D70" i="2"/>
  <c r="D69" i="2"/>
  <c r="C71" i="2"/>
  <c r="C70" i="2"/>
  <c r="C69" i="2"/>
  <c r="D68" i="2"/>
  <c r="B27" i="4" s="1"/>
  <c r="F66" i="2"/>
  <c r="F65" i="2"/>
  <c r="D66" i="2"/>
  <c r="C66" i="2"/>
  <c r="C65" i="2"/>
  <c r="D65" i="2"/>
  <c r="H62" i="2"/>
  <c r="H61" i="2"/>
  <c r="H60" i="2"/>
  <c r="H59" i="2"/>
  <c r="H58" i="2"/>
  <c r="H57" i="2"/>
  <c r="H55" i="2"/>
  <c r="H54" i="2"/>
  <c r="H53" i="2"/>
  <c r="F56" i="2"/>
  <c r="E57" i="2"/>
  <c r="E56" i="2"/>
  <c r="E55" i="2"/>
  <c r="C62" i="2"/>
  <c r="C61" i="2"/>
  <c r="C59" i="2"/>
  <c r="C58" i="2"/>
  <c r="C60" i="2"/>
  <c r="C57" i="2"/>
  <c r="C56" i="2"/>
  <c r="C55" i="2"/>
  <c r="C54" i="2"/>
  <c r="C53" i="2"/>
  <c r="D62" i="2"/>
  <c r="D61" i="2"/>
  <c r="D60" i="2"/>
  <c r="D59" i="2"/>
  <c r="D58" i="2"/>
  <c r="D57" i="2"/>
  <c r="D56" i="2"/>
  <c r="D55" i="2"/>
  <c r="D54" i="2"/>
  <c r="D53" i="2"/>
  <c r="H47" i="2"/>
  <c r="H46" i="2"/>
  <c r="H45" i="2"/>
  <c r="H44" i="2"/>
  <c r="H43" i="2"/>
  <c r="H42" i="2"/>
  <c r="H41" i="2"/>
  <c r="H40" i="2"/>
  <c r="H39" i="2"/>
  <c r="F51" i="2"/>
  <c r="F50" i="2"/>
  <c r="F49" i="2"/>
  <c r="F48" i="2"/>
  <c r="C51" i="2"/>
  <c r="D51" i="2"/>
  <c r="C50" i="2"/>
  <c r="D50" i="2"/>
  <c r="C49" i="2"/>
  <c r="D49" i="2"/>
  <c r="C48" i="2"/>
  <c r="D48" i="2"/>
  <c r="C47" i="2"/>
  <c r="D47" i="2"/>
  <c r="C46" i="2"/>
  <c r="D46" i="2"/>
  <c r="C45" i="2"/>
  <c r="D45" i="2"/>
  <c r="D52" i="2"/>
  <c r="B21" i="4" s="1"/>
  <c r="D64" i="2"/>
  <c r="B24" i="4" s="1"/>
  <c r="C44" i="2"/>
  <c r="D44" i="2"/>
  <c r="C43" i="2"/>
  <c r="D43" i="2"/>
  <c r="C42" i="2"/>
  <c r="D42" i="2"/>
  <c r="C41" i="2"/>
  <c r="D41" i="2"/>
  <c r="C40" i="2"/>
  <c r="D40" i="2"/>
  <c r="C39" i="2"/>
  <c r="D39" i="2"/>
  <c r="D38" i="2"/>
  <c r="B18" i="4" s="1"/>
  <c r="H36" i="2"/>
  <c r="H35" i="2"/>
  <c r="H34" i="2"/>
  <c r="H33" i="2"/>
  <c r="H32" i="2"/>
  <c r="H31" i="2"/>
  <c r="H30" i="2"/>
  <c r="H26" i="2"/>
  <c r="H25" i="2"/>
  <c r="F20" i="2"/>
  <c r="F18" i="2"/>
  <c r="D36" i="2"/>
  <c r="C36" i="2"/>
  <c r="C35" i="2"/>
  <c r="D35" i="2"/>
  <c r="C34" i="2"/>
  <c r="D34" i="2"/>
  <c r="D33" i="2"/>
  <c r="C33" i="2"/>
  <c r="C32" i="2"/>
  <c r="D32" i="2"/>
  <c r="D31" i="2"/>
  <c r="C31" i="2"/>
  <c r="D30" i="2"/>
  <c r="C30" i="2"/>
  <c r="D26" i="2"/>
  <c r="C26" i="2"/>
  <c r="D25" i="2"/>
  <c r="C25" i="2"/>
  <c r="D24" i="2"/>
  <c r="D23" i="2"/>
  <c r="C24" i="2"/>
  <c r="C23" i="2"/>
  <c r="E18" i="2"/>
  <c r="D18" i="2"/>
  <c r="C18" i="2"/>
  <c r="M124" i="1"/>
  <c r="M125" i="1"/>
  <c r="B34" i="8"/>
  <c r="M123" i="1"/>
  <c r="M121" i="1"/>
  <c r="M117" i="1"/>
  <c r="M116" i="1"/>
  <c r="M115" i="1"/>
  <c r="M90" i="1"/>
  <c r="M89" i="1"/>
  <c r="M88" i="1"/>
  <c r="M87" i="1"/>
  <c r="M61" i="1"/>
  <c r="M60" i="1"/>
  <c r="M59" i="1"/>
  <c r="M58" i="1"/>
  <c r="M57" i="1"/>
  <c r="M56" i="1"/>
  <c r="M55" i="1"/>
  <c r="M54" i="1"/>
  <c r="M38" i="1"/>
  <c r="M37" i="1"/>
  <c r="M53" i="1"/>
  <c r="M52" i="1"/>
  <c r="M51" i="1"/>
  <c r="M50" i="1"/>
  <c r="M49" i="1"/>
  <c r="M48" i="1"/>
  <c r="M39" i="1"/>
  <c r="M36" i="1"/>
  <c r="M35" i="1"/>
  <c r="M34" i="1"/>
  <c r="M33" i="1"/>
  <c r="M112" i="1"/>
  <c r="R7" i="8"/>
  <c r="S7" i="8" s="1"/>
  <c r="R6" i="8"/>
  <c r="J33" i="8"/>
  <c r="M108" i="1"/>
  <c r="M109" i="1"/>
  <c r="M110" i="1"/>
  <c r="M111" i="1"/>
  <c r="M119" i="1"/>
  <c r="M100" i="1"/>
  <c r="M101" i="1"/>
  <c r="M102" i="1"/>
  <c r="M103" i="1"/>
  <c r="M104" i="1"/>
  <c r="M105" i="1"/>
  <c r="M106" i="1"/>
  <c r="M107" i="1"/>
  <c r="M120" i="1"/>
  <c r="M99" i="1"/>
  <c r="O126" i="1" l="1"/>
  <c r="H49" i="2"/>
  <c r="H65" i="2"/>
  <c r="H66" i="2"/>
  <c r="H70" i="2"/>
  <c r="H69" i="2"/>
  <c r="H48" i="2"/>
  <c r="H50" i="2"/>
  <c r="H56" i="2"/>
  <c r="H63" i="2" s="1"/>
  <c r="N21" i="4" s="1"/>
  <c r="H51" i="2"/>
  <c r="H18" i="2"/>
  <c r="H20" i="2"/>
  <c r="H67" i="2" l="1"/>
  <c r="N24" i="4" s="1"/>
  <c r="E24" i="4" s="1"/>
  <c r="H52" i="2"/>
  <c r="N18" i="4" s="1"/>
  <c r="F24" i="4" l="1"/>
  <c r="D18" i="4"/>
  <c r="E18" i="4"/>
  <c r="F18" i="4"/>
  <c r="M97" i="1"/>
  <c r="M98" i="1"/>
  <c r="D6" i="8"/>
  <c r="N31" i="8"/>
  <c r="M31" i="8"/>
  <c r="I32" i="8"/>
  <c r="L32" i="8"/>
  <c r="K32" i="8"/>
  <c r="O15" i="8"/>
  <c r="M93" i="1"/>
  <c r="G27" i="8" l="1"/>
  <c r="G28" i="8"/>
  <c r="G23" i="8"/>
  <c r="E23" i="8"/>
  <c r="F26" i="8"/>
  <c r="E26" i="8"/>
  <c r="D26" i="8"/>
  <c r="F25" i="8"/>
  <c r="F24" i="8"/>
  <c r="F23" i="8"/>
  <c r="E25" i="8"/>
  <c r="D24" i="8"/>
  <c r="D25" i="8"/>
  <c r="D23" i="8"/>
  <c r="M94" i="1"/>
  <c r="O113" i="1" s="1"/>
  <c r="M95" i="1"/>
  <c r="M96" i="1"/>
  <c r="M86" i="1" l="1"/>
  <c r="M84" i="1" l="1"/>
  <c r="M85" i="1"/>
  <c r="M82" i="1"/>
  <c r="M83" i="1"/>
  <c r="M80" i="1"/>
  <c r="M81" i="1"/>
  <c r="M78" i="1"/>
  <c r="M79" i="1"/>
  <c r="M76" i="1"/>
  <c r="M77" i="1"/>
  <c r="M74" i="1"/>
  <c r="M75" i="1"/>
  <c r="M72" i="1"/>
  <c r="M73" i="1"/>
  <c r="M70" i="1"/>
  <c r="M71" i="1"/>
  <c r="M65" i="1" l="1"/>
  <c r="M66" i="1"/>
  <c r="M67" i="1"/>
  <c r="M68" i="1"/>
  <c r="M69" i="1"/>
  <c r="K10" i="8"/>
  <c r="M22" i="1"/>
  <c r="M23" i="1"/>
  <c r="O91" i="1" l="1"/>
  <c r="M18" i="8"/>
  <c r="L18" i="8"/>
  <c r="K18" i="8"/>
  <c r="B18" i="8" s="1"/>
  <c r="O7" i="8"/>
  <c r="N7" i="8"/>
  <c r="L7" i="8"/>
  <c r="M32" i="1" l="1"/>
  <c r="M28" i="1"/>
  <c r="M29" i="1"/>
  <c r="M30" i="1"/>
  <c r="M31" i="1"/>
  <c r="M27" i="1"/>
  <c r="K17" i="8"/>
  <c r="B17" i="8" s="1"/>
  <c r="C9" i="8"/>
  <c r="C8" i="8"/>
  <c r="P7" i="8"/>
  <c r="M7" i="8"/>
  <c r="B7" i="8" s="1"/>
  <c r="O4" i="8"/>
  <c r="L4" i="8"/>
  <c r="K4" i="8"/>
  <c r="N4" i="8"/>
  <c r="M4" i="8"/>
  <c r="B3" i="8"/>
  <c r="B4" i="8" l="1"/>
  <c r="B5" i="8" s="1"/>
  <c r="D5" i="8" s="1"/>
  <c r="E5" i="8" s="1"/>
  <c r="F5" i="8" s="1"/>
  <c r="C21" i="4"/>
  <c r="D7" i="2"/>
  <c r="B8" i="4" s="1"/>
  <c r="D11" i="2"/>
  <c r="B12" i="4" s="1"/>
  <c r="F14" i="2"/>
  <c r="F13" i="2"/>
  <c r="E14" i="2" l="1"/>
  <c r="E13" i="2"/>
  <c r="E12" i="2"/>
  <c r="C22" i="2"/>
  <c r="C21" i="2"/>
  <c r="C20" i="2"/>
  <c r="C17" i="2"/>
  <c r="D71" i="2"/>
  <c r="D22" i="2"/>
  <c r="D21" i="2"/>
  <c r="D20" i="2"/>
  <c r="D17" i="2"/>
  <c r="D16" i="2"/>
  <c r="B15" i="4" s="1"/>
  <c r="C14" i="2"/>
  <c r="D12" i="2"/>
  <c r="C12" i="2"/>
  <c r="C13" i="2"/>
  <c r="D14" i="2"/>
  <c r="D13" i="2"/>
  <c r="M21" i="1"/>
  <c r="N63" i="1" s="1"/>
  <c r="M13" i="1" l="1"/>
  <c r="M15" i="1"/>
  <c r="M16" i="1"/>
  <c r="M18" i="1"/>
  <c r="F23" i="2" l="1"/>
  <c r="H23" i="2" s="1"/>
  <c r="F24" i="2"/>
  <c r="H24" i="2" s="1"/>
  <c r="F71" i="2"/>
  <c r="H71" i="2" s="1"/>
  <c r="H72" i="2" s="1"/>
  <c r="N27" i="4" s="1"/>
  <c r="F22" i="2"/>
  <c r="H22" i="2" s="1"/>
  <c r="F21" i="2"/>
  <c r="H21" i="2" s="1"/>
  <c r="F17" i="2"/>
  <c r="F27" i="4" l="1"/>
  <c r="M17" i="1"/>
  <c r="M14" i="1"/>
  <c r="M12" i="1" l="1"/>
  <c r="N19" i="1" l="1"/>
  <c r="M128" i="1"/>
  <c r="M129" i="1" s="1"/>
  <c r="I14" i="2"/>
  <c r="I13" i="2"/>
  <c r="O17" i="1"/>
  <c r="N17" i="1"/>
  <c r="O14" i="1"/>
  <c r="N14" i="1"/>
  <c r="H14" i="2" l="1"/>
  <c r="H17" i="2"/>
  <c r="H13" i="2"/>
  <c r="H37" i="2" l="1"/>
  <c r="O12" i="1"/>
  <c r="N12" i="1"/>
  <c r="N15" i="4" l="1"/>
  <c r="E15" i="4" l="1"/>
  <c r="E30" i="4" s="1"/>
  <c r="F15" i="4"/>
  <c r="F30" i="4" s="1"/>
  <c r="C15" i="4"/>
  <c r="D15" i="4"/>
  <c r="D30" i="4" s="1"/>
  <c r="H12" i="2"/>
  <c r="I11" i="2"/>
  <c r="I72" i="2"/>
  <c r="I10" i="2"/>
  <c r="I12" i="2"/>
  <c r="H15" i="2" l="1"/>
  <c r="N12" i="4" s="1"/>
  <c r="C12" i="4" l="1"/>
  <c r="C30" i="4" s="1"/>
  <c r="N30" i="4"/>
  <c r="H74" i="2"/>
  <c r="H75" i="2" s="1"/>
  <c r="O15" i="4" l="1"/>
  <c r="O18" i="4"/>
  <c r="O24" i="4"/>
  <c r="O27" i="4"/>
  <c r="O21" i="4"/>
  <c r="O12" i="4"/>
  <c r="H76" i="2"/>
  <c r="O30" i="4" l="1"/>
</calcChain>
</file>

<file path=xl/sharedStrings.xml><?xml version="1.0" encoding="utf-8"?>
<sst xmlns="http://schemas.openxmlformats.org/spreadsheetml/2006/main" count="427" uniqueCount="215">
  <si>
    <t>MEMÓRIA DE CÁLCULO</t>
  </si>
  <si>
    <t>LOCAL:</t>
  </si>
  <si>
    <t>Ferraz de Vasconcelos</t>
  </si>
  <si>
    <t>-</t>
  </si>
  <si>
    <t>CÓDIGO</t>
  </si>
  <si>
    <t>UNID</t>
  </si>
  <si>
    <t>QUANT</t>
  </si>
  <si>
    <t>Referência</t>
  </si>
  <si>
    <t>Item</t>
  </si>
  <si>
    <t>Descrição</t>
  </si>
  <si>
    <t>Unid</t>
  </si>
  <si>
    <t>Quantidade</t>
  </si>
  <si>
    <t>Preço Unit</t>
  </si>
  <si>
    <t>Total</t>
  </si>
  <si>
    <t>OBSERVAÇÕES:</t>
  </si>
  <si>
    <t>Total:</t>
  </si>
  <si>
    <t>BDI (25,00%):</t>
  </si>
  <si>
    <t>TOTAL GERAL:</t>
  </si>
  <si>
    <t>Valor do Item</t>
  </si>
  <si>
    <t>%</t>
  </si>
  <si>
    <t xml:space="preserve"> </t>
  </si>
  <si>
    <t>X</t>
  </si>
  <si>
    <t>EDIF</t>
  </si>
  <si>
    <t>REF</t>
  </si>
  <si>
    <t>+</t>
  </si>
  <si>
    <t xml:space="preserve">ITEM DE MAIOR RELEVÂNCIA </t>
  </si>
  <si>
    <t>MESES</t>
  </si>
  <si>
    <t xml:space="preserve">SUB TOTAL </t>
  </si>
  <si>
    <t>QUANTIT.</t>
  </si>
  <si>
    <t>M3</t>
  </si>
  <si>
    <t>17-030-002</t>
  </si>
  <si>
    <t>PLACA DE OBRA EM CHAPA DE AÇO GALVANIZADO</t>
  </si>
  <si>
    <t>M</t>
  </si>
  <si>
    <t>M2</t>
  </si>
  <si>
    <t>Taxa de destinação de resíduo sólido em aterro, tipo inerte</t>
  </si>
  <si>
    <t>CDHU</t>
  </si>
  <si>
    <t>05.09.006</t>
  </si>
  <si>
    <t>T</t>
  </si>
  <si>
    <t>DEMOLIÇÃO DE ALVENARIA ESTRUTURAL DE BLOCOS VAZADOS DE CONCRETO</t>
  </si>
  <si>
    <t>REMOÇÃO DE ENTULHO COM CAÇAMBA METÁLICA, INCLUSIVE CARGA MANUAL E DESCARGA EM BOTA-FORA</t>
  </si>
  <si>
    <t>1 - SERVICOS PRELIMINARES/ DEMOLIÇÕES</t>
  </si>
  <si>
    <r>
      <t xml:space="preserve">OBRA: </t>
    </r>
    <r>
      <rPr>
        <sz val="11"/>
        <rFont val="Arial"/>
        <family val="2"/>
      </rPr>
      <t xml:space="preserve">REFORMA DO PRÉDIO DO CENTRO DE ESPECIALIDADES ODONTOLÓGICAS- CEO </t>
    </r>
  </si>
  <si>
    <t xml:space="preserve">demolição  paredes </t>
  </si>
  <si>
    <t xml:space="preserve">demolição  janelas </t>
  </si>
  <si>
    <t>FECHAMENTO  BLOCO 15CM</t>
  </si>
  <si>
    <t xml:space="preserve">TOTAL </t>
  </si>
  <si>
    <t>ESCARIFICACAO MECANICA,CORTE CONCRETO C/REBARBADORES ELETR ATE 5,0C</t>
  </si>
  <si>
    <t xml:space="preserve">FDE </t>
  </si>
  <si>
    <t>16.35.006</t>
  </si>
  <si>
    <t>vide plan. Quant.</t>
  </si>
  <si>
    <t>chapisco</t>
  </si>
  <si>
    <t>emboço</t>
  </si>
  <si>
    <t>m2</t>
  </si>
  <si>
    <t xml:space="preserve">retirada de porta </t>
  </si>
  <si>
    <t>recolocação de porta</t>
  </si>
  <si>
    <t>porta 0,80</t>
  </si>
  <si>
    <t xml:space="preserve">forro de gesso </t>
  </si>
  <si>
    <t xml:space="preserve">vento kit </t>
  </si>
  <si>
    <t xml:space="preserve">duto de vento kit m </t>
  </si>
  <si>
    <t>09.12.010</t>
  </si>
  <si>
    <t>UND</t>
  </si>
  <si>
    <t>VB.02 - ALVENARIA EM BLOCOS DE CONCRETO ESTRUTURAL 14 X 19 X 39CM - ATÉ 6MPA</t>
  </si>
  <si>
    <t>CHAPISCO COMUM - ARGAMASSA DE CIMENTO E AREIA 1:3</t>
  </si>
  <si>
    <t>EMBOÇO DESEMPENADO PARA PINTURA - ARGAMASSA MISTA CIMENTO, CAL E AREIA 1:3/12</t>
  </si>
  <si>
    <t>TINTA ACRÍLICA - CONCRETO OU REBOCO SEM MASSA CORRIDA</t>
  </si>
  <si>
    <t>TAMPO PARA BANCADA ÚMIDA - GRANITO CINZA MAUA POLIDO - ESPESSURA 2CM</t>
  </si>
  <si>
    <t>escada</t>
  </si>
  <si>
    <t>sob escad</t>
  </si>
  <si>
    <t>sl. Expurg.</t>
  </si>
  <si>
    <t>sl. almox.</t>
  </si>
  <si>
    <t xml:space="preserve">azulejos </t>
  </si>
  <si>
    <t xml:space="preserve">PORTAS  --- 0,8X2,10 </t>
  </si>
  <si>
    <t xml:space="preserve">PORTAS ---- 1,25X 2,10 </t>
  </si>
  <si>
    <t xml:space="preserve">PORTAS  --- 0,60X 0,80 </t>
  </si>
  <si>
    <t>PORTAS  ---- 1,00 X 2,10</t>
  </si>
  <si>
    <t>VIDROS MINI BOREAL</t>
  </si>
  <si>
    <t>CORTE DA LAJE  ----- vide plan. Quant.</t>
  </si>
  <si>
    <t>45,25X2 lados =90,50m2</t>
  </si>
  <si>
    <t>AZULEJOS, JUNTA AMARRAÇÃO OU A PRUMO - ASSENTES COM ARGAMASSA COLANTE</t>
  </si>
  <si>
    <t xml:space="preserve">retirada de janelas J2,J3 (J5 )*2 </t>
  </si>
  <si>
    <t>recolocação de janelas j5x2 +J2</t>
  </si>
  <si>
    <t>JANELA  2,00X1,00 nova J9</t>
  </si>
  <si>
    <t xml:space="preserve">PINTURA LATEX ACRILICO </t>
  </si>
  <si>
    <t xml:space="preserve">GRADE DE PROTEÇÃO DE JANELA </t>
  </si>
  <si>
    <t xml:space="preserve">RETIRADA DA GRADE </t>
  </si>
  <si>
    <t xml:space="preserve">RECOLOCAÇÃO DE GRADE </t>
  </si>
  <si>
    <t>DUTO EM CHAPA DE AÇO GALVANIZADO N.22 - DIÂMETRO 35CM</t>
  </si>
  <si>
    <t>tampo de granito (PASSA PRATO)</t>
  </si>
  <si>
    <t>RETIRADA DE FOLHAS DE PORTA DE PASSAGEM OU JANELA</t>
  </si>
  <si>
    <t>RETIRADA DE BATENTES DE MADEIRA</t>
  </si>
  <si>
    <t>RETIRADA DE GUARNIÇÕES OU MOLDURAS DE MADEIRA</t>
  </si>
  <si>
    <t>0,50X0,40=0,20M2</t>
  </si>
  <si>
    <t>RECOLOCAÇÃO DE FOLHAS DE PORTA DE PASSAGEM OU JANELA</t>
  </si>
  <si>
    <t xml:space="preserve"> PM.12 - PORTA LISA COMUM/ ENCABEÇADA - 82X210CM</t>
  </si>
  <si>
    <t xml:space="preserve"> PM.14 - PORTA LISA COMUM/ ENCABEÇADA - 102X210CM</t>
  </si>
  <si>
    <t>FDE</t>
  </si>
  <si>
    <t>PM-08 PORTA DE MADEIRA SARRAFEADA P/ PINT. BAT. MADEIRA L=124CM INCLUSIVE REFORÇO FECHADURA</t>
  </si>
  <si>
    <t>05.01.101</t>
  </si>
  <si>
    <t>Porta em laminado fenólico melamínico com batente em alumínio - 60 x 160 cm</t>
  </si>
  <si>
    <t>23.04.080</t>
  </si>
  <si>
    <t xml:space="preserve">23+1+4+1=29+2(janelas) </t>
  </si>
  <si>
    <t>EM.02 - BATENTE DE MADEIRA (25CM) - PARA PORTA DE 1 FOLHA, SEM BANDEIRA</t>
  </si>
  <si>
    <t>EM.01 - BATENTE DE MADEIRA (14CM) - PARA PORTA DE 1 FOLHA, SEM BANDEIRA</t>
  </si>
  <si>
    <t>JG</t>
  </si>
  <si>
    <t>GUARNIÇÃO OU MOLDURA DE MADEIRA - 7,5CM</t>
  </si>
  <si>
    <t>RETIRADA DE ESQUADRIAS METÁLICAS EM GERAL, PORTAS OU CAIXILHOS</t>
  </si>
  <si>
    <t>RECOLOCAÇÃO DE ESQUADRIAS METÁLICAS EM GERAL, PORTAS OU CAIXILHOS</t>
  </si>
  <si>
    <t>EP.07 - GRADE DE PROTEÇÃO EM FERRO CHATO</t>
  </si>
  <si>
    <t>CA.13 - CAIXILHO EM ALUMÍNIO ANODIZADO - BASCULANTE</t>
  </si>
  <si>
    <t>J2</t>
  </si>
  <si>
    <t>J3</t>
  </si>
  <si>
    <t>J5</t>
  </si>
  <si>
    <t>J9</t>
  </si>
  <si>
    <t>6,00M2</t>
  </si>
  <si>
    <t>4,00M2</t>
  </si>
  <si>
    <t>4,08M2</t>
  </si>
  <si>
    <t>5,76M2</t>
  </si>
  <si>
    <t>5,28M2</t>
  </si>
  <si>
    <t xml:space="preserve">VIDRO IMPRESSO COMUM, TRANSLÚCIDO INCOLOR - TIPO CANELADO, 4MM- LEITOSO </t>
  </si>
  <si>
    <t xml:space="preserve">teto </t>
  </si>
  <si>
    <t>lix</t>
  </si>
  <si>
    <t>alm</t>
  </si>
  <si>
    <t>esc</t>
  </si>
  <si>
    <t>integ. Cur</t>
  </si>
  <si>
    <t>recep.</t>
  </si>
  <si>
    <t>anex ext.</t>
  </si>
  <si>
    <t>bloco térr</t>
  </si>
  <si>
    <t>ext</t>
  </si>
  <si>
    <t xml:space="preserve">PINTURA ESMALTE PORTAS </t>
  </si>
  <si>
    <t xml:space="preserve">PORTAS </t>
  </si>
  <si>
    <t>1,24CM   1,02CM</t>
  </si>
  <si>
    <t>2UNID</t>
  </si>
  <si>
    <t>batentes</t>
  </si>
  <si>
    <t>14cm  25cm</t>
  </si>
  <si>
    <t>guarnições</t>
  </si>
  <si>
    <t xml:space="preserve">0,80+2,10+2,10=5,00 *25* 2 lados </t>
  </si>
  <si>
    <t>25 UNID</t>
  </si>
  <si>
    <t xml:space="preserve"> portas ,batentes e guarniçoes+9,50+84=93,50+(29,50)=123,00m</t>
  </si>
  <si>
    <t>3X2=6,00</t>
  </si>
  <si>
    <t>PAREDE</t>
  </si>
  <si>
    <t>15cm</t>
  </si>
  <si>
    <t>total</t>
  </si>
  <si>
    <t>area</t>
  </si>
  <si>
    <t xml:space="preserve">total </t>
  </si>
  <si>
    <t>volume</t>
  </si>
  <si>
    <t>FORRO DE GESSO ACARTONADO TIPO FGA (FORNECIMENTO E INSTALAÇÃO)</t>
  </si>
  <si>
    <t>CONJUNTO DE FECHADURA DE CILINDRO, 55MM, TRÁFEGO INTENSO, MAÇANETA EM ZAMAC, GUARNIÇÕES EM AÇO, ACABAMENTO CROMADO - PARA PORTA INTERNA OU EXTERNA</t>
  </si>
  <si>
    <t>TARGETA DE SOBREPOR,TIPO "LIVRE-OCUPADO"- 60X65MM</t>
  </si>
  <si>
    <t>TANQUE DE LOUÇA BRANCA, S/COLUNA, CAPAC. MÍNIMA 30L, EXCLUSIVE TORNEIRA</t>
  </si>
  <si>
    <t>TORNEIRA DE PRESSÃO PARA USO GERAL, METAL CROMADO - 3/4"</t>
  </si>
  <si>
    <t>TELHAS EM POLICARBONATO ALVEOLAR 6MM C/ESTRUTURA METÁLICA GALV. INSTALADA</t>
  </si>
  <si>
    <t>completa</t>
  </si>
  <si>
    <t>ESMALTE SINTÉTICO - ESQUADRIAS E PEÇAS DE MARCENARIA, COM EMASSAMENTO</t>
  </si>
  <si>
    <t>CC-05 CUBA INOX (50X40X25CM) TORNEIRA DE MESA INCL.VÁLVULA AMERICANA-GRANITO</t>
  </si>
  <si>
    <t>05.05.105</t>
  </si>
  <si>
    <t>IL-95 LUMINÁRIA LED QUADRADA DE EMBUTIR COM DIFUSOR TRANSLÚCIDO &lt;= 40W</t>
  </si>
  <si>
    <t>09.09.048</t>
  </si>
  <si>
    <t xml:space="preserve">UNID </t>
  </si>
  <si>
    <t>TOMADA 2P+T PADRAO NBR 14136 CORRENTE 10A-250V</t>
  </si>
  <si>
    <t>09.84.009</t>
  </si>
  <si>
    <t>2+2+6</t>
  </si>
  <si>
    <t>TOMADA 2P+T PADRAO NBR 14136 CORRENTE 20A-250V</t>
  </si>
  <si>
    <t>09.84.010</t>
  </si>
  <si>
    <t>1+1+2</t>
  </si>
  <si>
    <t>ESPELHO DE 4'X2'</t>
  </si>
  <si>
    <t>09.84.020</t>
  </si>
  <si>
    <t>INTERRUPTOR DE 1 TECLA</t>
  </si>
  <si>
    <t>1+1</t>
  </si>
  <si>
    <t>09.84.001</t>
  </si>
  <si>
    <t>INTERRUPTOR DE 3 TECLAS</t>
  </si>
  <si>
    <t>09.84.003</t>
  </si>
  <si>
    <t>EMPOLAM.</t>
  </si>
  <si>
    <t>12,88*1,30=16,74M3</t>
  </si>
  <si>
    <t>16,74*1200=20.088,00/1000=20,09</t>
  </si>
  <si>
    <t>19.01.062</t>
  </si>
  <si>
    <t>Peitoril e/ou soleira em granito, espessura de 2 cm e largura até 20 cm, acabamento polido</t>
  </si>
  <si>
    <t>23*0,80=18,40+1,02+1,24=20,66M + 1,60+(2*2)+(2*1,00)=20,66+1,60+4,00+2,00=  28,26M</t>
  </si>
  <si>
    <t xml:space="preserve">soleiras e peitoris </t>
  </si>
  <si>
    <t>ANDAIMES METÁLICOS - FORNECIMENTO</t>
  </si>
  <si>
    <t>ANDAIMES METÁLICOS - MONTAGEM E DESMONTAGEM</t>
  </si>
  <si>
    <t>M3xMÊS</t>
  </si>
  <si>
    <t>2- EXAUSTOR / ALVENARIA</t>
  </si>
  <si>
    <t>3- ESQUADRIAS DE MADEIRA /FERRAGENS</t>
  </si>
  <si>
    <t xml:space="preserve">4- LOUÇAS / ILUMINAÇÃO </t>
  </si>
  <si>
    <t>5 - PINTURA</t>
  </si>
  <si>
    <t xml:space="preserve">EDIF </t>
  </si>
  <si>
    <t>LIMPEZA GERAL DA OBRA</t>
  </si>
  <si>
    <t xml:space="preserve">LIMPEZA DE OBRA </t>
  </si>
  <si>
    <t xml:space="preserve">6 - ENTULHOS/COMPLEMENTARES </t>
  </si>
  <si>
    <t>TOTAL S/BDI</t>
  </si>
  <si>
    <t xml:space="preserve"> VICENTE NUNES DA EIRA ENG. CIVIL CREA : 5060580945SP CRITÉRIO POR MEDIÇÃO ---- Lat:23º 32' 39.61 " S  Log.:46º 22' 24.73 " O</t>
  </si>
  <si>
    <t>TOTAL C/BDI</t>
  </si>
  <si>
    <t>EXAUSTOR DN 150MM  VAZAO 280 M3HORA C/VENEZIANA AUTOFECHANTE INCL.DUTO EXAUST.USO EXCL.PADRAO CRECHE</t>
  </si>
  <si>
    <t>M3XMÊS</t>
  </si>
  <si>
    <t>CRITÉRIO POR MEDIÇÃO ---- Lat:23º 32' 39.61 " S  Log.:46º 22' 24.73 " O</t>
  </si>
  <si>
    <t>FD-14 FECHAMENTO DE DIVISA/BLOCO DE CONCRETO/ S/REVEST. H=185CM/BROCA</t>
  </si>
  <si>
    <t>45,25-15,60=28,65</t>
  </si>
  <si>
    <t>16.01.014</t>
  </si>
  <si>
    <t xml:space="preserve">Av.: BRASIL  nº 2.141 - VILA ROMANÓPOLIS - FERRAZ DE VASCONCELOS </t>
  </si>
  <si>
    <t>CORTE - EM  laje M2  A= 2,50</t>
  </si>
  <si>
    <t>2,50*0,12=0,32M3</t>
  </si>
  <si>
    <t>0,46+1,14+0,90+1,14=3,64m2</t>
  </si>
  <si>
    <t>GUARDA-CORPO DE AÇO GALVANIZADO DE 1,10M, MONTANTES TUBULARES DE 1.1/4" ESPAÇADOS 1,20M, TRAVESSA SUPERIOR DE 1.1/2", GRADIL FORMADO POR TUBOS HORIZONTAIS DE 1" E VERTICAIS DE 3/4", FIXADO COM ADESIVO ESTRUTURAL EPOXI. AF_10/2025</t>
  </si>
  <si>
    <t>SINAPI</t>
  </si>
  <si>
    <t>06.03.082</t>
  </si>
  <si>
    <t>CO-31 CORRIMÃO SIMPLES AÇO INOX FORNECIDO E INSTALADO</t>
  </si>
  <si>
    <t xml:space="preserve">2,55+2,70=5,25M+3,55+3,84=12,64 </t>
  </si>
  <si>
    <t>ESCADA EM CONCRETO ARMADO MOLDADO IN LOCO, FCK 25 MPA, COM 1 LANCE E LAJE PLANA, FÔRMA EM CHAPA DE MADEIRA COMPENSADA RESINADA. AF_11/2020</t>
  </si>
  <si>
    <t>4 degraus (4*0,30)=1,20*0,90*0,20=0,216m3 + 11 degraus (11*0,30=3,30m) 3,30*0,90*0,20=0,594m3 +</t>
  </si>
  <si>
    <t xml:space="preserve">patamar 01--  (0,90*1,00)=0,90*0,20= 0,18m3 +  patamar 02 ---  1,90*1,00*0,20=0,38m3  = </t>
  </si>
  <si>
    <t>total 0,216+0,594+0,18+0,38=</t>
  </si>
  <si>
    <t>17*0,30=5,10*1,0*0,20=1,02M3 (pisada) + 18*0,18*1,10=3,24m3 *0,20=0,65m3 (espelhos) +(patamar) 1,0*1,0*0,20</t>
  </si>
  <si>
    <t>(patamar) 1,0*1,0*0,20=0,20    total = 1,03+0,65+0,20= 1,88m3</t>
  </si>
  <si>
    <t>Dt.B.-FDE-Abr/ 26/-Siurb- Jul/26 -CDHU-Ago/26- Sinapi- Ago/26</t>
  </si>
  <si>
    <t>2X5=10M3 *4=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</si>
</sst>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\-??_);_(@_)"/>
    <numFmt numFmtId="165" formatCode="00\.00\.00"/>
    <numFmt numFmtId="166" formatCode="mmmm/yy"/>
    <numFmt numFmtId="167" formatCode="mm/yy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b/>
      <sz val="12"/>
      <color indexed="10"/>
      <name val="Arial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4" fillId="0" borderId="0"/>
    <xf numFmtId="0" fontId="14" fillId="0" borderId="0"/>
    <xf numFmtId="0" fontId="12" fillId="0" borderId="1" applyNumberFormat="0" applyFill="0" applyAlignment="0" applyProtection="0"/>
    <xf numFmtId="164" fontId="13" fillId="0" borderId="0" applyFill="0" applyBorder="0" applyAlignment="0" applyProtection="0"/>
  </cellStyleXfs>
  <cellXfs count="264">
    <xf numFmtId="0" fontId="0" fillId="0" borderId="0" xfId="0"/>
    <xf numFmtId="0" fontId="0" fillId="0" borderId="0" xfId="0" applyAlignment="1">
      <alignment vertical="center"/>
    </xf>
    <xf numFmtId="0" fontId="15" fillId="0" borderId="0" xfId="1" applyFont="1" applyAlignment="1">
      <alignment vertical="center"/>
    </xf>
    <xf numFmtId="0" fontId="14" fillId="0" borderId="0" xfId="1" applyAlignment="1">
      <alignment vertical="center"/>
    </xf>
    <xf numFmtId="0" fontId="15" fillId="0" borderId="2" xfId="1" applyFont="1" applyBorder="1" applyAlignment="1">
      <alignment horizontal="centerContinuous" vertical="center"/>
    </xf>
    <xf numFmtId="0" fontId="15" fillId="0" borderId="3" xfId="1" applyFont="1" applyBorder="1" applyAlignment="1">
      <alignment horizontal="centerContinuous" vertical="center"/>
    </xf>
    <xf numFmtId="0" fontId="15" fillId="0" borderId="4" xfId="1" applyFont="1" applyBorder="1" applyAlignment="1">
      <alignment horizontal="center" vertical="center"/>
    </xf>
    <xf numFmtId="0" fontId="14" fillId="0" borderId="5" xfId="1" applyBorder="1" applyAlignment="1">
      <alignment vertical="center"/>
    </xf>
    <xf numFmtId="0" fontId="14" fillId="0" borderId="6" xfId="1" applyBorder="1" applyAlignment="1">
      <alignment vertical="center"/>
    </xf>
    <xf numFmtId="0" fontId="14" fillId="0" borderId="7" xfId="1" applyBorder="1" applyAlignment="1">
      <alignment vertical="center"/>
    </xf>
    <xf numFmtId="0" fontId="14" fillId="0" borderId="0" xfId="1" applyAlignment="1">
      <alignment horizontal="left" vertical="center"/>
    </xf>
    <xf numFmtId="0" fontId="15" fillId="0" borderId="7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165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7" fontId="6" fillId="2" borderId="0" xfId="0" applyNumberFormat="1" applyFont="1" applyFill="1" applyAlignment="1">
      <alignment horizontal="right" vertical="center"/>
    </xf>
    <xf numFmtId="2" fontId="0" fillId="0" borderId="16" xfId="0" applyNumberForma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 wrapText="1"/>
    </xf>
    <xf numFmtId="166" fontId="0" fillId="0" borderId="0" xfId="0" quotePrefix="1" applyNumberFormat="1" applyAlignment="1">
      <alignment horizontal="center" vertical="center" wrapText="1"/>
    </xf>
    <xf numFmtId="2" fontId="4" fillId="0" borderId="22" xfId="0" applyNumberFormat="1" applyFont="1" applyBorder="1" applyAlignment="1">
      <alignment vertical="center" wrapText="1"/>
    </xf>
    <xf numFmtId="2" fontId="4" fillId="0" borderId="23" xfId="0" applyNumberFormat="1" applyFont="1" applyBorder="1" applyAlignment="1">
      <alignment vertical="center" wrapText="1"/>
    </xf>
    <xf numFmtId="2" fontId="4" fillId="0" borderId="24" xfId="0" applyNumberFormat="1" applyFont="1" applyBorder="1" applyAlignment="1">
      <alignment vertical="center" wrapText="1"/>
    </xf>
    <xf numFmtId="165" fontId="0" fillId="0" borderId="0" xfId="0" applyNumberFormat="1" applyAlignment="1">
      <alignment horizontal="right" vertical="center"/>
    </xf>
    <xf numFmtId="2" fontId="0" fillId="0" borderId="4" xfId="0" applyNumberForma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6" fillId="0" borderId="28" xfId="0" applyFont="1" applyBorder="1" applyAlignment="1">
      <alignment horizontal="right" vertical="center"/>
    </xf>
    <xf numFmtId="165" fontId="0" fillId="0" borderId="19" xfId="0" applyNumberFormat="1" applyBorder="1" applyAlignment="1">
      <alignment horizontal="center" vertical="center"/>
    </xf>
    <xf numFmtId="4" fontId="0" fillId="0" borderId="36" xfId="4" applyNumberFormat="1" applyFont="1" applyFill="1" applyBorder="1" applyAlignment="1" applyProtection="1">
      <alignment horizontal="center" vertical="center"/>
    </xf>
    <xf numFmtId="165" fontId="0" fillId="0" borderId="38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165" fontId="0" fillId="0" borderId="45" xfId="0" applyNumberFormat="1" applyBorder="1" applyAlignment="1">
      <alignment horizontal="center" vertical="center"/>
    </xf>
    <xf numFmtId="2" fontId="0" fillId="0" borderId="48" xfId="0" applyNumberFormat="1" applyBorder="1" applyAlignment="1">
      <alignment horizontal="center" vertical="center"/>
    </xf>
    <xf numFmtId="4" fontId="0" fillId="0" borderId="49" xfId="4" applyNumberFormat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vertical="center"/>
    </xf>
    <xf numFmtId="165" fontId="0" fillId="4" borderId="19" xfId="0" applyNumberFormat="1" applyFill="1" applyBorder="1" applyAlignment="1">
      <alignment horizontal="center" vertical="center"/>
    </xf>
    <xf numFmtId="2" fontId="0" fillId="4" borderId="16" xfId="0" applyNumberFormat="1" applyFill="1" applyBorder="1" applyAlignment="1">
      <alignment horizontal="center" vertical="center"/>
    </xf>
    <xf numFmtId="4" fontId="0" fillId="4" borderId="36" xfId="4" applyNumberFormat="1" applyFont="1" applyFill="1" applyBorder="1" applyAlignment="1" applyProtection="1">
      <alignment horizontal="center" vertical="center"/>
    </xf>
    <xf numFmtId="164" fontId="13" fillId="0" borderId="0" xfId="4" applyAlignment="1">
      <alignment vertical="center"/>
    </xf>
    <xf numFmtId="164" fontId="13" fillId="4" borderId="0" xfId="4" applyFill="1" applyAlignment="1">
      <alignment vertical="center"/>
    </xf>
    <xf numFmtId="0" fontId="0" fillId="4" borderId="11" xfId="0" applyFill="1" applyBorder="1" applyAlignment="1">
      <alignment horizontal="center" vertical="center"/>
    </xf>
    <xf numFmtId="165" fontId="0" fillId="4" borderId="4" xfId="0" applyNumberFormat="1" applyFill="1" applyBorder="1" applyAlignment="1">
      <alignment horizontal="center" vertical="center"/>
    </xf>
    <xf numFmtId="2" fontId="0" fillId="4" borderId="4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3" fillId="0" borderId="0" xfId="4"/>
    <xf numFmtId="43" fontId="0" fillId="0" borderId="0" xfId="0" applyNumberFormat="1"/>
    <xf numFmtId="164" fontId="13" fillId="0" borderId="0" xfId="4" applyAlignment="1">
      <alignment horizontal="center"/>
    </xf>
    <xf numFmtId="2" fontId="0" fillId="0" borderId="0" xfId="0" applyNumberFormat="1"/>
    <xf numFmtId="0" fontId="0" fillId="6" borderId="0" xfId="0" applyFill="1"/>
    <xf numFmtId="2" fontId="0" fillId="6" borderId="0" xfId="0" applyNumberFormat="1" applyFill="1"/>
    <xf numFmtId="164" fontId="13" fillId="0" borderId="0" xfId="4" applyFill="1"/>
    <xf numFmtId="0" fontId="0" fillId="4" borderId="0" xfId="0" applyFill="1"/>
    <xf numFmtId="164" fontId="13" fillId="0" borderId="13" xfId="4" applyBorder="1" applyAlignment="1">
      <alignment horizontal="center" vertical="center" wrapText="1"/>
    </xf>
    <xf numFmtId="164" fontId="13" fillId="0" borderId="4" xfId="4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center" vertical="center" wrapText="1"/>
    </xf>
    <xf numFmtId="164" fontId="13" fillId="4" borderId="4" xfId="4" applyFill="1" applyBorder="1" applyAlignment="1">
      <alignment horizontal="center" vertical="center" wrapText="1"/>
    </xf>
    <xf numFmtId="164" fontId="13" fillId="4" borderId="13" xfId="4" applyFill="1" applyBorder="1" applyAlignment="1">
      <alignment horizontal="center" vertical="center" wrapText="1"/>
    </xf>
    <xf numFmtId="164" fontId="13" fillId="0" borderId="0" xfId="4" applyFill="1" applyAlignment="1">
      <alignment vertical="center"/>
    </xf>
    <xf numFmtId="164" fontId="4" fillId="0" borderId="4" xfId="4" applyFont="1" applyBorder="1" applyAlignment="1">
      <alignment horizontal="center" vertical="center" wrapText="1"/>
    </xf>
    <xf numFmtId="164" fontId="4" fillId="0" borderId="13" xfId="4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50" xfId="0" applyBorder="1" applyAlignment="1">
      <alignment horizontal="center" vertical="center"/>
    </xf>
    <xf numFmtId="165" fontId="0" fillId="0" borderId="51" xfId="0" applyNumberFormat="1" applyBorder="1" applyAlignment="1">
      <alignment horizontal="center" vertical="center"/>
    </xf>
    <xf numFmtId="2" fontId="0" fillId="0" borderId="51" xfId="0" applyNumberFormat="1" applyBorder="1" applyAlignment="1">
      <alignment horizontal="left" vertical="center" wrapText="1"/>
    </xf>
    <xf numFmtId="2" fontId="0" fillId="0" borderId="51" xfId="0" applyNumberFormat="1" applyBorder="1" applyAlignment="1">
      <alignment horizontal="center" vertical="center" wrapText="1"/>
    </xf>
    <xf numFmtId="165" fontId="0" fillId="0" borderId="54" xfId="0" applyNumberFormat="1" applyBorder="1" applyAlignment="1">
      <alignment horizontal="center" vertical="center"/>
    </xf>
    <xf numFmtId="165" fontId="0" fillId="0" borderId="55" xfId="0" applyNumberFormat="1" applyBorder="1" applyAlignment="1">
      <alignment horizontal="center" vertical="center"/>
    </xf>
    <xf numFmtId="2" fontId="0" fillId="0" borderId="58" xfId="0" applyNumberFormat="1" applyBorder="1" applyAlignment="1">
      <alignment horizontal="center" vertical="center"/>
    </xf>
    <xf numFmtId="4" fontId="0" fillId="0" borderId="59" xfId="4" applyNumberFormat="1" applyFont="1" applyFill="1" applyBorder="1" applyAlignment="1" applyProtection="1">
      <alignment horizontal="center" vertical="center"/>
    </xf>
    <xf numFmtId="0" fontId="14" fillId="0" borderId="60" xfId="1" applyBorder="1" applyAlignment="1">
      <alignment vertical="center"/>
    </xf>
    <xf numFmtId="0" fontId="14" fillId="0" borderId="0" xfId="1" applyAlignment="1">
      <alignment horizontal="center" vertical="center"/>
    </xf>
    <xf numFmtId="164" fontId="13" fillId="0" borderId="4" xfId="4" applyFill="1" applyBorder="1" applyAlignment="1">
      <alignment horizontal="center" vertical="center" wrapText="1"/>
    </xf>
    <xf numFmtId="2" fontId="0" fillId="0" borderId="25" xfId="0" applyNumberFormat="1" applyBorder="1" applyAlignment="1">
      <alignment horizontal="left" vertical="center" wrapText="1"/>
    </xf>
    <xf numFmtId="4" fontId="4" fillId="0" borderId="53" xfId="0" applyNumberFormat="1" applyFont="1" applyBorder="1" applyAlignment="1">
      <alignment horizontal="right" vertical="center"/>
    </xf>
    <xf numFmtId="164" fontId="13" fillId="0" borderId="5" xfId="4" applyBorder="1" applyAlignment="1">
      <alignment vertical="center"/>
    </xf>
    <xf numFmtId="165" fontId="16" fillId="0" borderId="32" xfId="0" applyNumberFormat="1" applyFont="1" applyBorder="1" applyAlignment="1">
      <alignment horizontal="left" vertical="center"/>
    </xf>
    <xf numFmtId="165" fontId="16" fillId="0" borderId="21" xfId="0" applyNumberFormat="1" applyFont="1" applyBorder="1" applyAlignment="1">
      <alignment horizontal="left" vertical="center"/>
    </xf>
    <xf numFmtId="0" fontId="0" fillId="0" borderId="0" xfId="0" applyAlignment="1">
      <alignment horizontal="right"/>
    </xf>
    <xf numFmtId="164" fontId="4" fillId="5" borderId="0" xfId="0" applyNumberFormat="1" applyFont="1" applyFill="1"/>
    <xf numFmtId="0" fontId="0" fillId="7" borderId="0" xfId="0" applyFill="1"/>
    <xf numFmtId="164" fontId="13" fillId="7" borderId="0" xfId="4" applyFill="1"/>
    <xf numFmtId="43" fontId="0" fillId="7" borderId="0" xfId="0" applyNumberFormat="1" applyFill="1"/>
    <xf numFmtId="2" fontId="0" fillId="7" borderId="0" xfId="0" applyNumberFormat="1" applyFill="1"/>
    <xf numFmtId="0" fontId="0" fillId="4" borderId="0" xfId="0" applyFill="1" applyAlignment="1">
      <alignment horizontal="right"/>
    </xf>
    <xf numFmtId="164" fontId="13" fillId="4" borderId="0" xfId="4" applyFill="1"/>
    <xf numFmtId="0" fontId="0" fillId="8" borderId="0" xfId="0" applyFill="1"/>
    <xf numFmtId="2" fontId="0" fillId="8" borderId="0" xfId="0" applyNumberFormat="1" applyFill="1" applyAlignment="1">
      <alignment horizontal="right"/>
    </xf>
    <xf numFmtId="2" fontId="0" fillId="8" borderId="0" xfId="0" applyNumberFormat="1" applyFill="1"/>
    <xf numFmtId="165" fontId="0" fillId="0" borderId="39" xfId="0" applyNumberFormat="1" applyBorder="1" applyAlignment="1">
      <alignment horizontal="center" vertical="center"/>
    </xf>
    <xf numFmtId="165" fontId="0" fillId="0" borderId="62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1" fontId="4" fillId="0" borderId="0" xfId="4" applyNumberFormat="1" applyFont="1" applyFill="1" applyAlignment="1">
      <alignment horizontal="center"/>
    </xf>
    <xf numFmtId="0" fontId="16" fillId="0" borderId="0" xfId="0" applyFont="1"/>
    <xf numFmtId="0" fontId="4" fillId="0" borderId="0" xfId="0" applyFont="1" applyAlignment="1">
      <alignment horizontal="center"/>
    </xf>
    <xf numFmtId="0" fontId="4" fillId="4" borderId="0" xfId="0" applyFont="1" applyFill="1"/>
    <xf numFmtId="1" fontId="4" fillId="4" borderId="0" xfId="0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2" fontId="0" fillId="4" borderId="0" xfId="0" applyNumberFormat="1" applyFill="1" applyAlignment="1">
      <alignment horizontal="center"/>
    </xf>
    <xf numFmtId="0" fontId="4" fillId="6" borderId="0" xfId="0" applyFont="1" applyFill="1"/>
    <xf numFmtId="1" fontId="4" fillId="6" borderId="0" xfId="0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7" fillId="8" borderId="0" xfId="0" applyFont="1" applyFill="1"/>
    <xf numFmtId="0" fontId="0" fillId="0" borderId="0" xfId="0" quotePrefix="1" applyAlignment="1">
      <alignment horizontal="left" vertical="center"/>
    </xf>
    <xf numFmtId="9" fontId="0" fillId="0" borderId="0" xfId="0" applyNumberFormat="1"/>
    <xf numFmtId="165" fontId="0" fillId="4" borderId="62" xfId="0" applyNumberFormat="1" applyFill="1" applyBorder="1" applyAlignment="1">
      <alignment horizontal="center" vertical="center"/>
    </xf>
    <xf numFmtId="164" fontId="4" fillId="0" borderId="0" xfId="4" applyFont="1" applyAlignment="1">
      <alignment vertical="center"/>
    </xf>
    <xf numFmtId="164" fontId="4" fillId="0" borderId="0" xfId="4" applyFont="1" applyAlignment="1">
      <alignment horizontal="center" vertical="center"/>
    </xf>
    <xf numFmtId="165" fontId="0" fillId="0" borderId="70" xfId="0" applyNumberFormat="1" applyBorder="1" applyAlignment="1">
      <alignment horizontal="center" vertical="center"/>
    </xf>
    <xf numFmtId="2" fontId="0" fillId="0" borderId="56" xfId="0" applyNumberFormat="1" applyBorder="1" applyAlignment="1">
      <alignment horizontal="left" vertical="center" wrapText="1"/>
    </xf>
    <xf numFmtId="2" fontId="0" fillId="0" borderId="57" xfId="0" applyNumberFormat="1" applyBorder="1" applyAlignment="1">
      <alignment horizontal="left" vertical="center" wrapText="1"/>
    </xf>
    <xf numFmtId="2" fontId="0" fillId="0" borderId="55" xfId="0" applyNumberFormat="1" applyBorder="1" applyAlignment="1">
      <alignment horizontal="left" vertical="center" wrapText="1"/>
    </xf>
    <xf numFmtId="2" fontId="0" fillId="0" borderId="4" xfId="0" applyNumberFormat="1" applyBorder="1" applyAlignment="1">
      <alignment horizontal="left" vertical="top" wrapText="1"/>
    </xf>
    <xf numFmtId="2" fontId="4" fillId="0" borderId="25" xfId="0" applyNumberFormat="1" applyFont="1" applyBorder="1" applyAlignment="1">
      <alignment horizontal="center" vertical="top" wrapText="1"/>
    </xf>
    <xf numFmtId="2" fontId="0" fillId="0" borderId="25" xfId="0" applyNumberFormat="1" applyBorder="1" applyAlignment="1">
      <alignment horizontal="left" vertical="top" wrapText="1"/>
    </xf>
    <xf numFmtId="43" fontId="4" fillId="0" borderId="0" xfId="4" applyNumberFormat="1" applyFont="1" applyAlignment="1">
      <alignment horizontal="center" vertical="center"/>
    </xf>
    <xf numFmtId="2" fontId="0" fillId="4" borderId="25" xfId="0" applyNumberFormat="1" applyFill="1" applyBorder="1" applyAlignment="1">
      <alignment horizontal="left" vertical="top" wrapText="1"/>
    </xf>
    <xf numFmtId="2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left" vertical="center" wrapText="1"/>
    </xf>
    <xf numFmtId="2" fontId="0" fillId="0" borderId="0" xfId="0" applyNumberForma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 wrapText="1"/>
    </xf>
    <xf numFmtId="2" fontId="0" fillId="0" borderId="0" xfId="0" applyNumberFormat="1" applyAlignment="1">
      <alignment horizontal="center" vertical="center"/>
    </xf>
    <xf numFmtId="10" fontId="14" fillId="0" borderId="13" xfId="1" applyNumberFormat="1" applyBorder="1" applyAlignment="1">
      <alignment horizontal="center" vertical="center"/>
    </xf>
    <xf numFmtId="2" fontId="15" fillId="0" borderId="11" xfId="1" applyNumberFormat="1" applyFont="1" applyBorder="1" applyAlignment="1">
      <alignment horizontal="left" vertical="center"/>
    </xf>
    <xf numFmtId="0" fontId="15" fillId="0" borderId="11" xfId="1" applyFont="1" applyBorder="1" applyAlignment="1">
      <alignment horizontal="left" vertical="center"/>
    </xf>
    <xf numFmtId="0" fontId="15" fillId="0" borderId="50" xfId="1" applyFont="1" applyBorder="1" applyAlignment="1">
      <alignment horizontal="left" vertical="center"/>
    </xf>
    <xf numFmtId="4" fontId="14" fillId="0" borderId="4" xfId="1" applyNumberFormat="1" applyBorder="1" applyAlignment="1">
      <alignment horizontal="center" vertical="center"/>
    </xf>
    <xf numFmtId="4" fontId="14" fillId="0" borderId="51" xfId="1" applyNumberFormat="1" applyBorder="1" applyAlignment="1">
      <alignment horizontal="center" vertical="center"/>
    </xf>
    <xf numFmtId="4" fontId="1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left" vertical="center"/>
    </xf>
    <xf numFmtId="2" fontId="14" fillId="0" borderId="11" xfId="1" applyNumberFormat="1" applyBorder="1" applyAlignment="1">
      <alignment horizontal="left" vertical="center"/>
    </xf>
    <xf numFmtId="0" fontId="14" fillId="0" borderId="11" xfId="1" applyBorder="1" applyAlignment="1">
      <alignment horizontal="left" vertical="center"/>
    </xf>
    <xf numFmtId="0" fontId="14" fillId="0" borderId="50" xfId="1" applyBorder="1" applyAlignment="1">
      <alignment horizontal="left" vertical="center"/>
    </xf>
    <xf numFmtId="4" fontId="15" fillId="0" borderId="8" xfId="1" applyNumberFormat="1" applyFont="1" applyBorder="1" applyAlignment="1">
      <alignment horizontal="center" vertical="center"/>
    </xf>
    <xf numFmtId="4" fontId="15" fillId="0" borderId="6" xfId="1" applyNumberFormat="1" applyFont="1" applyBorder="1" applyAlignment="1">
      <alignment horizontal="center" vertical="center"/>
    </xf>
    <xf numFmtId="4" fontId="15" fillId="0" borderId="60" xfId="1" applyNumberFormat="1" applyFont="1" applyBorder="1" applyAlignment="1">
      <alignment horizontal="center" vertical="center"/>
    </xf>
    <xf numFmtId="10" fontId="15" fillId="0" borderId="13" xfId="1" applyNumberFormat="1" applyFont="1" applyBorder="1" applyAlignment="1">
      <alignment horizontal="center" vertical="center"/>
    </xf>
    <xf numFmtId="10" fontId="15" fillId="0" borderId="53" xfId="1" applyNumberFormat="1" applyFont="1" applyBorder="1" applyAlignment="1">
      <alignment horizontal="center" vertical="center"/>
    </xf>
    <xf numFmtId="164" fontId="14" fillId="0" borderId="8" xfId="1" applyNumberFormat="1" applyBorder="1" applyAlignment="1">
      <alignment horizontal="center" vertical="center"/>
    </xf>
    <xf numFmtId="0" fontId="14" fillId="0" borderId="6" xfId="1" applyBorder="1" applyAlignment="1">
      <alignment horizontal="center" vertical="center"/>
    </xf>
    <xf numFmtId="0" fontId="14" fillId="0" borderId="60" xfId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4" fillId="0" borderId="0" xfId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2" fontId="15" fillId="0" borderId="61" xfId="1" applyNumberFormat="1" applyFont="1" applyBorder="1" applyAlignment="1">
      <alignment horizontal="left" vertical="center"/>
    </xf>
    <xf numFmtId="2" fontId="15" fillId="0" borderId="70" xfId="1" applyNumberFormat="1" applyFont="1" applyBorder="1" applyAlignment="1">
      <alignment horizontal="left" vertical="center"/>
    </xf>
    <xf numFmtId="2" fontId="15" fillId="0" borderId="71" xfId="1" applyNumberFormat="1" applyFont="1" applyBorder="1" applyAlignment="1">
      <alignment horizontal="left" vertical="center"/>
    </xf>
    <xf numFmtId="0" fontId="15" fillId="0" borderId="70" xfId="1" applyFont="1" applyBorder="1" applyAlignment="1">
      <alignment horizontal="left" vertical="center"/>
    </xf>
    <xf numFmtId="0" fontId="15" fillId="0" borderId="71" xfId="1" applyFont="1" applyBorder="1" applyAlignment="1">
      <alignment horizontal="left" vertical="center"/>
    </xf>
    <xf numFmtId="2" fontId="0" fillId="0" borderId="17" xfId="0" applyNumberFormat="1" applyBorder="1" applyAlignment="1">
      <alignment horizontal="left" vertical="center" wrapText="1"/>
    </xf>
    <xf numFmtId="2" fontId="0" fillId="0" borderId="18" xfId="0" applyNumberFormat="1" applyBorder="1" applyAlignment="1">
      <alignment horizontal="left" vertical="center" wrapText="1"/>
    </xf>
    <xf numFmtId="2" fontId="0" fillId="0" borderId="19" xfId="0" applyNumberFormat="1" applyBorder="1" applyAlignment="1">
      <alignment horizontal="left" vertical="center" wrapText="1"/>
    </xf>
    <xf numFmtId="2" fontId="0" fillId="0" borderId="17" xfId="0" applyNumberFormat="1" applyBorder="1" applyAlignment="1">
      <alignment horizontal="right" vertical="center" wrapText="1"/>
    </xf>
    <xf numFmtId="2" fontId="0" fillId="0" borderId="18" xfId="0" applyNumberFormat="1" applyBorder="1" applyAlignment="1">
      <alignment horizontal="right" vertical="center" wrapText="1"/>
    </xf>
    <xf numFmtId="2" fontId="0" fillId="0" borderId="19" xfId="0" applyNumberFormat="1" applyBorder="1" applyAlignment="1">
      <alignment horizontal="right" vertical="center" wrapText="1"/>
    </xf>
    <xf numFmtId="2" fontId="0" fillId="4" borderId="17" xfId="0" applyNumberFormat="1" applyFill="1" applyBorder="1" applyAlignment="1">
      <alignment horizontal="left" vertical="center" wrapText="1"/>
    </xf>
    <xf numFmtId="2" fontId="0" fillId="4" borderId="18" xfId="0" applyNumberFormat="1" applyFill="1" applyBorder="1" applyAlignment="1">
      <alignment horizontal="left" vertical="center" wrapText="1"/>
    </xf>
    <xf numFmtId="2" fontId="0" fillId="4" borderId="19" xfId="0" applyNumberFormat="1" applyFill="1" applyBorder="1" applyAlignment="1">
      <alignment horizontal="left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165" fontId="6" fillId="0" borderId="27" xfId="0" applyNumberFormat="1" applyFont="1" applyBorder="1" applyAlignment="1">
      <alignment horizontal="left" vertical="center" wrapText="1"/>
    </xf>
    <xf numFmtId="165" fontId="6" fillId="0" borderId="28" xfId="0" applyNumberFormat="1" applyFont="1" applyBorder="1" applyAlignment="1">
      <alignment horizontal="left" vertical="center" wrapText="1"/>
    </xf>
    <xf numFmtId="165" fontId="18" fillId="0" borderId="40" xfId="0" applyNumberFormat="1" applyFont="1" applyBorder="1" applyAlignment="1">
      <alignment horizontal="center" vertical="center" wrapText="1"/>
    </xf>
    <xf numFmtId="165" fontId="18" fillId="0" borderId="37" xfId="0" applyNumberFormat="1" applyFont="1" applyBorder="1" applyAlignment="1">
      <alignment horizontal="center" vertical="center" wrapText="1"/>
    </xf>
    <xf numFmtId="165" fontId="18" fillId="0" borderId="41" xfId="0" applyNumberFormat="1" applyFont="1" applyBorder="1" applyAlignment="1">
      <alignment horizontal="center" vertical="center"/>
    </xf>
    <xf numFmtId="165" fontId="18" fillId="0" borderId="34" xfId="0" applyNumberFormat="1" applyFont="1" applyBorder="1" applyAlignment="1">
      <alignment horizontal="center" vertical="center"/>
    </xf>
    <xf numFmtId="2" fontId="0" fillId="4" borderId="17" xfId="0" applyNumberFormat="1" applyFill="1" applyBorder="1" applyAlignment="1">
      <alignment horizontal="right" vertical="center" wrapText="1"/>
    </xf>
    <xf numFmtId="2" fontId="0" fillId="4" borderId="18" xfId="0" applyNumberFormat="1" applyFill="1" applyBorder="1" applyAlignment="1">
      <alignment horizontal="right" vertical="center" wrapText="1"/>
    </xf>
    <xf numFmtId="2" fontId="0" fillId="4" borderId="19" xfId="0" applyNumberFormat="1" applyFill="1" applyBorder="1" applyAlignment="1">
      <alignment horizontal="right" vertical="center" wrapText="1"/>
    </xf>
    <xf numFmtId="167" fontId="19" fillId="0" borderId="21" xfId="0" applyNumberFormat="1" applyFont="1" applyBorder="1" applyAlignment="1">
      <alignment horizontal="center" vertical="center"/>
    </xf>
    <xf numFmtId="167" fontId="19" fillId="0" borderId="33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10" fillId="0" borderId="4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64" xfId="0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67" xfId="0" applyFont="1" applyBorder="1" applyAlignment="1">
      <alignment horizontal="center"/>
    </xf>
    <xf numFmtId="0" fontId="9" fillId="0" borderId="6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2" fontId="0" fillId="0" borderId="46" xfId="0" applyNumberFormat="1" applyBorder="1" applyAlignment="1">
      <alignment horizontal="left" vertical="center" wrapText="1"/>
    </xf>
    <xf numFmtId="2" fontId="0" fillId="0" borderId="47" xfId="0" applyNumberFormat="1" applyBorder="1" applyAlignment="1">
      <alignment horizontal="left" vertical="center" wrapText="1"/>
    </xf>
    <xf numFmtId="2" fontId="0" fillId="0" borderId="45" xfId="0" applyNumberFormat="1" applyBorder="1" applyAlignment="1">
      <alignment horizontal="left" vertical="center" wrapText="1"/>
    </xf>
    <xf numFmtId="0" fontId="0" fillId="0" borderId="28" xfId="0" applyBorder="1" applyAlignment="1">
      <alignment vertical="center"/>
    </xf>
    <xf numFmtId="0" fontId="4" fillId="0" borderId="0" xfId="0" applyFont="1" applyAlignment="1">
      <alignment horizontal="center" vertical="center"/>
    </xf>
    <xf numFmtId="2" fontId="16" fillId="0" borderId="17" xfId="0" applyNumberFormat="1" applyFont="1" applyBorder="1" applyAlignment="1">
      <alignment horizontal="left" vertical="center" wrapText="1"/>
    </xf>
    <xf numFmtId="2" fontId="16" fillId="0" borderId="18" xfId="0" applyNumberFormat="1" applyFont="1" applyBorder="1" applyAlignment="1">
      <alignment horizontal="left" vertical="center" wrapText="1"/>
    </xf>
    <xf numFmtId="2" fontId="16" fillId="0" borderId="19" xfId="0" applyNumberFormat="1" applyFont="1" applyBorder="1" applyAlignment="1">
      <alignment horizontal="left" vertical="center" wrapText="1"/>
    </xf>
    <xf numFmtId="2" fontId="0" fillId="0" borderId="17" xfId="0" applyNumberFormat="1" applyBorder="1" applyAlignment="1">
      <alignment horizontal="left" vertical="top" wrapText="1"/>
    </xf>
    <xf numFmtId="2" fontId="0" fillId="0" borderId="18" xfId="0" applyNumberFormat="1" applyBorder="1" applyAlignment="1">
      <alignment horizontal="left" vertical="top" wrapText="1"/>
    </xf>
    <xf numFmtId="2" fontId="0" fillId="0" borderId="19" xfId="0" applyNumberForma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2" fontId="4" fillId="0" borderId="52" xfId="0" applyNumberFormat="1" applyFont="1" applyBorder="1" applyAlignment="1">
      <alignment horizontal="right" vertical="center" wrapText="1"/>
    </xf>
    <xf numFmtId="165" fontId="4" fillId="0" borderId="0" xfId="0" applyNumberFormat="1" applyFont="1" applyAlignment="1">
      <alignment horizontal="left" vertical="center" wrapText="1"/>
    </xf>
    <xf numFmtId="166" fontId="0" fillId="0" borderId="21" xfId="0" quotePrefix="1" applyNumberFormat="1" applyBorder="1" applyAlignment="1">
      <alignment horizontal="right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5">
    <cellStyle name="Normal" xfId="0" builtinId="0"/>
    <cellStyle name="Normal 2" xfId="1" xr:uid="{00000000-0005-0000-0000-000002000000}"/>
    <cellStyle name="Normal 2 2" xfId="2" xr:uid="{00000000-0005-0000-0000-000003000000}"/>
    <cellStyle name="Título 1 1" xfId="3" xr:uid="{00000000-0005-0000-0000-000004000000}"/>
    <cellStyle name="Vírgula" xfId="4" builtinId="3"/>
  </cellStyles>
  <dxfs count="4"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1</xdr:row>
      <xdr:rowOff>161925</xdr:rowOff>
    </xdr:from>
    <xdr:to>
      <xdr:col>4</xdr:col>
      <xdr:colOff>942975</xdr:colOff>
      <xdr:row>3</xdr:row>
      <xdr:rowOff>123825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3153855-3C54-480E-81DF-1141E6CFCB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7" t="16912" r="-827"/>
        <a:stretch/>
      </xdr:blipFill>
      <xdr:spPr bwMode="auto">
        <a:xfrm>
          <a:off x="638175" y="323850"/>
          <a:ext cx="2381250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238125</xdr:colOff>
      <xdr:row>1</xdr:row>
      <xdr:rowOff>133350</xdr:rowOff>
    </xdr:from>
    <xdr:to>
      <xdr:col>10</xdr:col>
      <xdr:colOff>695325</xdr:colOff>
      <xdr:row>3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58F7E4D-8BF7-4963-8FB0-31EA86D9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295275"/>
          <a:ext cx="20669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ndows\OneDrive\Documentos\EDIF%20INFRA%20SINAPI\Tabelas%20Janeiro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IF"/>
      <sheetName val="INFRA"/>
      <sheetName val="SINAPI"/>
      <sheetName val="FDE"/>
      <sheetName val="CDHU"/>
      <sheetName val="SIEC"/>
      <sheetName val="DER"/>
      <sheetName val="SICRO"/>
      <sheetName val="EDIF Jul22"/>
      <sheetName val="INFRA Jul22"/>
      <sheetName val="SINAPI Nov22"/>
      <sheetName val="FDE Out22"/>
      <sheetName val="CDHU 187"/>
      <sheetName val="SIEC Ago 22"/>
      <sheetName val="DER Jun22"/>
      <sheetName val="SICRO Jul 22"/>
    </sheetNames>
    <sheetDataSet>
      <sheetData sheetId="0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CUSTO UNIT R$</v>
          </cell>
          <cell r="E1"/>
        </row>
        <row r="2">
          <cell r="A2">
            <v>1000000</v>
          </cell>
          <cell r="B2" t="str">
            <v>SERVICOS PRELIMINARES</v>
          </cell>
          <cell r="C2"/>
          <cell r="D2"/>
          <cell r="E2"/>
        </row>
        <row r="3">
          <cell r="A3">
            <v>1001000</v>
          </cell>
          <cell r="B3" t="str">
            <v>LIMPEZA DO TERRENO</v>
          </cell>
          <cell r="C3" t="str">
            <v>.</v>
          </cell>
          <cell r="D3" t="str">
            <v>.</v>
          </cell>
          <cell r="E3"/>
        </row>
        <row r="4">
          <cell r="A4">
            <v>1001001</v>
          </cell>
          <cell r="B4" t="str">
            <v>LIMPEZA MECANIZADA GERAL, INCLUSIVE REMOÇÃO DA COBERTURA VEGETAL - TRONCOS COM DIÂMETRO ATÉ 10CM - SEM TRANSPORTE</v>
          </cell>
          <cell r="C4" t="str">
            <v>M2</v>
          </cell>
          <cell r="D4">
            <v>1.76</v>
          </cell>
          <cell r="E4" t="str">
            <v>SIURB-E Jul/25</v>
          </cell>
        </row>
        <row r="5">
          <cell r="A5">
            <v>1001002</v>
          </cell>
          <cell r="B5" t="str">
            <v>DESTOCAMENTO, INCLUSIVE REMOÇÃO DAS RAÍZES - DIÂMETROS DE 10,01 À 30CM</v>
          </cell>
          <cell r="C5" t="str">
            <v>UN</v>
          </cell>
          <cell r="D5">
            <v>57.61</v>
          </cell>
          <cell r="E5" t="str">
            <v>SIURB-E Jul/25</v>
          </cell>
        </row>
        <row r="6">
          <cell r="A6">
            <v>1001003</v>
          </cell>
          <cell r="B6" t="str">
            <v>DESTOCAMENTO, INCLUSIVE REMOÇÃO DAS RAÍZES - DIÂMETRO 30,01 À 50 CM</v>
          </cell>
          <cell r="C6" t="str">
            <v>UN</v>
          </cell>
          <cell r="D6">
            <v>160.16</v>
          </cell>
          <cell r="E6" t="str">
            <v>SIURB-E Jul/25</v>
          </cell>
        </row>
        <row r="7">
          <cell r="A7">
            <v>1001004</v>
          </cell>
          <cell r="B7" t="str">
            <v>DESTOCAMENTO, INCLUSIVE REMOÇÃO DAS RAÍZES - DIÂMETROS MAIORES QUE 50 CM</v>
          </cell>
          <cell r="C7" t="str">
            <v>UN</v>
          </cell>
          <cell r="D7">
            <v>190.8</v>
          </cell>
          <cell r="E7" t="str">
            <v>SIURB-E Jul/25</v>
          </cell>
        </row>
        <row r="8">
          <cell r="A8">
            <v>1001005</v>
          </cell>
          <cell r="B8" t="str">
            <v>CARGA MECANIZADA E REMOÇÃO DE ENTULHO, INCLUSIVE TRANSPORTE ATÉ 1KM</v>
          </cell>
          <cell r="C8" t="str">
            <v>M3</v>
          </cell>
          <cell r="D8">
            <v>12.21</v>
          </cell>
          <cell r="E8" t="str">
            <v>SIURB-E Jul/25</v>
          </cell>
        </row>
        <row r="9">
          <cell r="A9">
            <v>1001006</v>
          </cell>
          <cell r="B9" t="str">
            <v>CARGA MANUAL E REMOÇÃO DE ENTULHO, INCLUSIVE TRANSPORTE ATÉ 1 KM</v>
          </cell>
          <cell r="C9" t="str">
            <v>M3</v>
          </cell>
          <cell r="D9">
            <v>54.3</v>
          </cell>
          <cell r="E9" t="str">
            <v>SIURB-E Jul/25</v>
          </cell>
        </row>
        <row r="10">
          <cell r="A10">
            <v>1001007</v>
          </cell>
          <cell r="B10" t="str">
            <v>REMOÇÃO DE ENTULHO COM CAÇAMBA METÁLICA, INCLUSIVE CARGA MANUAL E DESCARGA EM BOTA-FORA</v>
          </cell>
          <cell r="C10" t="str">
            <v>M3</v>
          </cell>
          <cell r="D10">
            <v>163.19</v>
          </cell>
          <cell r="E10" t="str">
            <v>SIURB-E Jul/25</v>
          </cell>
        </row>
        <row r="11">
          <cell r="A11">
            <v>1001008</v>
          </cell>
          <cell r="B11" t="str">
            <v>LIMPEZA MANUAL GERAL INCLUSIVE REMOÇÃO DE COBERTURA VEGETAL - TRONCO ATÉ 10CM - SEM TRANSPORTE</v>
          </cell>
          <cell r="C11" t="str">
            <v>M2</v>
          </cell>
          <cell r="D11">
            <v>6.47</v>
          </cell>
          <cell r="E11" t="str">
            <v>SIURB-E Jul/25</v>
          </cell>
        </row>
        <row r="12">
          <cell r="A12">
            <v>1001009</v>
          </cell>
          <cell r="B12" t="str">
            <v>DESTOCAMENTO MANUAL, INCLUSIVE REMOÇÃO DE RAÍZES - DIÂMETRO 10,01 À 30 CM</v>
          </cell>
          <cell r="C12" t="str">
            <v>UN</v>
          </cell>
          <cell r="D12">
            <v>77.67</v>
          </cell>
          <cell r="E12" t="str">
            <v>SIURB-E Jul/25</v>
          </cell>
        </row>
        <row r="13">
          <cell r="A13">
            <v>1001010</v>
          </cell>
          <cell r="B13" t="str">
            <v>TRANSPORTE DE ENTULHO POR CAMINHÃO BASCULANTE, A PARTIR DE 1KM</v>
          </cell>
          <cell r="C13" t="str">
            <v>M3XKM</v>
          </cell>
          <cell r="D13">
            <v>1.7</v>
          </cell>
          <cell r="E13" t="str">
            <v>SIURB-E Jul/25</v>
          </cell>
        </row>
        <row r="14">
          <cell r="A14">
            <v>1001020</v>
          </cell>
          <cell r="B14" t="str">
            <v>CORTE, RECORTE E REMOÇÃO DE ÁRVORES INCLUSIVE RAIZES DIÂM. &gt; 5 E &lt; 15CM</v>
          </cell>
          <cell r="C14" t="str">
            <v>UN</v>
          </cell>
          <cell r="D14">
            <v>234.21</v>
          </cell>
          <cell r="E14" t="str">
            <v>SIURB-E Jul/25</v>
          </cell>
        </row>
        <row r="15">
          <cell r="A15">
            <v>1001021</v>
          </cell>
          <cell r="B15" t="str">
            <v>CORTE, RECORTE E REMOÇÃO DE ÁRVORES INCLUSIVE RAIZES DIÂM. &gt; 15 E &lt; 30CM</v>
          </cell>
          <cell r="C15" t="str">
            <v>UN</v>
          </cell>
          <cell r="D15">
            <v>585.88</v>
          </cell>
          <cell r="E15" t="str">
            <v>SIURB-E Jul/25</v>
          </cell>
        </row>
        <row r="16">
          <cell r="A16">
            <v>1001022</v>
          </cell>
          <cell r="B16" t="str">
            <v>CORTE, RECORTE E REMOÇÃO DE ÁRVORES INCLUSIVE RAIZES DIÂM. &gt; 30 E &lt; 60CM</v>
          </cell>
          <cell r="C16" t="str">
            <v>UN</v>
          </cell>
          <cell r="D16">
            <v>732.35</v>
          </cell>
          <cell r="E16" t="str">
            <v>SIURB-E Jul/25</v>
          </cell>
        </row>
        <row r="17">
          <cell r="A17">
            <v>1001023</v>
          </cell>
          <cell r="B17" t="str">
            <v>CORTE, RECORTE E REMOÇÃO DE ÁRVORES INCLUSIVE RAIZES DIÂM. &gt; 60 E &lt; 90CM</v>
          </cell>
          <cell r="C17" t="str">
            <v>UN</v>
          </cell>
          <cell r="D17">
            <v>878.82</v>
          </cell>
          <cell r="E17" t="str">
            <v>SIURB-E Jul/25</v>
          </cell>
        </row>
        <row r="18">
          <cell r="A18">
            <v>1001024</v>
          </cell>
          <cell r="B18" t="str">
            <v>CORTE, RECORTE E REMOÇÃO DE ÁRVORES INCLUSIVE RAIZES DIÂM. &gt; 90CM</v>
          </cell>
          <cell r="C18" t="str">
            <v>UN</v>
          </cell>
          <cell r="D18">
            <v>1025.29</v>
          </cell>
          <cell r="E18" t="str">
            <v>SIURB-E Jul/25</v>
          </cell>
        </row>
        <row r="19">
          <cell r="A19">
            <v>1002000</v>
          </cell>
          <cell r="B19" t="str">
            <v>MOVIMENTO DE TERRA MANUAL</v>
          </cell>
          <cell r="C19" t="str">
            <v>.</v>
          </cell>
          <cell r="D19" t="str">
            <v>.</v>
          </cell>
          <cell r="E19" t="str">
            <v>SIURB-E Jul/25</v>
          </cell>
        </row>
        <row r="20">
          <cell r="A20">
            <v>1002001</v>
          </cell>
          <cell r="B20" t="str">
            <v>CORTE</v>
          </cell>
          <cell r="C20" t="str">
            <v>M3</v>
          </cell>
          <cell r="D20">
            <v>51.78</v>
          </cell>
          <cell r="E20" t="str">
            <v>SIURB-E Jul/25</v>
          </cell>
        </row>
        <row r="21">
          <cell r="A21">
            <v>1002002</v>
          </cell>
          <cell r="B21" t="str">
            <v>CORTE E ESPALHAMENTO DENTRO DA OBRA</v>
          </cell>
          <cell r="C21" t="str">
            <v>M3</v>
          </cell>
          <cell r="D21">
            <v>64.73</v>
          </cell>
          <cell r="E21" t="str">
            <v>SIURB-E Jul/25</v>
          </cell>
        </row>
        <row r="22">
          <cell r="A22">
            <v>1002005</v>
          </cell>
          <cell r="B22" t="str">
            <v>ATERRO, INCLUSIVE COMPACTAÇÃO MANUAL</v>
          </cell>
          <cell r="C22" t="str">
            <v>M3</v>
          </cell>
          <cell r="D22">
            <v>46.09</v>
          </cell>
          <cell r="E22" t="str">
            <v>SIURB-E Jul/25</v>
          </cell>
        </row>
        <row r="23">
          <cell r="A23">
            <v>1002010</v>
          </cell>
          <cell r="B23" t="str">
            <v>CARGA MECANIZADA E REMOÇÃO DE TERRA, INCLUSIVE TRANSPORTE ATÉ 1KM</v>
          </cell>
          <cell r="C23" t="str">
            <v>M3</v>
          </cell>
          <cell r="D23">
            <v>17.350000000000001</v>
          </cell>
          <cell r="E23" t="str">
            <v>SIURB-E Jul/25</v>
          </cell>
        </row>
        <row r="24">
          <cell r="A24">
            <v>1002011</v>
          </cell>
          <cell r="B24" t="str">
            <v>CARGA MANUAL E REMOÇÃO DE TERRA, INCLUSIVE TRANSPORTE ATÉ 1 KM</v>
          </cell>
          <cell r="C24" t="str">
            <v>M3</v>
          </cell>
          <cell r="D24">
            <v>42.85</v>
          </cell>
          <cell r="E24" t="str">
            <v>SIURB-E Jul/25</v>
          </cell>
        </row>
        <row r="25">
          <cell r="A25">
            <v>1003000</v>
          </cell>
          <cell r="B25" t="str">
            <v>MOVIMENTO DE TERRA MECANIZADO</v>
          </cell>
          <cell r="C25" t="str">
            <v>.</v>
          </cell>
          <cell r="D25" t="str">
            <v>.</v>
          </cell>
          <cell r="E25" t="str">
            <v>SIURB-E Jul/25</v>
          </cell>
        </row>
        <row r="26">
          <cell r="A26">
            <v>1003001</v>
          </cell>
          <cell r="B26" t="str">
            <v>CORTE E ESPALHAMENTO DENTRO DA OBRA</v>
          </cell>
          <cell r="C26" t="str">
            <v>M3</v>
          </cell>
          <cell r="D26">
            <v>17.579999999999998</v>
          </cell>
          <cell r="E26" t="str">
            <v>SIURB-E Jul/25</v>
          </cell>
        </row>
        <row r="27">
          <cell r="A27">
            <v>1003002</v>
          </cell>
          <cell r="B27" t="str">
            <v>CORTE E ATERRO COMPACTADO</v>
          </cell>
          <cell r="C27" t="str">
            <v>M3</v>
          </cell>
          <cell r="D27">
            <v>20.82</v>
          </cell>
          <cell r="E27" t="str">
            <v>SIURB-E Jul/25</v>
          </cell>
        </row>
        <row r="28">
          <cell r="A28">
            <v>1003003</v>
          </cell>
          <cell r="B28" t="str">
            <v>CORTE E CARREGAMENTO PARA BOTA-FORA, INCLUSIVE TRANSPORTE ATÉ 1KM</v>
          </cell>
          <cell r="C28" t="str">
            <v>M3</v>
          </cell>
          <cell r="D28">
            <v>28.55</v>
          </cell>
          <cell r="E28" t="str">
            <v>SIURB-E Jul/25</v>
          </cell>
        </row>
        <row r="29">
          <cell r="A29">
            <v>1003005</v>
          </cell>
          <cell r="B29" t="str">
            <v>FORNECIMENTO DE TERRA, INCLUSIVE CORTE, CARGA, DESCARGA E TRANSPORTE ATÉ 1KM</v>
          </cell>
          <cell r="C29" t="str">
            <v>M3</v>
          </cell>
          <cell r="D29">
            <v>32.21</v>
          </cell>
          <cell r="E29" t="str">
            <v>SIURB-E Jul/25</v>
          </cell>
        </row>
        <row r="30">
          <cell r="A30">
            <v>1003006</v>
          </cell>
          <cell r="B30" t="str">
            <v>ATERRO, INCLUSIVE COMPACTAÇÃO</v>
          </cell>
          <cell r="C30" t="str">
            <v>M3</v>
          </cell>
          <cell r="D30">
            <v>8.02</v>
          </cell>
          <cell r="E30" t="str">
            <v>SIURB-E Jul/25</v>
          </cell>
        </row>
        <row r="31">
          <cell r="A31">
            <v>1003010</v>
          </cell>
          <cell r="B31" t="str">
            <v>TRANSPORTE DE TERRA POR CAMINHÃO BASCULANTE, A PARTIR DE 1KM</v>
          </cell>
          <cell r="C31" t="str">
            <v>M3XKM</v>
          </cell>
          <cell r="D31">
            <v>3.03</v>
          </cell>
          <cell r="E31" t="str">
            <v>SIURB-E Jul/25</v>
          </cell>
        </row>
        <row r="32">
          <cell r="A32">
            <v>1004000</v>
          </cell>
          <cell r="B32" t="str">
            <v>DRENAGEM DO TERRENO</v>
          </cell>
          <cell r="C32" t="str">
            <v>.</v>
          </cell>
          <cell r="D32" t="str">
            <v>.</v>
          </cell>
          <cell r="E32" t="str">
            <v>SIURB-E Jul/25</v>
          </cell>
        </row>
        <row r="33">
          <cell r="A33">
            <v>1004001</v>
          </cell>
          <cell r="B33" t="str">
            <v>ESCAVAÇÃO MANUAL, PROFUNDIDADE IGUAL OU INFERIOR A 1,50M</v>
          </cell>
          <cell r="C33" t="str">
            <v>M3</v>
          </cell>
          <cell r="D33">
            <v>82.59</v>
          </cell>
          <cell r="E33" t="str">
            <v>SIURB-E Jul/25</v>
          </cell>
        </row>
        <row r="34">
          <cell r="A34">
            <v>1004002</v>
          </cell>
          <cell r="B34" t="str">
            <v xml:space="preserve"> ESCAVAÇÃO MANUAL,  PROFUNDIDADE SUPERIOR A 1,50M</v>
          </cell>
          <cell r="C34" t="str">
            <v>M3</v>
          </cell>
          <cell r="D34">
            <v>90.62</v>
          </cell>
          <cell r="E34" t="str">
            <v>SIURB-E Jul/25</v>
          </cell>
        </row>
        <row r="35">
          <cell r="A35">
            <v>1004005</v>
          </cell>
          <cell r="B35" t="str">
            <v>ESCORAMENTO DE VALAS, CONTINUO</v>
          </cell>
          <cell r="C35" t="str">
            <v>M2</v>
          </cell>
          <cell r="D35">
            <v>135.07</v>
          </cell>
          <cell r="E35" t="str">
            <v>SIURB-E Jul/25</v>
          </cell>
        </row>
        <row r="36">
          <cell r="A36">
            <v>1004006</v>
          </cell>
          <cell r="B36" t="str">
            <v>ESCORAMENTO DE VALAS, DESCONTINUO</v>
          </cell>
          <cell r="C36" t="str">
            <v>M2</v>
          </cell>
          <cell r="D36">
            <v>77.900000000000006</v>
          </cell>
          <cell r="E36" t="str">
            <v>SIURB-E Jul/25</v>
          </cell>
        </row>
        <row r="37">
          <cell r="A37">
            <v>1004010</v>
          </cell>
          <cell r="B37" t="str">
            <v>APILOAMENTO DO FUNDO DE VALAS, PARA SIMPLES REGULARIZAÇÃO</v>
          </cell>
          <cell r="C37" t="str">
            <v>M2</v>
          </cell>
          <cell r="D37">
            <v>6.47</v>
          </cell>
          <cell r="E37" t="str">
            <v>SIURB-E Jul/25</v>
          </cell>
        </row>
        <row r="38">
          <cell r="A38">
            <v>1004014</v>
          </cell>
          <cell r="B38" t="str">
            <v>LASTRO DE AGREGADO RECICLADO</v>
          </cell>
          <cell r="C38" t="str">
            <v>M3</v>
          </cell>
          <cell r="D38">
            <v>152.04</v>
          </cell>
          <cell r="E38" t="str">
            <v>SIURB-E Jul/25</v>
          </cell>
        </row>
        <row r="39">
          <cell r="A39">
            <v>1004015</v>
          </cell>
          <cell r="B39" t="str">
            <v>LASTRO DE BRITA</v>
          </cell>
          <cell r="C39" t="str">
            <v>M3</v>
          </cell>
          <cell r="D39">
            <v>237.75</v>
          </cell>
          <cell r="E39" t="str">
            <v>SIURB-E Jul/25</v>
          </cell>
        </row>
        <row r="40">
          <cell r="A40">
            <v>1004016</v>
          </cell>
          <cell r="B40" t="str">
            <v>LASTRO DE CONCRETO, 150KG CIM/M3</v>
          </cell>
          <cell r="C40" t="str">
            <v>M3</v>
          </cell>
          <cell r="D40">
            <v>555.14</v>
          </cell>
          <cell r="E40" t="str">
            <v>SIURB-E Jul/25</v>
          </cell>
        </row>
        <row r="41">
          <cell r="A41">
            <v>1004017</v>
          </cell>
          <cell r="B41" t="str">
            <v>LASTRO DE CONCRETO COM AGREGADO RECICLADO, 150 KG CIM/M3</v>
          </cell>
          <cell r="C41" t="str">
            <v>M3</v>
          </cell>
          <cell r="D41">
            <v>486.15</v>
          </cell>
          <cell r="E41" t="str">
            <v>SIURB-E Jul/25</v>
          </cell>
        </row>
        <row r="42">
          <cell r="A42">
            <v>1004020</v>
          </cell>
          <cell r="B42" t="str">
            <v>HD.23 - TUBO DE PEAD CORRUGADO E PERFURADOPARA DRENAGEM - DIÂMETRO 2,5" (EM ACORDO COM AS NORMAS DNIT 093/06, NBR 15073 E NBR 14692)</v>
          </cell>
          <cell r="C42" t="str">
            <v>M</v>
          </cell>
          <cell r="D42">
            <v>17.5</v>
          </cell>
          <cell r="E42" t="str">
            <v>SIURB-E Jul/25</v>
          </cell>
        </row>
        <row r="43">
          <cell r="A43">
            <v>1004021</v>
          </cell>
          <cell r="B43" t="str">
            <v>HD.23 - TUBO DE PEAD CORRUGADO E PERFURADOPARA DRENAGEM - DIÂMETRO 3,0" (EM ACORDO COM AS NORMAS DNIT 093/06, NBR 15073 E NBR 14692)</v>
          </cell>
          <cell r="C43" t="str">
            <v>M</v>
          </cell>
          <cell r="D43">
            <v>18.27</v>
          </cell>
          <cell r="E43" t="str">
            <v>SIURB-E Jul/25</v>
          </cell>
        </row>
        <row r="44">
          <cell r="A44">
            <v>1004022</v>
          </cell>
          <cell r="B44" t="str">
            <v>HD.23 - TUBO DE PEAD CORRUGADO E PERFURADOPARA DRENAGEM - DIÂMETRO 4,0" (EM ACORDO COM AS NORMAS DNIT 093/06, NBR 15073 E NBR 14692)</v>
          </cell>
          <cell r="C44" t="str">
            <v>M</v>
          </cell>
          <cell r="D44">
            <v>21.17</v>
          </cell>
          <cell r="E44" t="str">
            <v>SIURB-E Jul/25</v>
          </cell>
        </row>
        <row r="45">
          <cell r="A45">
            <v>1004023</v>
          </cell>
          <cell r="B45" t="str">
            <v>HD.23 - TUBO DE PEAD CORRUGADO E PERFURADOPARA DRENAGEM - DIÂMETRO 6,0" (EM ACORDO COM AS NORMAS DNIT 093/06, NBR 15073 E NBR 14692)</v>
          </cell>
          <cell r="C45" t="str">
            <v>M</v>
          </cell>
          <cell r="D45">
            <v>32.28</v>
          </cell>
          <cell r="E45" t="str">
            <v>SIURB-E Jul/25</v>
          </cell>
        </row>
        <row r="46">
          <cell r="A46">
            <v>1004026</v>
          </cell>
          <cell r="B46" t="str">
            <v>TUBO PVC PERFURADO PARA DRENAGEM - DIÂMETRO 4" (100MM)</v>
          </cell>
          <cell r="C46" t="str">
            <v>M</v>
          </cell>
          <cell r="D46">
            <v>88.25</v>
          </cell>
          <cell r="E46" t="str">
            <v>SIURB-E Jul/25</v>
          </cell>
        </row>
        <row r="47">
          <cell r="A47">
            <v>1004027</v>
          </cell>
          <cell r="B47" t="str">
            <v>TUBO PVC PERFURADO PARA DRENAGEM - DIÂMETRO 6" (150MM)</v>
          </cell>
          <cell r="C47" t="str">
            <v>M</v>
          </cell>
          <cell r="D47">
            <v>114.67</v>
          </cell>
          <cell r="E47" t="str">
            <v>SIURB-E Jul/25</v>
          </cell>
        </row>
        <row r="48">
          <cell r="A48">
            <v>1004030</v>
          </cell>
          <cell r="B48" t="str">
            <v>TUBO DE CONCRETO - DIÂMETRO DE 30CM</v>
          </cell>
          <cell r="C48" t="str">
            <v>M</v>
          </cell>
          <cell r="D48">
            <v>76.63</v>
          </cell>
          <cell r="E48" t="str">
            <v>SIURB-E Jul/25</v>
          </cell>
        </row>
        <row r="49">
          <cell r="A49">
            <v>1004031</v>
          </cell>
          <cell r="B49" t="str">
            <v>TUBO DE CONCRETO - DIÂMETRO DE 40CM</v>
          </cell>
          <cell r="C49" t="str">
            <v>M</v>
          </cell>
          <cell r="D49">
            <v>108.28</v>
          </cell>
          <cell r="E49" t="str">
            <v>SIURB-E Jul/25</v>
          </cell>
        </row>
        <row r="50">
          <cell r="A50">
            <v>1004032</v>
          </cell>
          <cell r="B50" t="str">
            <v>TUBO DE CONCRETO - DIÂMETRO DE 50CM</v>
          </cell>
          <cell r="C50" t="str">
            <v>M</v>
          </cell>
          <cell r="D50">
            <v>144.57</v>
          </cell>
          <cell r="E50" t="str">
            <v>SIURB-E Jul/25</v>
          </cell>
        </row>
        <row r="51">
          <cell r="A51">
            <v>1004033</v>
          </cell>
          <cell r="B51" t="str">
            <v>TUBO DE CONCRETO - DIÂMETRO DE 60CM</v>
          </cell>
          <cell r="C51" t="str">
            <v>M</v>
          </cell>
          <cell r="D51">
            <v>188.29</v>
          </cell>
          <cell r="E51" t="str">
            <v>SIURB-E Jul/25</v>
          </cell>
        </row>
        <row r="52">
          <cell r="A52">
            <v>1004035</v>
          </cell>
          <cell r="B52" t="str">
            <v>TUBO DE CONCRETO - DIÂMETRO DE 80CM</v>
          </cell>
          <cell r="C52" t="str">
            <v>M</v>
          </cell>
          <cell r="D52">
            <v>418.89</v>
          </cell>
          <cell r="E52" t="str">
            <v>SIURB-E Jul/25</v>
          </cell>
        </row>
        <row r="53">
          <cell r="A53">
            <v>1004037</v>
          </cell>
          <cell r="B53" t="str">
            <v>TUBO DE CONCRETO - DIÂMETRO DE 100CM</v>
          </cell>
          <cell r="C53" t="str">
            <v>M</v>
          </cell>
          <cell r="D53">
            <v>567.07000000000005</v>
          </cell>
          <cell r="E53" t="str">
            <v>SIURB-E Jul/25</v>
          </cell>
        </row>
        <row r="54">
          <cell r="A54">
            <v>1004039</v>
          </cell>
          <cell r="B54" t="str">
            <v>TUBO DE CONCRETO - DIÂMETRO DE 120CM</v>
          </cell>
          <cell r="C54" t="str">
            <v>M</v>
          </cell>
          <cell r="D54">
            <v>876.41</v>
          </cell>
          <cell r="E54" t="str">
            <v>SIURB-E Jul/25</v>
          </cell>
        </row>
        <row r="55">
          <cell r="A55">
            <v>1004048</v>
          </cell>
          <cell r="B55" t="str">
            <v>HA.01 - CAIXA DE LIGAÇÃO OU INSPEÇÃO - ESCAVAÇÃO E APILOAMENTO</v>
          </cell>
          <cell r="C55" t="str">
            <v>M3</v>
          </cell>
          <cell r="D55">
            <v>69.91</v>
          </cell>
          <cell r="E55" t="str">
            <v>SIURB-E Jul/25</v>
          </cell>
        </row>
        <row r="56">
          <cell r="A56">
            <v>1004049</v>
          </cell>
          <cell r="B56" t="str">
            <v>HA.01 - CAIXA DE LIGAÇÃO OU INSPEÇÃO - LASTRO DE CONCRETO (FUNDO)</v>
          </cell>
          <cell r="C56" t="str">
            <v>M3</v>
          </cell>
          <cell r="D56">
            <v>587.02</v>
          </cell>
          <cell r="E56" t="str">
            <v>SIURB-E Jul/25</v>
          </cell>
        </row>
        <row r="57">
          <cell r="A57">
            <v>1004050</v>
          </cell>
          <cell r="B57" t="str">
            <v>HA.01 - CAIXA DE LIGAÇÃO OU INSPEÇÃO - ALVENARIA DE 1/2 TIJOLO, REVESTIDA</v>
          </cell>
          <cell r="C57" t="str">
            <v>M2</v>
          </cell>
          <cell r="D57">
            <v>307.63</v>
          </cell>
          <cell r="E57" t="str">
            <v>SIURB-E Jul/25</v>
          </cell>
        </row>
        <row r="58">
          <cell r="A58">
            <v>1004051</v>
          </cell>
          <cell r="B58" t="str">
            <v>HA.01 - CAIXA DE LIGAÇÃO OU INSPEÇÃO - ALVENARIA DE 1 TIJOLO, REVESTIDA</v>
          </cell>
          <cell r="C58" t="str">
            <v>M2</v>
          </cell>
          <cell r="D58">
            <v>434.92</v>
          </cell>
          <cell r="E58" t="str">
            <v>SIURB-E Jul/25</v>
          </cell>
        </row>
        <row r="59">
          <cell r="A59">
            <v>1004052</v>
          </cell>
          <cell r="B59" t="str">
            <v>HA.01 - CAIXA DE LIGAÇÃO OU INSPEÇÃO - TAMPA DE CONCRETO</v>
          </cell>
          <cell r="C59" t="str">
            <v>M2</v>
          </cell>
          <cell r="D59">
            <v>273.06</v>
          </cell>
          <cell r="E59" t="str">
            <v>SIURB-E Jul/25</v>
          </cell>
        </row>
        <row r="60">
          <cell r="A60">
            <v>1004070</v>
          </cell>
          <cell r="B60" t="str">
            <v>ENVOLVIMENTO DE TUBOS COM BRITA</v>
          </cell>
          <cell r="C60" t="str">
            <v>M3</v>
          </cell>
          <cell r="D60">
            <v>250.69</v>
          </cell>
          <cell r="E60" t="str">
            <v>SIURB-E Jul/25</v>
          </cell>
        </row>
        <row r="61">
          <cell r="A61">
            <v>1004071</v>
          </cell>
          <cell r="B61" t="str">
            <v>ENVOLVIMENTO DE TUBOS COM AREIA</v>
          </cell>
          <cell r="C61" t="str">
            <v>M3</v>
          </cell>
          <cell r="D61">
            <v>288.3</v>
          </cell>
          <cell r="E61" t="str">
            <v>SIURB-E Jul/25</v>
          </cell>
        </row>
        <row r="62">
          <cell r="A62">
            <v>1004075</v>
          </cell>
          <cell r="B62" t="str">
            <v>MANTA GEOTÊXTIL</v>
          </cell>
          <cell r="C62" t="str">
            <v>M2</v>
          </cell>
          <cell r="D62">
            <v>11.24</v>
          </cell>
          <cell r="E62" t="str">
            <v>SIURB-E Jul/25</v>
          </cell>
        </row>
        <row r="63">
          <cell r="A63">
            <v>1004076</v>
          </cell>
          <cell r="B63" t="str">
            <v>FORNECIMENTO E APLICAÇÃO DE GEOMEMBRANA DE PEAD - 1MM DE ESPESSURA</v>
          </cell>
          <cell r="C63" t="str">
            <v>M2</v>
          </cell>
          <cell r="D63">
            <v>36.76</v>
          </cell>
          <cell r="E63" t="str">
            <v>SIURB-E Jul/25</v>
          </cell>
        </row>
        <row r="64">
          <cell r="A64">
            <v>1004077</v>
          </cell>
          <cell r="B64" t="str">
            <v>FORNECIMENTO E APLICAÇÃO DE MANTA FORMADA PELA ASSOCIAÇÃO DE UM TECIDO TÉCNICO DE POLIESTER COM UM FILME DE POLIETILENO DE BAIXA DENSIDADE EM ACORDO COM A NBR 12824</v>
          </cell>
          <cell r="C64" t="str">
            <v>M2</v>
          </cell>
          <cell r="D64">
            <v>21.85</v>
          </cell>
          <cell r="E64" t="str">
            <v>SIURB-E Jul/25</v>
          </cell>
        </row>
        <row r="65">
          <cell r="A65">
            <v>1004078</v>
          </cell>
          <cell r="B65" t="str">
            <v xml:space="preserve"> FORNECIMENTO E APLICAÇÃO DE GEOCOMPOSTO FORMADO POR NÚCLEO TRIDIMENSIONAL, FLEXÍVEL DE FILAMENTO DE POLIPROPILENO, ASSOCIADO ÀS SUAS DUAS SUPERFÍCIES GEOTEXTEIS NÃO TECIDOS</v>
          </cell>
          <cell r="C65" t="str">
            <v>M2</v>
          </cell>
          <cell r="D65">
            <v>38.07</v>
          </cell>
          <cell r="E65" t="str">
            <v>SIURB-E Jul/25</v>
          </cell>
        </row>
        <row r="66">
          <cell r="A66">
            <v>1004080</v>
          </cell>
          <cell r="B66" t="str">
            <v>REATERRO DE VALAS, INCLUSIVE COMPACTAÇÃO</v>
          </cell>
          <cell r="C66" t="str">
            <v>M3</v>
          </cell>
          <cell r="D66">
            <v>17.2</v>
          </cell>
          <cell r="E66" t="str">
            <v>SIURB-E Jul/25</v>
          </cell>
        </row>
        <row r="67">
          <cell r="A67">
            <v>1005000</v>
          </cell>
          <cell r="B67" t="str">
            <v>TAPUMES</v>
          </cell>
          <cell r="C67" t="str">
            <v>.</v>
          </cell>
          <cell r="D67" t="str">
            <v>.</v>
          </cell>
          <cell r="E67" t="str">
            <v>SIURB-E Jul/25</v>
          </cell>
        </row>
        <row r="68">
          <cell r="A68">
            <v>1005001</v>
          </cell>
          <cell r="B68" t="str">
            <v>TAPUME CHAPA COMPENSADA 6MM</v>
          </cell>
          <cell r="C68" t="str">
            <v>M2</v>
          </cell>
          <cell r="D68">
            <v>89.08</v>
          </cell>
          <cell r="E68" t="str">
            <v>SIURB-E Jul/25</v>
          </cell>
        </row>
        <row r="69">
          <cell r="A69">
            <v>1005002</v>
          </cell>
          <cell r="B69" t="str">
            <v>TAPUME CHAPA COMPENSADA RESINADA 10MM</v>
          </cell>
          <cell r="C69" t="str">
            <v>M2</v>
          </cell>
          <cell r="D69">
            <v>98.67</v>
          </cell>
          <cell r="E69" t="str">
            <v>SIURB-E Jul/25</v>
          </cell>
        </row>
        <row r="70">
          <cell r="A70">
            <v>1005005</v>
          </cell>
          <cell r="B70" t="str">
            <v>TAPUME METÁLICO COM TELHA METÁLICA, SEM PINTURA, TRAPEZOIDAL 40 ESP=0,43MM, COLUNAS, BASES E PARAFUSOS</v>
          </cell>
          <cell r="C70" t="str">
            <v>M2</v>
          </cell>
          <cell r="D70">
            <v>172.3</v>
          </cell>
          <cell r="E70" t="str">
            <v>SIURB-E Jul/25</v>
          </cell>
        </row>
        <row r="71">
          <cell r="A71">
            <v>1005006</v>
          </cell>
          <cell r="B71" t="str">
            <v>PORTÃO METÁLICO DE OBRA - 5M, PIVOTANTE, 2 FOLHAS, PARA TAPUME</v>
          </cell>
          <cell r="C71" t="str">
            <v>M2</v>
          </cell>
          <cell r="D71">
            <v>291.99</v>
          </cell>
          <cell r="E71" t="str">
            <v>SIURB-E Jul/25</v>
          </cell>
        </row>
        <row r="72">
          <cell r="A72">
            <v>1005007</v>
          </cell>
          <cell r="B72" t="str">
            <v>PORTÃO DE PEDESTRES - 1,15M, PARA TAPUME</v>
          </cell>
          <cell r="C72" t="str">
            <v>M2</v>
          </cell>
          <cell r="D72">
            <v>286.83</v>
          </cell>
          <cell r="E72" t="str">
            <v>SIURB-E Jul/25</v>
          </cell>
        </row>
        <row r="73">
          <cell r="A73">
            <v>1005040</v>
          </cell>
          <cell r="B73" t="str">
            <v>TELA PARA PROTEÇÃO DE OBRAS, MALHA 2 MM</v>
          </cell>
          <cell r="C73" t="str">
            <v>M2</v>
          </cell>
          <cell r="D73">
            <v>33.229999999999997</v>
          </cell>
          <cell r="E73" t="str">
            <v>SIURB-E Jul/25</v>
          </cell>
        </row>
        <row r="74">
          <cell r="A74">
            <v>2000000</v>
          </cell>
          <cell r="B74" t="str">
            <v>FUNDACOES</v>
          </cell>
          <cell r="C74"/>
          <cell r="D74"/>
          <cell r="E74" t="str">
            <v>SIURB-E Jul/25</v>
          </cell>
        </row>
        <row r="75">
          <cell r="A75">
            <v>2001000</v>
          </cell>
          <cell r="B75" t="str">
            <v>FUNDAÇÃO PROFUNDA</v>
          </cell>
          <cell r="C75" t="str">
            <v>.</v>
          </cell>
          <cell r="D75" t="str">
            <v>.</v>
          </cell>
          <cell r="E75" t="str">
            <v>SIURB-E Jul/25</v>
          </cell>
        </row>
        <row r="76">
          <cell r="A76">
            <v>2001001</v>
          </cell>
          <cell r="B76" t="str">
            <v>BROCA DE CONCRETO - DIÂMETRO DE 20CM</v>
          </cell>
          <cell r="C76" t="str">
            <v>M</v>
          </cell>
          <cell r="D76">
            <v>64.069999999999993</v>
          </cell>
          <cell r="E76" t="str">
            <v>SIURB-E Jul/25</v>
          </cell>
        </row>
        <row r="77">
          <cell r="A77">
            <v>2001002</v>
          </cell>
          <cell r="B77" t="str">
            <v>BROCA DE CONCRETO - DIÂMETRO DE 25CM</v>
          </cell>
          <cell r="C77" t="str">
            <v>M</v>
          </cell>
          <cell r="D77">
            <v>97.05</v>
          </cell>
          <cell r="E77" t="str">
            <v>SIURB-E Jul/25</v>
          </cell>
        </row>
        <row r="78">
          <cell r="A78">
            <v>2001003</v>
          </cell>
          <cell r="B78" t="str">
            <v>BROCA DE CONCRETO - DIÂMETRO DE 30CM</v>
          </cell>
          <cell r="C78" t="str">
            <v>M</v>
          </cell>
          <cell r="D78">
            <v>144.35</v>
          </cell>
          <cell r="E78" t="str">
            <v>SIURB-E Jul/25</v>
          </cell>
        </row>
        <row r="79">
          <cell r="A79">
            <v>2001005</v>
          </cell>
          <cell r="B79" t="str">
            <v>ESTACA DE CONCRETO MOLDADA NO LOCAL, TIPO "STRAUSS" - ATÉ 20T</v>
          </cell>
          <cell r="C79" t="str">
            <v>M</v>
          </cell>
          <cell r="D79">
            <v>67.27</v>
          </cell>
          <cell r="E79" t="str">
            <v>SIURB-E Jul/25</v>
          </cell>
        </row>
        <row r="80">
          <cell r="A80">
            <v>2001006</v>
          </cell>
          <cell r="B80" t="str">
            <v>ESTACA DE CONCRETO MOLDADA NO LOCAL, TIPO "STRAUSS" - ATÉ 30T</v>
          </cell>
          <cell r="C80" t="str">
            <v>M</v>
          </cell>
          <cell r="D80">
            <v>87.93</v>
          </cell>
          <cell r="E80" t="str">
            <v>SIURB-E Jul/25</v>
          </cell>
        </row>
        <row r="81">
          <cell r="A81">
            <v>2001007</v>
          </cell>
          <cell r="B81" t="str">
            <v>ESTACA DE CONCRETO MOLDADA NO LOCAL, TIPO "STRAUSS" - ATÉ 40T</v>
          </cell>
          <cell r="C81" t="str">
            <v>M</v>
          </cell>
          <cell r="D81">
            <v>110.18</v>
          </cell>
          <cell r="E81" t="str">
            <v>SIURB-E Jul/25</v>
          </cell>
        </row>
        <row r="82">
          <cell r="A82">
            <v>2001008</v>
          </cell>
          <cell r="B82" t="str">
            <v>ESTACA DE CONCRETO MOLDADA NO LOCAL, TIPO "STRAUSS" - ATÉ 60T</v>
          </cell>
          <cell r="C82" t="str">
            <v>M</v>
          </cell>
          <cell r="D82">
            <v>141.57</v>
          </cell>
          <cell r="E82" t="str">
            <v>SIURB-E Jul/25</v>
          </cell>
        </row>
        <row r="83">
          <cell r="A83">
            <v>2001020</v>
          </cell>
          <cell r="B83" t="str">
            <v>TUBULÃO - ESCAVAÇÃO A CÉU ABERTO, COM PÁ E PICARETA</v>
          </cell>
          <cell r="C83" t="str">
            <v>M3</v>
          </cell>
          <cell r="D83">
            <v>623.35</v>
          </cell>
          <cell r="E83" t="str">
            <v>SIURB-E Jul/25</v>
          </cell>
        </row>
        <row r="84">
          <cell r="A84">
            <v>2001034</v>
          </cell>
          <cell r="B84" t="str">
            <v>TUBULÃO A CÉU ABERTO FCK=20 MPA</v>
          </cell>
          <cell r="C84" t="str">
            <v>M3</v>
          </cell>
          <cell r="D84">
            <v>837.77</v>
          </cell>
          <cell r="E84" t="str">
            <v>SIURB-E Jul/25</v>
          </cell>
        </row>
        <row r="85">
          <cell r="A85">
            <v>2001043</v>
          </cell>
          <cell r="B85" t="str">
            <v>EMENDA DE ESTACA DE CONCRETO PRÉ-MOLDADA - DIÂMETRO 17 CM - 20 T</v>
          </cell>
          <cell r="C85" t="str">
            <v>UN</v>
          </cell>
          <cell r="D85">
            <v>41.14</v>
          </cell>
          <cell r="E85" t="str">
            <v>SIURB-E Jul/25</v>
          </cell>
        </row>
        <row r="86">
          <cell r="A86">
            <v>2001044</v>
          </cell>
          <cell r="B86" t="str">
            <v>EMENDA DE ESTACA DE CONCRETO PRÉ-MOLDADA - DIÂMETRO 20 CM - 30 T</v>
          </cell>
          <cell r="C86" t="str">
            <v>UN</v>
          </cell>
          <cell r="D86">
            <v>46.41</v>
          </cell>
          <cell r="E86" t="str">
            <v>SIURB-E Jul/25</v>
          </cell>
        </row>
        <row r="87">
          <cell r="A87">
            <v>2001045</v>
          </cell>
          <cell r="B87" t="str">
            <v>EMENDA DE ESTACA DE CONCRETO PRÉ-MOLDADA - DIÂMETRO 23 CM - 40 T</v>
          </cell>
          <cell r="C87" t="str">
            <v>UN</v>
          </cell>
          <cell r="D87">
            <v>54.07</v>
          </cell>
          <cell r="E87" t="str">
            <v>SIURB-E Jul/25</v>
          </cell>
        </row>
        <row r="88">
          <cell r="A88">
            <v>2001046</v>
          </cell>
          <cell r="B88" t="str">
            <v>EMENDA DE ESTACA DE CONCRETO PRÉ-MOLDADA - DIÂMETRO 28 CM - 60 T</v>
          </cell>
          <cell r="C88" t="str">
            <v>UN</v>
          </cell>
          <cell r="D88">
            <v>65.28</v>
          </cell>
          <cell r="E88" t="str">
            <v>SIURB-E Jul/25</v>
          </cell>
        </row>
        <row r="89">
          <cell r="A89">
            <v>2001047</v>
          </cell>
          <cell r="B89" t="str">
            <v>EMENDA DE ESTACA DE CONCRETO PRÉ-MOLDADA - DIÂMETRO 33 CM - 70 T</v>
          </cell>
          <cell r="C89" t="str">
            <v>UN</v>
          </cell>
          <cell r="D89">
            <v>73.53</v>
          </cell>
          <cell r="E89" t="str">
            <v>SIURB-E Jul/25</v>
          </cell>
        </row>
        <row r="90">
          <cell r="A90">
            <v>2001048</v>
          </cell>
          <cell r="B90" t="str">
            <v>ARRASAMENTO DE ESTACA</v>
          </cell>
          <cell r="C90" t="str">
            <v>UN</v>
          </cell>
          <cell r="D90">
            <v>74.55</v>
          </cell>
          <cell r="E90" t="str">
            <v>SIURB-E Jul/25</v>
          </cell>
        </row>
        <row r="91">
          <cell r="A91">
            <v>2001051</v>
          </cell>
          <cell r="B91" t="str">
            <v>ESTACAS ESCAVADAS MECANICAMENTE - DIÂMETRO DE 25CM</v>
          </cell>
          <cell r="C91" t="str">
            <v>M</v>
          </cell>
          <cell r="D91">
            <v>45.9</v>
          </cell>
          <cell r="E91" t="str">
            <v>SIURB-E Jul/25</v>
          </cell>
        </row>
        <row r="92">
          <cell r="A92">
            <v>2001052</v>
          </cell>
          <cell r="B92" t="str">
            <v>ESTACAS ESCAVADAS MECANICAMENTE - DIÂMETRO DE 30CM</v>
          </cell>
          <cell r="C92" t="str">
            <v>M</v>
          </cell>
          <cell r="D92">
            <v>59.91</v>
          </cell>
          <cell r="E92" t="str">
            <v>SIURB-E Jul/25</v>
          </cell>
        </row>
        <row r="93">
          <cell r="A93">
            <v>2001053</v>
          </cell>
          <cell r="B93" t="str">
            <v>ESTACAS ESCAVADAS MECANICAMENTE - DIÂMETRO DE 35CM</v>
          </cell>
          <cell r="C93" t="str">
            <v>M</v>
          </cell>
          <cell r="D93">
            <v>76.16</v>
          </cell>
          <cell r="E93" t="str">
            <v>SIURB-E Jul/25</v>
          </cell>
        </row>
        <row r="94">
          <cell r="A94">
            <v>2001055</v>
          </cell>
          <cell r="B94" t="str">
            <v>ESTACAS ESCAVADAS MECANICAMENTE - DIÂMETRO DE 40CM</v>
          </cell>
          <cell r="C94" t="str">
            <v>M</v>
          </cell>
          <cell r="D94">
            <v>102.09</v>
          </cell>
          <cell r="E94" t="str">
            <v>SIURB-E Jul/25</v>
          </cell>
        </row>
        <row r="95">
          <cell r="A95">
            <v>2001056</v>
          </cell>
          <cell r="B95" t="str">
            <v>ESTACAS ESCAVADAS MECANICAMENTE - DIÂMETRO DE 80CM</v>
          </cell>
          <cell r="C95" t="str">
            <v>M</v>
          </cell>
          <cell r="D95">
            <v>348.33</v>
          </cell>
          <cell r="E95" t="str">
            <v>SIURB-E Jul/25</v>
          </cell>
        </row>
        <row r="96">
          <cell r="A96">
            <v>2001060</v>
          </cell>
          <cell r="B96" t="str">
            <v>ESTACA RAIZ DIÂMETRO DE 160MM PARA ATÉ 35 TF</v>
          </cell>
          <cell r="C96" t="str">
            <v>M</v>
          </cell>
          <cell r="D96">
            <v>399.45</v>
          </cell>
          <cell r="E96" t="str">
            <v>SIURB-E Jul/25</v>
          </cell>
        </row>
        <row r="97">
          <cell r="A97">
            <v>2001061</v>
          </cell>
          <cell r="B97" t="str">
            <v>ESTACA RAIZ DIÂMETRO DE 200MM PARA ATÉ 50 TF</v>
          </cell>
          <cell r="C97" t="str">
            <v>M</v>
          </cell>
          <cell r="D97">
            <v>451.35</v>
          </cell>
          <cell r="E97" t="str">
            <v>SIURB-E Jul/25</v>
          </cell>
        </row>
        <row r="98">
          <cell r="A98">
            <v>2001062</v>
          </cell>
          <cell r="B98" t="str">
            <v>ESTACA RAIZ DIÂMETRO DE 250MM PARA ATÉ 80 TF</v>
          </cell>
          <cell r="C98" t="str">
            <v>M</v>
          </cell>
          <cell r="D98">
            <v>515.94000000000005</v>
          </cell>
          <cell r="E98" t="str">
            <v>SIURB-E Jul/25</v>
          </cell>
        </row>
        <row r="99">
          <cell r="A99">
            <v>2001063</v>
          </cell>
          <cell r="B99" t="str">
            <v>ESTACA RAIZ DIÂMETRO DE 310MM PARA ATÉ 100 TF</v>
          </cell>
          <cell r="C99" t="str">
            <v>M</v>
          </cell>
          <cell r="D99">
            <v>644.21</v>
          </cell>
          <cell r="E99" t="str">
            <v>SIURB-E Jul/25</v>
          </cell>
        </row>
        <row r="100">
          <cell r="A100">
            <v>2001070</v>
          </cell>
          <cell r="B100" t="str">
            <v>FORNECIMENTO E CRAVAÇÃO DE ESTACA METÁLICA - PERFIL DE AÇO LAMINADO W 250X32,7</v>
          </cell>
          <cell r="C100" t="str">
            <v>M</v>
          </cell>
          <cell r="D100">
            <v>380.77</v>
          </cell>
          <cell r="E100" t="str">
            <v>SIURB-E Jul/25</v>
          </cell>
        </row>
        <row r="101">
          <cell r="A101">
            <v>2001071</v>
          </cell>
          <cell r="B101" t="str">
            <v>FORNECIMENTO E CRAVAÇÃO DE ESTACA METÁLICA - PERFIL DE AÇO LAMINADO W 310X52</v>
          </cell>
          <cell r="C101" t="str">
            <v>M</v>
          </cell>
          <cell r="D101">
            <v>545.83000000000004</v>
          </cell>
          <cell r="E101" t="str">
            <v>SIURB-E Jul/25</v>
          </cell>
        </row>
        <row r="102">
          <cell r="A102">
            <v>2001072</v>
          </cell>
          <cell r="B102" t="str">
            <v>FORNECIMENTO E CRAVAÇÃO DE ESTACA PERFIL DE AÇO I 15"</v>
          </cell>
          <cell r="C102" t="str">
            <v>M</v>
          </cell>
          <cell r="D102">
            <v>2199.65</v>
          </cell>
          <cell r="E102" t="str">
            <v>SIURB-E Jul/25</v>
          </cell>
        </row>
        <row r="103">
          <cell r="A103">
            <v>2001073</v>
          </cell>
          <cell r="B103" t="str">
            <v>CORTE DE ESTACA METÁLICA PERFIL 10"</v>
          </cell>
          <cell r="C103" t="str">
            <v>UN</v>
          </cell>
          <cell r="D103">
            <v>193.15</v>
          </cell>
          <cell r="E103" t="str">
            <v>SIURB-E Jul/25</v>
          </cell>
        </row>
        <row r="104">
          <cell r="A104">
            <v>2001074</v>
          </cell>
          <cell r="B104" t="str">
            <v>CORTE DE ESTACA METÁLICA PERFIL 12"</v>
          </cell>
          <cell r="C104" t="str">
            <v>UN</v>
          </cell>
          <cell r="D104">
            <v>230.7</v>
          </cell>
          <cell r="E104" t="str">
            <v>SIURB-E Jul/25</v>
          </cell>
        </row>
        <row r="105">
          <cell r="A105">
            <v>2001075</v>
          </cell>
          <cell r="B105" t="str">
            <v>CORTE DE ESTACA METÁLICA PERFIL I 15"</v>
          </cell>
          <cell r="C105" t="str">
            <v>UN</v>
          </cell>
          <cell r="D105">
            <v>234.36</v>
          </cell>
          <cell r="E105" t="str">
            <v>SIURB-E Jul/25</v>
          </cell>
        </row>
        <row r="106">
          <cell r="A106">
            <v>2001076</v>
          </cell>
          <cell r="B106" t="str">
            <v>EMENDA DE TOPO PARA ESTACA METÁLICA PERFIL 10"</v>
          </cell>
          <cell r="C106" t="str">
            <v>UN</v>
          </cell>
          <cell r="D106">
            <v>618.94000000000005</v>
          </cell>
          <cell r="E106" t="str">
            <v>SIURB-E Jul/25</v>
          </cell>
        </row>
        <row r="107">
          <cell r="A107">
            <v>2001077</v>
          </cell>
          <cell r="B107" t="str">
            <v>EMENDA DE TOPO PARA ESTACA METÁLICA PERFIL 12"</v>
          </cell>
          <cell r="C107" t="str">
            <v>UN</v>
          </cell>
          <cell r="D107">
            <v>754.68</v>
          </cell>
          <cell r="E107" t="str">
            <v>SIURB-E Jul/25</v>
          </cell>
        </row>
        <row r="108">
          <cell r="A108">
            <v>2001078</v>
          </cell>
          <cell r="B108" t="str">
            <v>EMENDA DE TOPO PARA ESTACA METÁLICA PERFIL I 15"</v>
          </cell>
          <cell r="C108" t="str">
            <v>UN</v>
          </cell>
          <cell r="D108">
            <v>863.38</v>
          </cell>
          <cell r="E108" t="str">
            <v>SIURB-E Jul/25</v>
          </cell>
        </row>
        <row r="109">
          <cell r="A109">
            <v>2001080</v>
          </cell>
          <cell r="B109" t="str">
            <v>ESTACA ESCAVADA HÉLICE CONTÍNUA - DIÂMETRO 25CM</v>
          </cell>
          <cell r="C109" t="str">
            <v>M</v>
          </cell>
          <cell r="D109">
            <v>71.52</v>
          </cell>
          <cell r="E109" t="str">
            <v>SIURB-E Jul/25</v>
          </cell>
        </row>
        <row r="110">
          <cell r="A110">
            <v>2001081</v>
          </cell>
          <cell r="B110" t="str">
            <v>ESTACA ESCAVADA HÉLICE CONTÍNUA - DIÂMETRO 30CM</v>
          </cell>
          <cell r="C110" t="str">
            <v>M</v>
          </cell>
          <cell r="D110">
            <v>94.66</v>
          </cell>
          <cell r="E110" t="str">
            <v>SIURB-E Jul/25</v>
          </cell>
        </row>
        <row r="111">
          <cell r="A111">
            <v>2001082</v>
          </cell>
          <cell r="B111" t="str">
            <v>ESTACA ESCAVADA HÉLICE CONTÍNUA - DIÂMETRO 35CM</v>
          </cell>
          <cell r="C111" t="str">
            <v>M</v>
          </cell>
          <cell r="D111">
            <v>119.97</v>
          </cell>
          <cell r="E111" t="str">
            <v>SIURB-E Jul/25</v>
          </cell>
        </row>
        <row r="112">
          <cell r="A112">
            <v>2001083</v>
          </cell>
          <cell r="B112" t="str">
            <v>ESTACA ESCAVADA HÉLICE CONTÍNUA - DIÂMETRO 40CM</v>
          </cell>
          <cell r="C112" t="str">
            <v>M</v>
          </cell>
          <cell r="D112">
            <v>153.88</v>
          </cell>
          <cell r="E112" t="str">
            <v>SIURB-E Jul/25</v>
          </cell>
        </row>
        <row r="113">
          <cell r="A113">
            <v>2001084</v>
          </cell>
          <cell r="B113" t="str">
            <v>ESTACA ESCAVADA HÉLICE CONTÍNUA - DIÂMETRO 50CM</v>
          </cell>
          <cell r="C113" t="str">
            <v>M</v>
          </cell>
          <cell r="D113">
            <v>211.41</v>
          </cell>
          <cell r="E113" t="str">
            <v>SIURB-E Jul/25</v>
          </cell>
        </row>
        <row r="114">
          <cell r="A114">
            <v>2001085</v>
          </cell>
          <cell r="B114" t="str">
            <v>ESTACA ESCAVADA HÉLICE CONTÍNUA - DIÂMETRO 60CM</v>
          </cell>
          <cell r="C114" t="str">
            <v>M</v>
          </cell>
          <cell r="D114">
            <v>278.3</v>
          </cell>
          <cell r="E114" t="str">
            <v>SIURB-E Jul/25</v>
          </cell>
        </row>
        <row r="115">
          <cell r="A115">
            <v>2001090</v>
          </cell>
          <cell r="B115" t="str">
            <v>ESTACA ESCAVADA HÉLICE CONTÍNUA - DIÂMETRO 25CM - EXCLUSIVE MATERIAIS</v>
          </cell>
          <cell r="C115" t="str">
            <v>M</v>
          </cell>
          <cell r="D115">
            <v>41.95</v>
          </cell>
          <cell r="E115" t="str">
            <v>SIURB-E Jul/25</v>
          </cell>
        </row>
        <row r="116">
          <cell r="A116">
            <v>2001091</v>
          </cell>
          <cell r="B116" t="str">
            <v>ESTACA ESCAVADA HÉLICE CONTÍNUA - DIÂMETRO 30CM - EXCLUSIVE MATERIAIS</v>
          </cell>
          <cell r="C116" t="str">
            <v>M</v>
          </cell>
          <cell r="D116">
            <v>52.54</v>
          </cell>
          <cell r="E116" t="str">
            <v>SIURB-E Jul/25</v>
          </cell>
        </row>
        <row r="117">
          <cell r="A117">
            <v>2001092</v>
          </cell>
          <cell r="B117" t="str">
            <v>ESTACA ESCAVADA HÉLICE CONTÍNUA - DIÂMETRO 35CM - EXCLUSIVE MATERIAIS</v>
          </cell>
          <cell r="C117" t="str">
            <v>M</v>
          </cell>
          <cell r="D117">
            <v>62.74</v>
          </cell>
          <cell r="E117" t="str">
            <v>SIURB-E Jul/25</v>
          </cell>
        </row>
        <row r="118">
          <cell r="A118">
            <v>2001093</v>
          </cell>
          <cell r="B118" t="str">
            <v>ESTACA ESCAVADA HÉLICE CONTÍNUA - DIÂMETRO 40CM - EXCLUSIVE MATERIAIS</v>
          </cell>
          <cell r="C118" t="str">
            <v>M</v>
          </cell>
          <cell r="D118">
            <v>73.040000000000006</v>
          </cell>
          <cell r="E118" t="str">
            <v>SIURB-E Jul/25</v>
          </cell>
        </row>
        <row r="119">
          <cell r="A119">
            <v>2001094</v>
          </cell>
          <cell r="B119" t="str">
            <v>ESTACA ESCAVADA HÉLICE CONTÍNUA - DIÂMETRO 50CM - EXCLUSIVE MATERIAIS</v>
          </cell>
          <cell r="C119" t="str">
            <v>M</v>
          </cell>
          <cell r="D119">
            <v>85.57</v>
          </cell>
          <cell r="E119" t="str">
            <v>SIURB-E Jul/25</v>
          </cell>
        </row>
        <row r="120">
          <cell r="A120">
            <v>2001095</v>
          </cell>
          <cell r="B120" t="str">
            <v>ESTACA ESCAVADA HÉLICE CONTÍNUA - DIÂMETRO 60CM - EXCLUSIVE MATERIAIS</v>
          </cell>
          <cell r="C120" t="str">
            <v>M</v>
          </cell>
          <cell r="D120">
            <v>96.68</v>
          </cell>
          <cell r="E120" t="str">
            <v>SIURB-E Jul/25</v>
          </cell>
        </row>
        <row r="121">
          <cell r="A121">
            <v>2002000</v>
          </cell>
          <cell r="B121" t="str">
            <v>VALAS</v>
          </cell>
          <cell r="C121" t="str">
            <v>.</v>
          </cell>
          <cell r="D121" t="str">
            <v>.</v>
          </cell>
          <cell r="E121" t="str">
            <v>SIURB-E Jul/25</v>
          </cell>
        </row>
        <row r="122">
          <cell r="A122">
            <v>2002001</v>
          </cell>
          <cell r="B122" t="str">
            <v>ESCAVAÇÃO MANUAL COM PROFUNDIDADE IGUAL OU INFERIOR A 1,50M</v>
          </cell>
          <cell r="C122" t="str">
            <v>M3</v>
          </cell>
          <cell r="D122">
            <v>82.59</v>
          </cell>
          <cell r="E122" t="str">
            <v>SIURB-E Jul/25</v>
          </cell>
        </row>
        <row r="123">
          <cell r="A123">
            <v>2002002</v>
          </cell>
          <cell r="B123" t="str">
            <v>ESCAVAÇÃO MANUAL COM PROFUNDIDADE SUPERIOR A 1,50M</v>
          </cell>
          <cell r="C123" t="str">
            <v>M3</v>
          </cell>
          <cell r="D123">
            <v>90.62</v>
          </cell>
          <cell r="E123" t="str">
            <v>SIURB-E Jul/25</v>
          </cell>
        </row>
        <row r="124">
          <cell r="A124">
            <v>2002005</v>
          </cell>
          <cell r="B124" t="str">
            <v>ESCORAMENTO DE VALAS - CONTINUO</v>
          </cell>
          <cell r="C124" t="str">
            <v>M2</v>
          </cell>
          <cell r="D124">
            <v>135.09</v>
          </cell>
          <cell r="E124" t="str">
            <v>SIURB-E Jul/25</v>
          </cell>
        </row>
        <row r="125">
          <cell r="A125">
            <v>2002006</v>
          </cell>
          <cell r="B125" t="str">
            <v>ESCORAMENTO DE VALAS - DESCONTINUO</v>
          </cell>
          <cell r="C125" t="str">
            <v>M2</v>
          </cell>
          <cell r="D125">
            <v>77.900000000000006</v>
          </cell>
          <cell r="E125" t="str">
            <v>SIURB-E Jul/25</v>
          </cell>
        </row>
        <row r="126">
          <cell r="A126">
            <v>2002010</v>
          </cell>
          <cell r="B126" t="str">
            <v>APILOAMENTO DO FUNDO DE VALAS, PARA SIMPLES REGULARIZAÇÃO</v>
          </cell>
          <cell r="C126" t="str">
            <v>M2</v>
          </cell>
          <cell r="D126">
            <v>6.47</v>
          </cell>
          <cell r="E126" t="str">
            <v>SIURB-E Jul/25</v>
          </cell>
        </row>
        <row r="127">
          <cell r="A127">
            <v>2002011</v>
          </cell>
          <cell r="B127" t="str">
            <v>APILOAMENTO DO FUNDO DE VALAS, COM SOQUETE VIBRATÓRIO</v>
          </cell>
          <cell r="C127" t="str">
            <v>M2</v>
          </cell>
          <cell r="D127">
            <v>4.3600000000000003</v>
          </cell>
          <cell r="E127" t="str">
            <v>SIURB-E Jul/25</v>
          </cell>
        </row>
        <row r="128">
          <cell r="A128">
            <v>2002015</v>
          </cell>
          <cell r="B128" t="str">
            <v>LASTRO DE BRITA</v>
          </cell>
          <cell r="C128" t="str">
            <v>M3</v>
          </cell>
          <cell r="D128">
            <v>237.75</v>
          </cell>
          <cell r="E128" t="str">
            <v>SIURB-E Jul/25</v>
          </cell>
        </row>
        <row r="129">
          <cell r="A129">
            <v>2002016</v>
          </cell>
          <cell r="B129" t="str">
            <v>LASTRO DE CONCRETO - 150KG CIM/M3</v>
          </cell>
          <cell r="C129" t="str">
            <v>M3</v>
          </cell>
          <cell r="D129">
            <v>555.14</v>
          </cell>
          <cell r="E129" t="str">
            <v>SIURB-E Jul/25</v>
          </cell>
        </row>
        <row r="130">
          <cell r="A130">
            <v>2002017</v>
          </cell>
          <cell r="B130" t="str">
            <v>LASTRO DE CONCRETO COM AGREGADO RECICLADO - 150 KG CIM/M3</v>
          </cell>
          <cell r="C130" t="str">
            <v>M3</v>
          </cell>
          <cell r="D130">
            <v>486.15</v>
          </cell>
          <cell r="E130" t="str">
            <v>SIURB-E Jul/25</v>
          </cell>
        </row>
        <row r="131">
          <cell r="A131">
            <v>2003000</v>
          </cell>
          <cell r="B131" t="str">
            <v>FUNDAÇÃO - FORMA</v>
          </cell>
          <cell r="C131" t="str">
            <v>.</v>
          </cell>
          <cell r="D131" t="str">
            <v>.</v>
          </cell>
          <cell r="E131" t="str">
            <v>SIURB-E Jul/25</v>
          </cell>
        </row>
        <row r="132">
          <cell r="A132">
            <v>2003001</v>
          </cell>
          <cell r="B132" t="str">
            <v>FORMA COMUM DE TÁBUAS DE PINUS</v>
          </cell>
          <cell r="C132" t="str">
            <v>M2</v>
          </cell>
          <cell r="D132">
            <v>89.88</v>
          </cell>
          <cell r="E132" t="str">
            <v>SIURB-E Jul/25</v>
          </cell>
        </row>
        <row r="133">
          <cell r="A133">
            <v>2003004</v>
          </cell>
          <cell r="B133" t="str">
            <v>FORMA COMUM DE TÁBUAS DE PINUS - NÃO RECUPERÁVEL</v>
          </cell>
          <cell r="C133" t="str">
            <v>M2</v>
          </cell>
          <cell r="D133">
            <v>108.42</v>
          </cell>
          <cell r="E133" t="str">
            <v>SIURB-E Jul/25</v>
          </cell>
        </row>
        <row r="134">
          <cell r="A134">
            <v>2004000</v>
          </cell>
          <cell r="B134" t="str">
            <v>FUNDAÇÃO - ARMADURA</v>
          </cell>
          <cell r="C134" t="str">
            <v>.</v>
          </cell>
          <cell r="D134" t="str">
            <v>.</v>
          </cell>
          <cell r="E134" t="str">
            <v>SIURB-E Jul/25</v>
          </cell>
        </row>
        <row r="135">
          <cell r="A135">
            <v>2004004</v>
          </cell>
          <cell r="B135" t="str">
            <v>ARMADURA EM AÇO CA-50</v>
          </cell>
          <cell r="C135" t="str">
            <v>KG</v>
          </cell>
          <cell r="D135">
            <v>10.220000000000001</v>
          </cell>
          <cell r="E135" t="str">
            <v>SIURB-E Jul/25</v>
          </cell>
        </row>
        <row r="136">
          <cell r="A136">
            <v>2004007</v>
          </cell>
          <cell r="B136" t="str">
            <v>ARMADURA EM AÇO CA-60</v>
          </cell>
          <cell r="C136" t="str">
            <v>KG</v>
          </cell>
          <cell r="D136">
            <v>10.62</v>
          </cell>
          <cell r="E136" t="str">
            <v>SIURB-E Jul/25</v>
          </cell>
        </row>
        <row r="137">
          <cell r="A137">
            <v>2004009</v>
          </cell>
          <cell r="B137" t="str">
            <v>ARMADURA EM AÇO CA-60 - TELA</v>
          </cell>
          <cell r="C137" t="str">
            <v>KG</v>
          </cell>
          <cell r="D137">
            <v>10.23</v>
          </cell>
          <cell r="E137" t="str">
            <v>SIURB-E Jul/25</v>
          </cell>
        </row>
        <row r="138">
          <cell r="A138">
            <v>2005000</v>
          </cell>
          <cell r="B138" t="str">
            <v>FUNDAÇÃO - CONCRETO</v>
          </cell>
          <cell r="C138" t="str">
            <v>.</v>
          </cell>
          <cell r="D138" t="str">
            <v>.</v>
          </cell>
          <cell r="E138" t="str">
            <v>SIURB-E Jul/25</v>
          </cell>
        </row>
        <row r="139">
          <cell r="A139">
            <v>2005005</v>
          </cell>
          <cell r="B139" t="str">
            <v>CONCRETO FCK=15,0MPA - VIRADO NA OBRA</v>
          </cell>
          <cell r="C139" t="str">
            <v>M3</v>
          </cell>
          <cell r="D139">
            <v>629.79999999999995</v>
          </cell>
          <cell r="E139" t="str">
            <v>SIURB-E Jul/25</v>
          </cell>
        </row>
        <row r="140">
          <cell r="A140">
            <v>2005006</v>
          </cell>
          <cell r="B140" t="str">
            <v>CONCRETO FCK=20,0MPA - VIRADO NA OBRA</v>
          </cell>
          <cell r="C140" t="str">
            <v>M3</v>
          </cell>
          <cell r="D140">
            <v>646.67999999999995</v>
          </cell>
          <cell r="E140" t="str">
            <v>SIURB-E Jul/25</v>
          </cell>
        </row>
        <row r="141">
          <cell r="A141">
            <v>2005008</v>
          </cell>
          <cell r="B141" t="str">
            <v>CONCRETO FCK=15,0MPA - USINADO</v>
          </cell>
          <cell r="C141" t="str">
            <v>M3</v>
          </cell>
          <cell r="D141">
            <v>497.15</v>
          </cell>
          <cell r="E141" t="str">
            <v>SIURB-E Jul/25</v>
          </cell>
        </row>
        <row r="142">
          <cell r="A142">
            <v>2005009</v>
          </cell>
          <cell r="B142" t="str">
            <v>CONCRETO FCK=20,0MPA - USINADO</v>
          </cell>
          <cell r="C142" t="str">
            <v>M3</v>
          </cell>
          <cell r="D142">
            <v>519.45000000000005</v>
          </cell>
          <cell r="E142" t="str">
            <v>SIURB-E Jul/25</v>
          </cell>
        </row>
        <row r="143">
          <cell r="A143">
            <v>2005010</v>
          </cell>
          <cell r="B143" t="str">
            <v>CONCRETO FCK=25MPA - USINADO</v>
          </cell>
          <cell r="C143" t="str">
            <v>M3</v>
          </cell>
          <cell r="D143">
            <v>542.41999999999996</v>
          </cell>
          <cell r="E143" t="str">
            <v>SIURB-E Jul/25</v>
          </cell>
        </row>
        <row r="144">
          <cell r="A144">
            <v>2005011</v>
          </cell>
          <cell r="B144" t="str">
            <v>CONCRETO FCK=30MPA - USINADO</v>
          </cell>
          <cell r="C144" t="str">
            <v>M3</v>
          </cell>
          <cell r="D144">
            <v>566.49</v>
          </cell>
          <cell r="E144" t="str">
            <v>SIURB-E Jul/25</v>
          </cell>
        </row>
        <row r="145">
          <cell r="A145">
            <v>2006000</v>
          </cell>
          <cell r="B145" t="str">
            <v>EMBASAMENTO</v>
          </cell>
          <cell r="C145" t="str">
            <v>.</v>
          </cell>
          <cell r="D145" t="str">
            <v>.</v>
          </cell>
          <cell r="E145" t="str">
            <v>SIURB-E Jul/25</v>
          </cell>
        </row>
        <row r="146">
          <cell r="A146">
            <v>2006001</v>
          </cell>
          <cell r="B146" t="str">
            <v>ALVENARIA DE EMBASAMENTO - TIJOLOS MACIÇOS COMUNS</v>
          </cell>
          <cell r="C146" t="str">
            <v>M3</v>
          </cell>
          <cell r="D146">
            <v>1145.28</v>
          </cell>
          <cell r="E146" t="str">
            <v>SIURB-E Jul/25</v>
          </cell>
        </row>
        <row r="147">
          <cell r="A147">
            <v>2006002</v>
          </cell>
          <cell r="B147" t="str">
            <v>ALVENARIA DE EMBASAMENTO - BLOCOS VAZADO DE CONCRETO ESTRUTURAL - 14CM - 10MPA</v>
          </cell>
          <cell r="C147" t="str">
            <v>M2</v>
          </cell>
          <cell r="D147">
            <v>161.87</v>
          </cell>
          <cell r="E147" t="str">
            <v>SIURB-E Jul/25</v>
          </cell>
        </row>
        <row r="148">
          <cell r="A148">
            <v>2006005</v>
          </cell>
          <cell r="B148" t="str">
            <v>IMPERMEABILIZAÇÃO DO RESPALDO DA FUNDAÇÃO - ARGAMASSA IMPERMEÁVEL</v>
          </cell>
          <cell r="C148" t="str">
            <v>M2</v>
          </cell>
          <cell r="D148">
            <v>129.63999999999999</v>
          </cell>
          <cell r="E148" t="str">
            <v>SIURB-E Jul/25</v>
          </cell>
        </row>
        <row r="149">
          <cell r="A149">
            <v>2006010</v>
          </cell>
          <cell r="B149" t="str">
            <v>REATERRO DE VALAS, INCLUSIVE APILOAMENTO</v>
          </cell>
          <cell r="C149" t="str">
            <v>M3</v>
          </cell>
          <cell r="D149">
            <v>29.52</v>
          </cell>
          <cell r="E149" t="str">
            <v>SIURB-E Jul/25</v>
          </cell>
        </row>
        <row r="150">
          <cell r="A150">
            <v>2050000</v>
          </cell>
          <cell r="B150" t="str">
            <v>DEMOLIÇÕES</v>
          </cell>
          <cell r="C150" t="str">
            <v>.</v>
          </cell>
          <cell r="D150" t="str">
            <v>.</v>
          </cell>
          <cell r="E150" t="str">
            <v>SIURB-E Jul/25</v>
          </cell>
        </row>
        <row r="151">
          <cell r="A151">
            <v>2050001</v>
          </cell>
          <cell r="B151" t="str">
            <v>DEMOLIÇÃO DE ALVENARIA DE EMBASAMENTO - TIJOLOS MACIÇOS COMUNS</v>
          </cell>
          <cell r="C151" t="str">
            <v>M3</v>
          </cell>
          <cell r="D151">
            <v>87.31</v>
          </cell>
          <cell r="E151" t="str">
            <v>SIURB-E Jul/25</v>
          </cell>
        </row>
        <row r="152">
          <cell r="A152">
            <v>2050003</v>
          </cell>
          <cell r="B152" t="str">
            <v>DEMOLIÇÃO MANUAL DE CONCRETO SIMPLES</v>
          </cell>
          <cell r="C152" t="str">
            <v>M3</v>
          </cell>
          <cell r="D152">
            <v>284.81</v>
          </cell>
          <cell r="E152" t="str">
            <v>SIURB-E Jul/25</v>
          </cell>
        </row>
        <row r="153">
          <cell r="A153">
            <v>2050004</v>
          </cell>
          <cell r="B153" t="str">
            <v>DEMOLIÇÃO MANUAL DE CONCRETO ARMADO</v>
          </cell>
          <cell r="C153" t="str">
            <v>M3</v>
          </cell>
          <cell r="D153">
            <v>517.83000000000004</v>
          </cell>
          <cell r="E153" t="str">
            <v>SIURB-E Jul/25</v>
          </cell>
        </row>
        <row r="154">
          <cell r="A154">
            <v>2050005</v>
          </cell>
          <cell r="B154" t="str">
            <v>DEMOLIÇÃO MECANIZADA DE CONCRETO SIMPLES</v>
          </cell>
          <cell r="C154" t="str">
            <v>M3</v>
          </cell>
          <cell r="D154">
            <v>111.16</v>
          </cell>
          <cell r="E154" t="str">
            <v>SIURB-E Jul/25</v>
          </cell>
        </row>
        <row r="155">
          <cell r="A155">
            <v>2050006</v>
          </cell>
          <cell r="B155" t="str">
            <v>DEMOLIÇÃO MECANIZADA DE CONCRETO ARMADO</v>
          </cell>
          <cell r="C155" t="str">
            <v>M3</v>
          </cell>
          <cell r="D155">
            <v>439.01</v>
          </cell>
          <cell r="E155" t="str">
            <v>SIURB-E Jul/25</v>
          </cell>
        </row>
        <row r="156">
          <cell r="A156">
            <v>2090000</v>
          </cell>
          <cell r="B156" t="str">
            <v>OUTROS SERVIÇOS</v>
          </cell>
          <cell r="C156" t="str">
            <v>.</v>
          </cell>
          <cell r="D156" t="str">
            <v>.</v>
          </cell>
          <cell r="E156" t="str">
            <v>SIURB-E Jul/25</v>
          </cell>
        </row>
        <row r="157">
          <cell r="A157">
            <v>2090040</v>
          </cell>
          <cell r="B157" t="str">
            <v>BUZINOTE PVC - 2", C=0,30 M</v>
          </cell>
          <cell r="C157" t="str">
            <v>UN</v>
          </cell>
          <cell r="D157">
            <v>14.61</v>
          </cell>
          <cell r="E157" t="str">
            <v>SIURB-E Jul/25</v>
          </cell>
        </row>
        <row r="158">
          <cell r="A158">
            <v>3000000</v>
          </cell>
          <cell r="B158" t="str">
            <v>ESTRUTURA</v>
          </cell>
          <cell r="C158"/>
          <cell r="D158"/>
          <cell r="E158" t="str">
            <v>SIURB-E Jul/25</v>
          </cell>
        </row>
        <row r="159">
          <cell r="A159">
            <v>3001000</v>
          </cell>
          <cell r="B159" t="str">
            <v>ESTRUTURA DE CONCRETO ARMADO - FORMAS</v>
          </cell>
          <cell r="C159" t="str">
            <v>.</v>
          </cell>
          <cell r="D159" t="str">
            <v>.</v>
          </cell>
          <cell r="E159" t="str">
            <v>SIURB-E Jul/25</v>
          </cell>
        </row>
        <row r="160">
          <cell r="A160">
            <v>3001001</v>
          </cell>
          <cell r="B160" t="str">
            <v>FORMA COMUM DE TÁBUAS DE PINUS - PLANA</v>
          </cell>
          <cell r="C160" t="str">
            <v>M2</v>
          </cell>
          <cell r="D160">
            <v>99.64</v>
          </cell>
          <cell r="E160" t="str">
            <v>SIURB-E Jul/25</v>
          </cell>
        </row>
        <row r="161">
          <cell r="A161">
            <v>3001004</v>
          </cell>
          <cell r="B161" t="str">
            <v>FORMA COMUM DE TÁBUAS DE PINUS - NÃO RECUPERÁVEL</v>
          </cell>
          <cell r="C161" t="str">
            <v>M2</v>
          </cell>
          <cell r="D161">
            <v>108.42</v>
          </cell>
          <cell r="E161" t="str">
            <v>SIURB-E Jul/25</v>
          </cell>
        </row>
        <row r="162">
          <cell r="A162">
            <v>3001011</v>
          </cell>
          <cell r="B162" t="str">
            <v>FORMA ESPECIAL DE CHAPAS RESINADAS (10MM) - CURVA</v>
          </cell>
          <cell r="C162" t="str">
            <v>M2</v>
          </cell>
          <cell r="D162">
            <v>143.49</v>
          </cell>
          <cell r="E162" t="str">
            <v>SIURB-E Jul/25</v>
          </cell>
        </row>
        <row r="163">
          <cell r="A163">
            <v>3001013</v>
          </cell>
          <cell r="B163" t="str">
            <v>FORMA ESPECIAL DE CHAPAS PLASTIFICADAS (10MM) - CURVA</v>
          </cell>
          <cell r="C163" t="str">
            <v>M2</v>
          </cell>
          <cell r="D163">
            <v>149.28</v>
          </cell>
          <cell r="E163" t="str">
            <v>SIURB-E Jul/25</v>
          </cell>
        </row>
        <row r="164">
          <cell r="A164">
            <v>3001014</v>
          </cell>
          <cell r="B164" t="str">
            <v>FORMA ESPECIAL DE CHAPAS RESINADAS (10MM) - PLANA</v>
          </cell>
          <cell r="C164" t="str">
            <v>M2</v>
          </cell>
          <cell r="D164">
            <v>115.98</v>
          </cell>
          <cell r="E164" t="str">
            <v>SIURB-E Jul/25</v>
          </cell>
        </row>
        <row r="165">
          <cell r="A165">
            <v>3001015</v>
          </cell>
          <cell r="B165" t="str">
            <v>FORMA ESPECIAL DE CHAPAS RESINADAS (12MM) - PLANA</v>
          </cell>
          <cell r="C165" t="str">
            <v>M2</v>
          </cell>
          <cell r="D165">
            <v>117.35</v>
          </cell>
          <cell r="E165" t="str">
            <v>SIURB-E Jul/25</v>
          </cell>
        </row>
        <row r="166">
          <cell r="A166">
            <v>3001016</v>
          </cell>
          <cell r="B166" t="str">
            <v>FORMA ESPECIAL DE CHAPAS PLASTIFICADAS (10MM) - PLANA</v>
          </cell>
          <cell r="C166" t="str">
            <v>M2</v>
          </cell>
          <cell r="D166">
            <v>119.02</v>
          </cell>
          <cell r="E166" t="str">
            <v>SIURB-E Jul/25</v>
          </cell>
        </row>
        <row r="167">
          <cell r="A167">
            <v>3001017</v>
          </cell>
          <cell r="B167" t="str">
            <v>FORMA ESPECIAL DE CHAPAS PLASTIFICADAS (12MM) - PLANA</v>
          </cell>
          <cell r="C167" t="str">
            <v>M2</v>
          </cell>
          <cell r="D167">
            <v>120.62</v>
          </cell>
          <cell r="E167" t="str">
            <v>SIURB-E Jul/25</v>
          </cell>
        </row>
        <row r="168">
          <cell r="A168">
            <v>3001020</v>
          </cell>
          <cell r="B168" t="str">
            <v>FORMA DE TUBO DE PAPELÃO, DIÂMETRO 350MM</v>
          </cell>
          <cell r="C168" t="str">
            <v>M</v>
          </cell>
          <cell r="D168">
            <v>167.5</v>
          </cell>
          <cell r="E168" t="str">
            <v>SIURB-E Jul/25</v>
          </cell>
        </row>
        <row r="169">
          <cell r="A169">
            <v>3001030</v>
          </cell>
          <cell r="B169" t="str">
            <v>CIMBRAMENTO PARA ALTURAS ENTRE 3,01M E 7,00M</v>
          </cell>
          <cell r="C169" t="str">
            <v>M3</v>
          </cell>
          <cell r="D169">
            <v>46.33</v>
          </cell>
          <cell r="E169" t="str">
            <v>SIURB-E Jul/25</v>
          </cell>
        </row>
        <row r="170">
          <cell r="A170">
            <v>3002000</v>
          </cell>
          <cell r="B170" t="str">
            <v>ESTRUTURA DE CONCRETO ARMADO - ARMADURA</v>
          </cell>
          <cell r="C170" t="str">
            <v>.</v>
          </cell>
          <cell r="D170" t="str">
            <v>.</v>
          </cell>
          <cell r="E170" t="str">
            <v>SIURB-E Jul/25</v>
          </cell>
        </row>
        <row r="171">
          <cell r="A171">
            <v>3002004</v>
          </cell>
          <cell r="B171" t="str">
            <v>ARMADURA EM AÇO CA-50</v>
          </cell>
          <cell r="C171" t="str">
            <v>KG</v>
          </cell>
          <cell r="D171">
            <v>10.220000000000001</v>
          </cell>
          <cell r="E171" t="str">
            <v>SIURB-E Jul/25</v>
          </cell>
        </row>
        <row r="172">
          <cell r="A172">
            <v>3002007</v>
          </cell>
          <cell r="B172" t="str">
            <v>ARMADURA EM AÇO CA-60</v>
          </cell>
          <cell r="C172" t="str">
            <v>KG</v>
          </cell>
          <cell r="D172">
            <v>10.62</v>
          </cell>
          <cell r="E172" t="str">
            <v>SIURB-E Jul/25</v>
          </cell>
        </row>
        <row r="173">
          <cell r="A173">
            <v>3002009</v>
          </cell>
          <cell r="B173" t="str">
            <v>ARMADURA EM AÇO CA-60 - TELA</v>
          </cell>
          <cell r="C173" t="str">
            <v>KG</v>
          </cell>
          <cell r="D173">
            <v>10.23</v>
          </cell>
          <cell r="E173" t="str">
            <v>SIURB-E Jul/25</v>
          </cell>
        </row>
        <row r="174">
          <cell r="A174">
            <v>3003000</v>
          </cell>
          <cell r="B174" t="str">
            <v>ESTRUTURA DE CONCRETO ARMADO - CONCRETO</v>
          </cell>
          <cell r="C174" t="str">
            <v>.</v>
          </cell>
          <cell r="D174" t="str">
            <v>.</v>
          </cell>
          <cell r="E174" t="str">
            <v>SIURB-E Jul/25</v>
          </cell>
        </row>
        <row r="175">
          <cell r="A175">
            <v>3003005</v>
          </cell>
          <cell r="B175" t="str">
            <v>CONCRETO FCK = 15,0MPA - VIRADO NA OBRA</v>
          </cell>
          <cell r="C175" t="str">
            <v>M3</v>
          </cell>
          <cell r="D175">
            <v>629.79999999999995</v>
          </cell>
          <cell r="E175" t="str">
            <v>SIURB-E Jul/25</v>
          </cell>
        </row>
        <row r="176">
          <cell r="A176">
            <v>3003007</v>
          </cell>
          <cell r="B176" t="str">
            <v>CONCRETO FCK = 20,0MPA - VIRADO NA OBRA</v>
          </cell>
          <cell r="C176" t="str">
            <v>M3</v>
          </cell>
          <cell r="D176">
            <v>646.67999999999995</v>
          </cell>
          <cell r="E176" t="str">
            <v>SIURB-E Jul/25</v>
          </cell>
        </row>
        <row r="177">
          <cell r="A177">
            <v>3003008</v>
          </cell>
          <cell r="B177" t="str">
            <v>CONCRETO FCK = 25,0MPA - VIRADO NA OBRA</v>
          </cell>
          <cell r="C177" t="str">
            <v>M3</v>
          </cell>
          <cell r="D177">
            <v>664.81</v>
          </cell>
          <cell r="E177" t="str">
            <v>SIURB-E Jul/25</v>
          </cell>
        </row>
        <row r="178">
          <cell r="A178">
            <v>3003009</v>
          </cell>
          <cell r="B178" t="str">
            <v>CONCRETO FCK = 15,0MPA - USINADO</v>
          </cell>
          <cell r="C178" t="str">
            <v>M3</v>
          </cell>
          <cell r="D178">
            <v>497.15</v>
          </cell>
          <cell r="E178" t="str">
            <v>SIURB-E Jul/25</v>
          </cell>
        </row>
        <row r="179">
          <cell r="A179">
            <v>3003015</v>
          </cell>
          <cell r="B179" t="str">
            <v>CONCRETO FCK = 20,0MPA - USINADO</v>
          </cell>
          <cell r="C179" t="str">
            <v>M3</v>
          </cell>
          <cell r="D179">
            <v>519.45000000000005</v>
          </cell>
          <cell r="E179" t="str">
            <v>SIURB-E Jul/25</v>
          </cell>
        </row>
        <row r="180">
          <cell r="A180">
            <v>3003016</v>
          </cell>
          <cell r="B180" t="str">
            <v>CONCRETO FCK = 20,0MPA - USINADO E BOMBEÁVEL</v>
          </cell>
          <cell r="C180" t="str">
            <v>M3</v>
          </cell>
          <cell r="D180">
            <v>509.7</v>
          </cell>
          <cell r="E180" t="str">
            <v>SIURB-E Jul/25</v>
          </cell>
        </row>
        <row r="181">
          <cell r="A181">
            <v>3003017</v>
          </cell>
          <cell r="B181" t="str">
            <v>CONCRETO FCK = 25,0MPA - USINADO</v>
          </cell>
          <cell r="C181" t="str">
            <v>M3</v>
          </cell>
          <cell r="D181">
            <v>542.41999999999996</v>
          </cell>
          <cell r="E181" t="str">
            <v>SIURB-E Jul/25</v>
          </cell>
        </row>
        <row r="182">
          <cell r="A182">
            <v>3003018</v>
          </cell>
          <cell r="B182" t="str">
            <v>CONCRETO FCK = 25,0MPA - USINADO E BOMBEÁVEL</v>
          </cell>
          <cell r="C182" t="str">
            <v>M3</v>
          </cell>
          <cell r="D182">
            <v>530.37</v>
          </cell>
          <cell r="E182" t="str">
            <v>SIURB-E Jul/25</v>
          </cell>
        </row>
        <row r="183">
          <cell r="A183">
            <v>3003019</v>
          </cell>
          <cell r="B183" t="str">
            <v>CONCRETO USINADO, BOMBEÁVEL FCK = 20MPA COM PEDRA 1</v>
          </cell>
          <cell r="C183" t="str">
            <v>M3</v>
          </cell>
          <cell r="D183">
            <v>535.9</v>
          </cell>
          <cell r="E183" t="str">
            <v>SIURB-E Jul/25</v>
          </cell>
        </row>
        <row r="184">
          <cell r="A184">
            <v>3003020</v>
          </cell>
          <cell r="B184" t="str">
            <v>CONCRETO FCK = 30,0MPA - USINADO</v>
          </cell>
          <cell r="C184" t="str">
            <v>M3</v>
          </cell>
          <cell r="D184">
            <v>566.49</v>
          </cell>
          <cell r="E184" t="str">
            <v>SIURB-E Jul/25</v>
          </cell>
        </row>
        <row r="185">
          <cell r="A185">
            <v>3003021</v>
          </cell>
          <cell r="B185" t="str">
            <v>CONCRETO FCK = 30,0MPA - USINADO E BOMBEÁVEL</v>
          </cell>
          <cell r="C185" t="str">
            <v>M3</v>
          </cell>
          <cell r="D185">
            <v>554.53</v>
          </cell>
          <cell r="E185" t="str">
            <v>SIURB-E Jul/25</v>
          </cell>
        </row>
        <row r="186">
          <cell r="A186">
            <v>3003022</v>
          </cell>
          <cell r="B186" t="str">
            <v>CONCRETO FCK = 35,0MPA - USINADO</v>
          </cell>
          <cell r="C186" t="str">
            <v>M3</v>
          </cell>
          <cell r="D186">
            <v>591.72</v>
          </cell>
          <cell r="E186" t="str">
            <v>SIURB-E Jul/25</v>
          </cell>
        </row>
        <row r="187">
          <cell r="A187">
            <v>3003023</v>
          </cell>
          <cell r="B187" t="str">
            <v>CONCRETO FCK = 35,0MPA - USINADO E BOMBEÁVEL</v>
          </cell>
          <cell r="C187" t="str">
            <v>M3</v>
          </cell>
          <cell r="D187">
            <v>579.85</v>
          </cell>
          <cell r="E187" t="str">
            <v>SIURB-E Jul/25</v>
          </cell>
        </row>
        <row r="188">
          <cell r="A188">
            <v>3003024</v>
          </cell>
          <cell r="B188" t="str">
            <v>CONCRETO FCK = 40,0MPA - USINADO</v>
          </cell>
          <cell r="C188" t="str">
            <v>M3</v>
          </cell>
          <cell r="D188">
            <v>618.16</v>
          </cell>
          <cell r="E188" t="str">
            <v>SIURB-E Jul/25</v>
          </cell>
        </row>
        <row r="189">
          <cell r="A189">
            <v>3003025</v>
          </cell>
          <cell r="B189" t="str">
            <v>CONCRETO FCK = 40,0MPA - USINADO E BOMBEÁVEL</v>
          </cell>
          <cell r="C189" t="str">
            <v>M3</v>
          </cell>
          <cell r="D189">
            <v>609.26</v>
          </cell>
          <cell r="E189" t="str">
            <v>SIURB-E Jul/25</v>
          </cell>
        </row>
        <row r="190">
          <cell r="A190">
            <v>3003030</v>
          </cell>
          <cell r="B190" t="str">
            <v>BOMBEAMENTO DE CONCRETO</v>
          </cell>
          <cell r="C190" t="str">
            <v>M3</v>
          </cell>
          <cell r="D190">
            <v>61.85</v>
          </cell>
          <cell r="E190" t="str">
            <v>SIURB-E Jul/25</v>
          </cell>
        </row>
        <row r="191">
          <cell r="A191">
            <v>3003102</v>
          </cell>
          <cell r="B191" t="str">
            <v>FIBRA EM POLIPROPILENO (MACROFIBRA) PARA CONCRETO, RESISTÊNCIA RESIDUAL 4,3+-0,3MPA</v>
          </cell>
          <cell r="C191" t="str">
            <v>KG</v>
          </cell>
          <cell r="D191">
            <v>55.35</v>
          </cell>
          <cell r="E191" t="str">
            <v>SIURB-E Jul/25</v>
          </cell>
        </row>
        <row r="192">
          <cell r="A192">
            <v>3003103</v>
          </cell>
          <cell r="B192" t="str">
            <v>FIBRA POLIMÉRICA (MICROFIBRA ANTIRACK) PARA CONCRETO, TENACIDADE MÍNIMA 5CN/DTEX</v>
          </cell>
          <cell r="C192" t="str">
            <v>KG</v>
          </cell>
          <cell r="D192">
            <v>54.4</v>
          </cell>
          <cell r="E192" t="str">
            <v>SIURB-E Jul/25</v>
          </cell>
        </row>
        <row r="193">
          <cell r="A193">
            <v>3004000</v>
          </cell>
          <cell r="B193" t="str">
            <v>ESTRUTURA DE CONCRETO - LAJE MISTA</v>
          </cell>
          <cell r="C193" t="str">
            <v>.</v>
          </cell>
          <cell r="D193" t="str">
            <v>.</v>
          </cell>
          <cell r="E193" t="str">
            <v>SIURB-E Jul/25</v>
          </cell>
        </row>
        <row r="194">
          <cell r="A194">
            <v>3004019</v>
          </cell>
          <cell r="B194" t="str">
            <v>LAJE MISTA TRELIÇADA H-8CM COM CAPEAMENTO 4CM (12CM)</v>
          </cell>
          <cell r="C194" t="str">
            <v>M2</v>
          </cell>
          <cell r="D194">
            <v>152.19999999999999</v>
          </cell>
          <cell r="E194" t="str">
            <v>SIURB-E Jul/25</v>
          </cell>
        </row>
        <row r="195">
          <cell r="A195">
            <v>3004020</v>
          </cell>
          <cell r="B195" t="str">
            <v>LAJE MISTA TRELIÇADA H-10CM COM CAPEAMENTO 4CM (14CM)</v>
          </cell>
          <cell r="C195" t="str">
            <v>M2</v>
          </cell>
          <cell r="D195">
            <v>161.55000000000001</v>
          </cell>
          <cell r="E195" t="str">
            <v>SIURB-E Jul/25</v>
          </cell>
        </row>
        <row r="196">
          <cell r="A196">
            <v>3004021</v>
          </cell>
          <cell r="B196" t="str">
            <v>LAJE MISTA TRELIÇADA H-12CM COM CAPEAMENTO 4CM (16CM)</v>
          </cell>
          <cell r="C196" t="str">
            <v>M2</v>
          </cell>
          <cell r="D196">
            <v>182.33</v>
          </cell>
          <cell r="E196" t="str">
            <v>SIURB-E Jul/25</v>
          </cell>
        </row>
        <row r="197">
          <cell r="A197">
            <v>3004022</v>
          </cell>
          <cell r="B197" t="str">
            <v>LAJE MISTA TRELIÇADA H-15CM COM CAPEAMENTO 4CM (19CM)</v>
          </cell>
          <cell r="C197" t="str">
            <v>M2</v>
          </cell>
          <cell r="D197">
            <v>208.59</v>
          </cell>
          <cell r="E197" t="str">
            <v>SIURB-E Jul/25</v>
          </cell>
        </row>
        <row r="198">
          <cell r="A198">
            <v>3004023</v>
          </cell>
          <cell r="B198" t="str">
            <v>LAJE MISTA TRELIÇADA H-20CM COM CAPEAMENTO 4CM (24CM)</v>
          </cell>
          <cell r="C198" t="str">
            <v>M2</v>
          </cell>
          <cell r="D198">
            <v>230.81</v>
          </cell>
          <cell r="E198" t="str">
            <v>SIURB-E Jul/25</v>
          </cell>
        </row>
        <row r="199">
          <cell r="A199">
            <v>3004024</v>
          </cell>
          <cell r="B199" t="str">
            <v>LAJE MISTA TRELIÇADA H-25CM COM CAPEAMENTO 5CM (30CM)</v>
          </cell>
          <cell r="C199" t="str">
            <v>M2</v>
          </cell>
          <cell r="D199">
            <v>284.54000000000002</v>
          </cell>
          <cell r="E199" t="str">
            <v>SIURB-E Jul/25</v>
          </cell>
        </row>
        <row r="200">
          <cell r="A200">
            <v>3040000</v>
          </cell>
          <cell r="B200" t="str">
            <v>ESTRUTURA DE CONCRETO - RECUPERAÇÃO E TRATAMENTO</v>
          </cell>
          <cell r="C200" t="str">
            <v>.</v>
          </cell>
          <cell r="D200" t="str">
            <v>.</v>
          </cell>
          <cell r="E200" t="str">
            <v>SIURB-E Jul/25</v>
          </cell>
        </row>
        <row r="201">
          <cell r="A201">
            <v>3040002</v>
          </cell>
          <cell r="B201" t="str">
            <v>APICOAMENTO MECÂNICO DE SUPERFÍCIE DE CONCRETO</v>
          </cell>
          <cell r="C201" t="str">
            <v>M2</v>
          </cell>
          <cell r="D201">
            <v>189.41</v>
          </cell>
          <cell r="E201" t="str">
            <v>SIURB-E Jul/25</v>
          </cell>
        </row>
        <row r="202">
          <cell r="A202">
            <v>3040005</v>
          </cell>
          <cell r="B202" t="str">
            <v>LIMPEZA DE SUPERFÍCIES COM HIDROJATEAMENTO</v>
          </cell>
          <cell r="C202" t="str">
            <v>M2</v>
          </cell>
          <cell r="D202">
            <v>4.54</v>
          </cell>
          <cell r="E202" t="str">
            <v>SIURB-E Jul/25</v>
          </cell>
        </row>
        <row r="203">
          <cell r="A203">
            <v>3040010</v>
          </cell>
          <cell r="B203" t="str">
            <v>LIMPEZA E REMOÇÃO DE SUPERFÍCIE DETERIORADA COM JATEAMENTO</v>
          </cell>
          <cell r="C203" t="str">
            <v>M2</v>
          </cell>
          <cell r="D203">
            <v>138.16999999999999</v>
          </cell>
          <cell r="E203" t="str">
            <v>SIURB-E Jul/25</v>
          </cell>
        </row>
        <row r="204">
          <cell r="A204">
            <v>3040015</v>
          </cell>
          <cell r="B204" t="str">
            <v>LIMPEZA DE JUNTA DE DILATAÇÃO COM REMOÇÃO DO EXCESSO DE CONCRETO - ATÉ 3CM</v>
          </cell>
          <cell r="C204" t="str">
            <v>M</v>
          </cell>
          <cell r="D204">
            <v>35.909999999999997</v>
          </cell>
          <cell r="E204" t="str">
            <v>SIURB-E Jul/25</v>
          </cell>
        </row>
        <row r="205">
          <cell r="A205">
            <v>3040018</v>
          </cell>
          <cell r="B205" t="str">
            <v>LIMPEZA DE CONCRETO E ARMADURA COM ESCOVA DE AÇO</v>
          </cell>
          <cell r="C205" t="str">
            <v>M2</v>
          </cell>
          <cell r="D205">
            <v>34.96</v>
          </cell>
          <cell r="E205" t="str">
            <v>SIURB-E Jul/25</v>
          </cell>
        </row>
        <row r="206">
          <cell r="A206">
            <v>3040022</v>
          </cell>
          <cell r="B206" t="str">
            <v>TRATAMENTO DE ARMADURA COM APLICAÇÃO DE PRODUTO INIBIDOR OXIDANTE</v>
          </cell>
          <cell r="C206" t="str">
            <v>M</v>
          </cell>
          <cell r="D206">
            <v>7.25</v>
          </cell>
          <cell r="E206" t="str">
            <v>SIURB-E Jul/25</v>
          </cell>
        </row>
        <row r="207">
          <cell r="A207">
            <v>3040024</v>
          </cell>
          <cell r="B207" t="str">
            <v>LIXAMENTO MECÂNICO EM SUPERFÍCIES DE CONCRETO</v>
          </cell>
          <cell r="C207" t="str">
            <v>M2</v>
          </cell>
          <cell r="D207">
            <v>10.25</v>
          </cell>
          <cell r="E207" t="str">
            <v>SIURB-E Jul/25</v>
          </cell>
        </row>
        <row r="208">
          <cell r="A208">
            <v>3040025</v>
          </cell>
          <cell r="B208" t="str">
            <v>PREPARO E APLICAÇÃO DE ESTUQUE</v>
          </cell>
          <cell r="C208" t="str">
            <v>M2</v>
          </cell>
          <cell r="D208">
            <v>22.08</v>
          </cell>
          <cell r="E208" t="str">
            <v>SIURB-E Jul/25</v>
          </cell>
        </row>
        <row r="209">
          <cell r="A209">
            <v>3040026</v>
          </cell>
          <cell r="B209" t="str">
            <v>LIXAMENTO MANUAL DE SUPERFÍCIES DE CONCRETO</v>
          </cell>
          <cell r="C209" t="str">
            <v>M2</v>
          </cell>
          <cell r="D209">
            <v>8.0500000000000007</v>
          </cell>
          <cell r="E209" t="str">
            <v>SIURB-E Jul/25</v>
          </cell>
        </row>
        <row r="210">
          <cell r="A210">
            <v>3040050</v>
          </cell>
          <cell r="B210" t="str">
            <v>POLIMENTO DE CONCRETO</v>
          </cell>
          <cell r="C210" t="str">
            <v>M2</v>
          </cell>
          <cell r="D210">
            <v>7.81</v>
          </cell>
          <cell r="E210" t="str">
            <v>SIURB-E Jul/25</v>
          </cell>
        </row>
        <row r="211">
          <cell r="A211">
            <v>3040051</v>
          </cell>
          <cell r="B211" t="str">
            <v>POLIMENTO DE CONCRETO NOVO</v>
          </cell>
          <cell r="C211" t="str">
            <v>M2</v>
          </cell>
          <cell r="D211">
            <v>7.81</v>
          </cell>
          <cell r="E211" t="str">
            <v>SIURB-E Jul/25</v>
          </cell>
        </row>
        <row r="212">
          <cell r="A212">
            <v>3040060</v>
          </cell>
          <cell r="B212" t="str">
            <v>PREPARAÇÃO DE PONTE DE ADERÊNCIA COM ADESIVO A BASE DE EPÓXI</v>
          </cell>
          <cell r="C212" t="str">
            <v>M2</v>
          </cell>
          <cell r="D212">
            <v>159.72999999999999</v>
          </cell>
          <cell r="E212" t="str">
            <v>SIURB-E Jul/25</v>
          </cell>
        </row>
        <row r="213">
          <cell r="A213">
            <v>3040070</v>
          </cell>
          <cell r="B213" t="str">
            <v>ANCORAGEM DE BARRAS DE AÇO COM ADESIVO A BASE DE EPÓXI</v>
          </cell>
          <cell r="C213" t="str">
            <v>UN</v>
          </cell>
          <cell r="D213">
            <v>14.28</v>
          </cell>
          <cell r="E213" t="str">
            <v>SIURB-E Jul/25</v>
          </cell>
        </row>
        <row r="214">
          <cell r="A214">
            <v>3050000</v>
          </cell>
          <cell r="B214" t="str">
            <v>DEMOLIÇÕES</v>
          </cell>
          <cell r="C214" t="str">
            <v>.</v>
          </cell>
          <cell r="D214" t="str">
            <v>.</v>
          </cell>
          <cell r="E214" t="str">
            <v>SIURB-E Jul/25</v>
          </cell>
        </row>
        <row r="215">
          <cell r="A215">
            <v>3050001</v>
          </cell>
          <cell r="B215" t="str">
            <v>DEMOLIÇÃO MECANIZADA DE CONCRETO SIMPLES</v>
          </cell>
          <cell r="C215" t="str">
            <v>M3</v>
          </cell>
          <cell r="D215">
            <v>111.16</v>
          </cell>
          <cell r="E215" t="str">
            <v>SIURB-E Jul/25</v>
          </cell>
        </row>
        <row r="216">
          <cell r="A216">
            <v>3050002</v>
          </cell>
          <cell r="B216" t="str">
            <v>DEMOLIÇÃO MECANIZADA DE CONCRETO ARMADO</v>
          </cell>
          <cell r="C216" t="str">
            <v>M3</v>
          </cell>
          <cell r="D216">
            <v>439.01</v>
          </cell>
          <cell r="E216" t="str">
            <v>SIURB-E Jul/25</v>
          </cell>
        </row>
        <row r="217">
          <cell r="A217">
            <v>3050003</v>
          </cell>
          <cell r="B217" t="str">
            <v>DEMOLIÇÃO MANUAL DE CONCRETO SIMPLES</v>
          </cell>
          <cell r="C217" t="str">
            <v>M3</v>
          </cell>
          <cell r="D217">
            <v>284.81</v>
          </cell>
          <cell r="E217" t="str">
            <v>SIURB-E Jul/25</v>
          </cell>
        </row>
        <row r="218">
          <cell r="A218">
            <v>3050004</v>
          </cell>
          <cell r="B218" t="str">
            <v>DEMOLIÇÃO MANUAL DE CONCRETO ARMADO</v>
          </cell>
          <cell r="C218" t="str">
            <v>M3</v>
          </cell>
          <cell r="D218">
            <v>517.83000000000004</v>
          </cell>
          <cell r="E218" t="str">
            <v>SIURB-E Jul/25</v>
          </cell>
        </row>
        <row r="219">
          <cell r="A219">
            <v>3050005</v>
          </cell>
          <cell r="B219" t="str">
            <v>DEMOLIÇÃO DE LAJES MISTAS COM ESPESSURA FINAL IGUAL OU INFERIOR A 16CM</v>
          </cell>
          <cell r="C219" t="str">
            <v>M2</v>
          </cell>
          <cell r="D219">
            <v>45.31</v>
          </cell>
          <cell r="E219" t="str">
            <v>SIURB-E Jul/25</v>
          </cell>
        </row>
        <row r="220">
          <cell r="A220">
            <v>3050006</v>
          </cell>
          <cell r="B220" t="str">
            <v>DEMOLIÇÃO DE LAJES MISTAS COM ESPESSURA FINAL SUPERIOR A 16 CM, ATÉ 30CM</v>
          </cell>
          <cell r="C220" t="str">
            <v>M2</v>
          </cell>
          <cell r="D220">
            <v>64.73</v>
          </cell>
          <cell r="E220" t="str">
            <v>SIURB-E Jul/25</v>
          </cell>
        </row>
        <row r="221">
          <cell r="A221">
            <v>3060000</v>
          </cell>
          <cell r="B221" t="str">
            <v>ESTRUTURA METÁLICA VERTICAL</v>
          </cell>
          <cell r="C221" t="str">
            <v>.</v>
          </cell>
          <cell r="D221" t="str">
            <v>.</v>
          </cell>
          <cell r="E221" t="str">
            <v>SIURB-E Jul/25</v>
          </cell>
        </row>
        <row r="222">
          <cell r="A222">
            <v>3060001</v>
          </cell>
          <cell r="B222" t="str">
            <v>FORNECIMENTO E MONTAGEM DE ESTRUTURA METÁLICA VERTICAL - NÃO PATINÁVEL</v>
          </cell>
          <cell r="C222" t="str">
            <v>KG</v>
          </cell>
          <cell r="D222">
            <v>29.26</v>
          </cell>
          <cell r="E222" t="str">
            <v>SIURB-E Jul/25</v>
          </cell>
        </row>
        <row r="223">
          <cell r="A223">
            <v>3060002</v>
          </cell>
          <cell r="B223" t="str">
            <v>FORNECIMENTO E MONTAGEM DE ESTRUTURA METÁLICA VERTICAL - PATINÁVEL</v>
          </cell>
          <cell r="C223" t="str">
            <v>KG</v>
          </cell>
          <cell r="D223">
            <v>29.42</v>
          </cell>
          <cell r="E223" t="str">
            <v>SIURB-E Jul/25</v>
          </cell>
        </row>
        <row r="224">
          <cell r="A224">
            <v>3101001</v>
          </cell>
          <cell r="B224" t="str">
            <v>LAJE EM PAINEL PRÉ-FABRICADO PROTENDIDO ALVEOLAR, ESPESSURA 12 CM - 500KGF/M2</v>
          </cell>
          <cell r="C224" t="str">
            <v>M2</v>
          </cell>
          <cell r="D224">
            <v>334.31</v>
          </cell>
          <cell r="E224" t="str">
            <v>SIURB-E Jul/25</v>
          </cell>
        </row>
        <row r="225">
          <cell r="A225">
            <v>3102002</v>
          </cell>
          <cell r="B225" t="str">
            <v>GRAUTE - ARGAMASSA FLUIDA</v>
          </cell>
          <cell r="C225" t="str">
            <v>M3</v>
          </cell>
          <cell r="D225">
            <v>5047.57</v>
          </cell>
          <cell r="E225" t="str">
            <v>SIURB-E Jul/25</v>
          </cell>
        </row>
        <row r="226">
          <cell r="A226">
            <v>4000000</v>
          </cell>
          <cell r="B226" t="str">
            <v>VEDOS</v>
          </cell>
          <cell r="C226"/>
          <cell r="D226"/>
          <cell r="E226" t="str">
            <v>SIURB-E Jul/25</v>
          </cell>
        </row>
        <row r="227">
          <cell r="A227">
            <v>4001000</v>
          </cell>
          <cell r="B227" t="str">
            <v>ALVENARIA DE TIJOLOS E BLOCOS</v>
          </cell>
          <cell r="C227" t="str">
            <v>.</v>
          </cell>
          <cell r="D227" t="str">
            <v>.</v>
          </cell>
          <cell r="E227" t="str">
            <v>SIURB-E Jul/25</v>
          </cell>
        </row>
        <row r="228">
          <cell r="A228">
            <v>4001001</v>
          </cell>
          <cell r="B228" t="str">
            <v xml:space="preserve"> ALVENARIA EM TIJOLOS MACIÇOS COMUNS - ESPELHO</v>
          </cell>
          <cell r="C228" t="str">
            <v>M2</v>
          </cell>
          <cell r="D228">
            <v>87.32</v>
          </cell>
          <cell r="E228" t="str">
            <v>SIURB-E Jul/25</v>
          </cell>
        </row>
        <row r="229">
          <cell r="A229">
            <v>4001002</v>
          </cell>
          <cell r="B229" t="str">
            <v>ALVENARIA EM TIJOLOS MACIÇOS COMUNS - 1/2 TIJOLO</v>
          </cell>
          <cell r="C229" t="str">
            <v>M2</v>
          </cell>
          <cell r="D229">
            <v>162.11000000000001</v>
          </cell>
          <cell r="E229" t="str">
            <v>SIURB-E Jul/25</v>
          </cell>
        </row>
        <row r="230">
          <cell r="A230">
            <v>4001004</v>
          </cell>
          <cell r="B230" t="str">
            <v>ALVENARIA EM TIJOLOS MACIÇOS COMUNS - 1 1/2 TIJOLO</v>
          </cell>
          <cell r="C230" t="str">
            <v>M2</v>
          </cell>
          <cell r="D230">
            <v>384.89</v>
          </cell>
          <cell r="E230" t="str">
            <v>SIURB-E Jul/25</v>
          </cell>
        </row>
        <row r="231">
          <cell r="A231">
            <v>4001011</v>
          </cell>
          <cell r="B231" t="str">
            <v>TIJOLOS MACIÇOS COMUNS - APARENTE, 1/2 TIJOLO</v>
          </cell>
          <cell r="C231" t="str">
            <v>M2</v>
          </cell>
          <cell r="D231">
            <v>162.11000000000001</v>
          </cell>
          <cell r="E231" t="str">
            <v>SIURB-E Jul/25</v>
          </cell>
        </row>
        <row r="232">
          <cell r="A232">
            <v>4001012</v>
          </cell>
          <cell r="B232" t="str">
            <v>ALVENARIA EM TIJOLOS MACIÇOS COMUNS - APARENTE, 1 TIJOLO</v>
          </cell>
          <cell r="C232" t="str">
            <v>M2</v>
          </cell>
          <cell r="D232">
            <v>280.49</v>
          </cell>
          <cell r="E232" t="str">
            <v>SIURB-E Jul/25</v>
          </cell>
        </row>
        <row r="233">
          <cell r="A233">
            <v>4001015</v>
          </cell>
          <cell r="B233" t="str">
            <v>ALVENARIA EM TIJOLOS CERÂMICOS FURADOS - 1/2 TIJOLO</v>
          </cell>
          <cell r="C233" t="str">
            <v>M2</v>
          </cell>
          <cell r="D233">
            <v>99.39</v>
          </cell>
          <cell r="E233" t="str">
            <v>SIURB-E Jul/25</v>
          </cell>
        </row>
        <row r="234">
          <cell r="A234">
            <v>4001016</v>
          </cell>
          <cell r="B234" t="str">
            <v>ALVENARIA EM TIJOLOS CERÂMICOS FURADOS - 1 TIJOLO</v>
          </cell>
          <cell r="C234" t="str">
            <v>M2</v>
          </cell>
          <cell r="D234">
            <v>176.26</v>
          </cell>
          <cell r="E234" t="str">
            <v>SIURB-E Jul/25</v>
          </cell>
        </row>
        <row r="235">
          <cell r="A235">
            <v>4001020</v>
          </cell>
          <cell r="B235" t="str">
            <v>ALVENARIA EM TIJOLOS LAMINADOS - ESPELHO</v>
          </cell>
          <cell r="C235" t="str">
            <v>M2</v>
          </cell>
          <cell r="D235">
            <v>262.27</v>
          </cell>
          <cell r="E235" t="str">
            <v>SIURB-E Jul/25</v>
          </cell>
        </row>
        <row r="236">
          <cell r="A236">
            <v>4001021</v>
          </cell>
          <cell r="B236" t="str">
            <v>ALVENARIA EM TIJOLOS LAMINADOS - 1/2 TIJOLO</v>
          </cell>
          <cell r="C236" t="str">
            <v>M2</v>
          </cell>
          <cell r="D236">
            <v>433.13</v>
          </cell>
          <cell r="E236" t="str">
            <v>SIURB-E Jul/25</v>
          </cell>
        </row>
        <row r="237">
          <cell r="A237">
            <v>4001022</v>
          </cell>
          <cell r="B237" t="str">
            <v>ALVENARIA EM TIJOLOS LAMINADOS - 1 TIJOLO</v>
          </cell>
          <cell r="C237" t="str">
            <v>M2</v>
          </cell>
          <cell r="D237">
            <v>786.95</v>
          </cell>
          <cell r="E237" t="str">
            <v>SIURB-E Jul/25</v>
          </cell>
        </row>
        <row r="238">
          <cell r="A238">
            <v>4001025</v>
          </cell>
          <cell r="B238" t="str">
            <v>ALVENARIA EM TIJOLOS DE VIDRO - CANELADO, 19X19CM</v>
          </cell>
          <cell r="C238" t="str">
            <v>M2</v>
          </cell>
          <cell r="D238">
            <v>984.77</v>
          </cell>
          <cell r="E238" t="str">
            <v>SIURB-E Jul/25</v>
          </cell>
        </row>
        <row r="239">
          <cell r="A239">
            <v>4001026</v>
          </cell>
          <cell r="B239" t="str">
            <v>ALVENARIA EM TIJOLOS DE VIDRO - TIJOLINHO, 19X19CM</v>
          </cell>
          <cell r="C239" t="str">
            <v>M2</v>
          </cell>
          <cell r="D239">
            <v>1205.67</v>
          </cell>
          <cell r="E239" t="str">
            <v>SIURB-E Jul/25</v>
          </cell>
        </row>
        <row r="240">
          <cell r="A240">
            <v>4001027</v>
          </cell>
          <cell r="B240" t="str">
            <v>ALVENARIA EM TIJOLOS DE VIDRO - VENTILAÇÃO TIPO VENEZIANA</v>
          </cell>
          <cell r="C240" t="str">
            <v>M2</v>
          </cell>
          <cell r="D240">
            <v>1213.67</v>
          </cell>
          <cell r="E240" t="str">
            <v>SIURB-E Jul/25</v>
          </cell>
        </row>
        <row r="241">
          <cell r="A241">
            <v>4001031</v>
          </cell>
          <cell r="B241" t="str">
            <v>VB.02 - ALVENARIA EM BLOCOS DE CONCRETO ESTRUTURAL 14 X 19 X 39CM - 8MPA</v>
          </cell>
          <cell r="C241" t="str">
            <v>M2</v>
          </cell>
          <cell r="D241">
            <v>127.7</v>
          </cell>
          <cell r="E241" t="str">
            <v>SIURB-E Jul/25</v>
          </cell>
        </row>
        <row r="242">
          <cell r="A242">
            <v>4001032</v>
          </cell>
          <cell r="B242" t="str">
            <v>VB.02 - ALVENARIA EM BLOCOS DE CONCRETO ESTRUTURAL 14 X 19 X 39CM - 10MPA</v>
          </cell>
          <cell r="C242" t="str">
            <v>M2</v>
          </cell>
          <cell r="D242">
            <v>133.99</v>
          </cell>
          <cell r="E242" t="str">
            <v>SIURB-E Jul/25</v>
          </cell>
        </row>
        <row r="243">
          <cell r="A243">
            <v>4001033</v>
          </cell>
          <cell r="B243" t="str">
            <v>VB.02 - ALVENARIA EM BLOCOS DE CONCRETO ESTRUTURAL 14 X 19 X 39CM - 12MPA</v>
          </cell>
          <cell r="C243" t="str">
            <v>M2</v>
          </cell>
          <cell r="D243">
            <v>139.36000000000001</v>
          </cell>
          <cell r="E243" t="str">
            <v>SIURB-E Jul/25</v>
          </cell>
        </row>
        <row r="244">
          <cell r="A244">
            <v>4001034</v>
          </cell>
          <cell r="B244" t="str">
            <v>VB.02 - ALVENARIA EM BLOCOS DE CONCRETO ESTRUTURAL 14 X 19 X 39CM - 14MPA</v>
          </cell>
          <cell r="C244" t="str">
            <v>M2</v>
          </cell>
          <cell r="D244">
            <v>144.19999999999999</v>
          </cell>
          <cell r="E244" t="str">
            <v>SIURB-E Jul/25</v>
          </cell>
        </row>
        <row r="245">
          <cell r="A245">
            <v>4001035</v>
          </cell>
          <cell r="B245" t="str">
            <v>VB.02 - ALVENARIA EM BLOCOS DE CONCRETO ESTRUTURAL 19 X 19 X 39CM - 8MPA</v>
          </cell>
          <cell r="C245" t="str">
            <v>M2</v>
          </cell>
          <cell r="D245">
            <v>155.07</v>
          </cell>
          <cell r="E245" t="str">
            <v>SIURB-E Jul/25</v>
          </cell>
        </row>
        <row r="246">
          <cell r="A246">
            <v>4001036</v>
          </cell>
          <cell r="B246" t="str">
            <v>VB.02 - ALVENARIA EM BLOCOS DE CONCRETO ESTRUTURAL 19 X 19 X 39CM - 10MPA</v>
          </cell>
          <cell r="C246" t="str">
            <v>M2</v>
          </cell>
          <cell r="D246">
            <v>160.05000000000001</v>
          </cell>
          <cell r="E246" t="str">
            <v>SIURB-E Jul/25</v>
          </cell>
        </row>
        <row r="247">
          <cell r="A247">
            <v>4001037</v>
          </cell>
          <cell r="B247" t="str">
            <v>VB.02 - ALVENARIA EM BLOCOS DE CONCRETO ESTRUTURAL 19 X 19 X 39CM - 12MPA</v>
          </cell>
          <cell r="C247" t="str">
            <v>M2</v>
          </cell>
          <cell r="D247">
            <v>168.17</v>
          </cell>
          <cell r="E247" t="str">
            <v>SIURB-E Jul/25</v>
          </cell>
        </row>
        <row r="248">
          <cell r="A248">
            <v>4001038</v>
          </cell>
          <cell r="B248" t="str">
            <v>VB.02 - ALVENARIA EM BLOCOS DE CONCRETO ESTRUTURAL 19 X 19 X 39CM - 14MPA</v>
          </cell>
          <cell r="C248" t="str">
            <v>M2</v>
          </cell>
          <cell r="D248">
            <v>175.9</v>
          </cell>
          <cell r="E248" t="str">
            <v>SIURB-E Jul/25</v>
          </cell>
        </row>
        <row r="249">
          <cell r="A249">
            <v>4001040</v>
          </cell>
          <cell r="B249" t="str">
            <v>VB.01 - ALVENARIA EM BLOCOS DE CONCRETO 09 X 19 X 39CM</v>
          </cell>
          <cell r="C249" t="str">
            <v>M2</v>
          </cell>
          <cell r="D249">
            <v>87.7</v>
          </cell>
          <cell r="E249" t="str">
            <v>SIURB-E Jul/25</v>
          </cell>
        </row>
        <row r="250">
          <cell r="A250">
            <v>4001041</v>
          </cell>
          <cell r="B250" t="str">
            <v>VB.01 - ALVENARIA EM BLOCOS DE CONCRETO 14 X 19 X 39CM</v>
          </cell>
          <cell r="C250" t="str">
            <v>M2</v>
          </cell>
          <cell r="D250">
            <v>103.58</v>
          </cell>
          <cell r="E250" t="str">
            <v>SIURB-E Jul/25</v>
          </cell>
        </row>
        <row r="251">
          <cell r="A251">
            <v>4001042</v>
          </cell>
          <cell r="B251" t="str">
            <v>VB.01 - ALVENARIA EM BLOCOS DE CONCRETO 19 X 19 X 39CM</v>
          </cell>
          <cell r="C251" t="str">
            <v>M2</v>
          </cell>
          <cell r="D251">
            <v>125.35</v>
          </cell>
          <cell r="E251" t="str">
            <v>SIURB-E Jul/25</v>
          </cell>
        </row>
        <row r="252">
          <cell r="A252">
            <v>4001044</v>
          </cell>
          <cell r="B252" t="str">
            <v>ALVENARIA EM BLOCO DE CONCRETO CELULAR AUTOCLAVADO - 15CM</v>
          </cell>
          <cell r="C252" t="str">
            <v>M2</v>
          </cell>
          <cell r="D252">
            <v>182.41</v>
          </cell>
          <cell r="E252" t="str">
            <v>SIURB-E Jul/25</v>
          </cell>
        </row>
        <row r="253">
          <cell r="A253">
            <v>4001045</v>
          </cell>
          <cell r="B253" t="str">
            <v>ALVENARIA EM BLOCO DE CONCRETO CELULAR AUTOCLAVADO - 20CM</v>
          </cell>
          <cell r="C253" t="str">
            <v>M2</v>
          </cell>
          <cell r="D253">
            <v>217.76</v>
          </cell>
          <cell r="E253" t="str">
            <v>SIURB-E Jul/25</v>
          </cell>
        </row>
        <row r="254">
          <cell r="A254">
            <v>4001050</v>
          </cell>
          <cell r="B254" t="str">
            <v>VB.01 -ALVENARIA EM  BLOCOS VAZADOS DE CONCRETO APARENTE - 09CM</v>
          </cell>
          <cell r="C254" t="str">
            <v>M2</v>
          </cell>
          <cell r="D254">
            <v>99.21</v>
          </cell>
          <cell r="E254" t="str">
            <v>SIURB-E Jul/25</v>
          </cell>
        </row>
        <row r="255">
          <cell r="A255">
            <v>4001051</v>
          </cell>
          <cell r="B255" t="str">
            <v xml:space="preserve"> VB.01 - ALVENARIA EM BLOCOS VAZADOS DE CONCRETO APARENTE - 14CM</v>
          </cell>
          <cell r="C255" t="str">
            <v>M2</v>
          </cell>
          <cell r="D255">
            <v>116.33</v>
          </cell>
          <cell r="E255" t="str">
            <v>SIURB-E Jul/25</v>
          </cell>
        </row>
        <row r="256">
          <cell r="A256">
            <v>4001052</v>
          </cell>
          <cell r="B256" t="str">
            <v>VB.01 - ALVENARIA APARENTE EM BLOCOS DE CONCRETO 19 X 19 X 39CM</v>
          </cell>
          <cell r="C256" t="str">
            <v>M2</v>
          </cell>
          <cell r="D256">
            <v>138.69</v>
          </cell>
          <cell r="E256" t="str">
            <v>SIURB-E Jul/25</v>
          </cell>
        </row>
        <row r="257">
          <cell r="A257">
            <v>4001060</v>
          </cell>
          <cell r="B257" t="str">
            <v>VB.02 - ALVENARIA EM BLOCOS DE CONCRETO ESTRUTURAL 14 X 19 X 39CM - ATÉ 6MPA</v>
          </cell>
          <cell r="C257" t="str">
            <v>M2</v>
          </cell>
          <cell r="D257">
            <v>122.59</v>
          </cell>
          <cell r="E257" t="str">
            <v>SIURB-E Jul/25</v>
          </cell>
        </row>
        <row r="258">
          <cell r="A258">
            <v>4001061</v>
          </cell>
          <cell r="B258" t="str">
            <v>VB.02 - ALVENARIA EM BLOCOS DE CONCRETO ESTRUTURAL 19 X 19 X 39CM - ATÉ 6MPA</v>
          </cell>
          <cell r="C258" t="str">
            <v>M2</v>
          </cell>
          <cell r="D258">
            <v>140.80000000000001</v>
          </cell>
          <cell r="E258" t="str">
            <v>SIURB-E Jul/25</v>
          </cell>
        </row>
        <row r="259">
          <cell r="A259">
            <v>4001062</v>
          </cell>
          <cell r="B259" t="str">
            <v>VB.02 - ALVENARIA EM BLOCOS VAZADOS DE CONCRETO ESTRUTURAL APARENTE - 14CM - ATÉ 6MPA</v>
          </cell>
          <cell r="C259" t="str">
            <v>M2</v>
          </cell>
          <cell r="D259">
            <v>126.91</v>
          </cell>
          <cell r="E259" t="str">
            <v>SIURB-E Jul/25</v>
          </cell>
        </row>
        <row r="260">
          <cell r="A260">
            <v>4001063</v>
          </cell>
          <cell r="B260" t="str">
            <v xml:space="preserve"> VB.02 - ALVENARIA EM  BLOCOS VAZADOS DE CONCRETO ESTRUTURAL APARENTE - 19CM - ATÉ 6MPA</v>
          </cell>
          <cell r="C260" t="str">
            <v>M2</v>
          </cell>
          <cell r="D260">
            <v>144.01</v>
          </cell>
          <cell r="E260" t="str">
            <v>SIURB-E Jul/25</v>
          </cell>
        </row>
        <row r="261">
          <cell r="A261">
            <v>4001070</v>
          </cell>
          <cell r="B261" t="str">
            <v>ALVENARIA EM BLOCO CERÂMICO COMUM - 14CM</v>
          </cell>
          <cell r="C261" t="str">
            <v>M2</v>
          </cell>
          <cell r="D261">
            <v>130.69999999999999</v>
          </cell>
          <cell r="E261" t="str">
            <v>SIURB-E Jul/25</v>
          </cell>
        </row>
        <row r="262">
          <cell r="A262">
            <v>4001071</v>
          </cell>
          <cell r="B262" t="str">
            <v>ALVENARIA EM BLOCO CERÂMICO COMUM - 19CM</v>
          </cell>
          <cell r="C262" t="str">
            <v>M2</v>
          </cell>
          <cell r="D262">
            <v>146.18</v>
          </cell>
          <cell r="E262" t="str">
            <v>SIURB-E Jul/25</v>
          </cell>
        </row>
        <row r="263">
          <cell r="A263">
            <v>4001080</v>
          </cell>
          <cell r="B263" t="str">
            <v>TELA TIPO DEPLOYEE PARA REFORÇO DE ALVENARIA</v>
          </cell>
          <cell r="C263" t="str">
            <v>M2</v>
          </cell>
          <cell r="D263">
            <v>6.97</v>
          </cell>
          <cell r="E263" t="str">
            <v>SIURB-E Jul/25</v>
          </cell>
        </row>
        <row r="264">
          <cell r="A264">
            <v>4001095</v>
          </cell>
          <cell r="B264" t="str">
            <v>ARMADURA EM AÇO CA-50 PARA BLOCOS VAZADOS DE CONCRETO ESTRUTURAL</v>
          </cell>
          <cell r="C264" t="str">
            <v>KG</v>
          </cell>
          <cell r="D264">
            <v>10.220000000000001</v>
          </cell>
          <cell r="E264" t="str">
            <v>SIURB-E Jul/25</v>
          </cell>
        </row>
        <row r="265">
          <cell r="A265">
            <v>4001096</v>
          </cell>
          <cell r="B265" t="str">
            <v>ARMADURA EM AÇO CA-60 PARA BLOCOS VAZADOS DE CONCRETO ESTRUTURAL</v>
          </cell>
          <cell r="C265" t="str">
            <v>KG</v>
          </cell>
          <cell r="D265">
            <v>10.62</v>
          </cell>
          <cell r="E265" t="str">
            <v>SIURB-E Jul/25</v>
          </cell>
        </row>
        <row r="266">
          <cell r="A266">
            <v>4001097</v>
          </cell>
          <cell r="B266" t="str">
            <v>CONCRETO "GROUT"</v>
          </cell>
          <cell r="C266" t="str">
            <v>M3</v>
          </cell>
          <cell r="D266">
            <v>812.97</v>
          </cell>
          <cell r="E266" t="str">
            <v>SIURB-E Jul/25</v>
          </cell>
        </row>
        <row r="267">
          <cell r="A267">
            <v>4001098</v>
          </cell>
          <cell r="B267" t="str">
            <v>VERGAS, CINTAS E PILARETES DE CONCRETO</v>
          </cell>
          <cell r="C267" t="str">
            <v>M3</v>
          </cell>
          <cell r="D267">
            <v>1940.29</v>
          </cell>
          <cell r="E267" t="str">
            <v>SIURB-E Jul/25</v>
          </cell>
        </row>
        <row r="268">
          <cell r="A268">
            <v>4001102</v>
          </cell>
          <cell r="B268" t="str">
            <v>ENCUNHAMENTO DE ALVENARIA DE VEDAÇÃO COM ARGAMASSA APLICADA COM COLHER</v>
          </cell>
          <cell r="C268" t="str">
            <v>M</v>
          </cell>
          <cell r="D268">
            <v>9.07</v>
          </cell>
          <cell r="E268" t="str">
            <v>SIURB-E Jul/25</v>
          </cell>
        </row>
        <row r="269">
          <cell r="A269">
            <v>4002000</v>
          </cell>
          <cell r="B269" t="str">
            <v>ALVENARIA DE ELEMENTOS VAZADOS</v>
          </cell>
          <cell r="C269" t="str">
            <v>.</v>
          </cell>
          <cell r="D269" t="str">
            <v>.</v>
          </cell>
          <cell r="E269" t="str">
            <v>SIURB-E Jul/25</v>
          </cell>
        </row>
        <row r="270">
          <cell r="A270">
            <v>4002004</v>
          </cell>
          <cell r="B270" t="str">
            <v>ELEMENTOS VAZADOS DE TIJOLOS CERÂMICOS</v>
          </cell>
          <cell r="C270" t="str">
            <v>M2</v>
          </cell>
          <cell r="D270">
            <v>180.58</v>
          </cell>
          <cell r="E270" t="str">
            <v>SIURB-E Jul/25</v>
          </cell>
        </row>
        <row r="271">
          <cell r="A271">
            <v>4002005</v>
          </cell>
          <cell r="B271" t="str">
            <v>VA. 01- ALVENARIA DE VEDAÇÃO COM ELEMENTO VAZADO DE CONCRETO - COBOGÓ DE 19x19x10 CM</v>
          </cell>
          <cell r="C271" t="str">
            <v>M2</v>
          </cell>
          <cell r="D271">
            <v>315.92</v>
          </cell>
          <cell r="E271" t="str">
            <v>SIURB-E Jul/25</v>
          </cell>
        </row>
        <row r="272">
          <cell r="A272">
            <v>4002006</v>
          </cell>
          <cell r="B272" t="str">
            <v>ALVENARIA DE VEDAÇÃO COM ELEMENTO VAZADO DE CONCRETO - COBOGÓ DE 39x39x10 CM</v>
          </cell>
          <cell r="C272" t="str">
            <v>M2</v>
          </cell>
          <cell r="D272">
            <v>237.56</v>
          </cell>
          <cell r="E272" t="str">
            <v>SIURB-E Jul/25</v>
          </cell>
        </row>
        <row r="273">
          <cell r="A273">
            <v>4003000</v>
          </cell>
          <cell r="B273" t="str">
            <v>OUTROS ELEMENTOS DIVISÓRIOS</v>
          </cell>
          <cell r="C273" t="str">
            <v>.</v>
          </cell>
          <cell r="D273" t="str">
            <v>.</v>
          </cell>
          <cell r="E273" t="str">
            <v>SIURB-E Jul/25</v>
          </cell>
        </row>
        <row r="274">
          <cell r="A274">
            <v>4003030</v>
          </cell>
          <cell r="B274" t="str">
            <v>PLACAS DE GRANILITE - 30MM DE ESPESSURA</v>
          </cell>
          <cell r="C274" t="str">
            <v>M2</v>
          </cell>
          <cell r="D274">
            <v>386.99</v>
          </cell>
          <cell r="E274" t="str">
            <v>SIURB-E Jul/25</v>
          </cell>
        </row>
        <row r="275">
          <cell r="A275">
            <v>4003031</v>
          </cell>
          <cell r="B275" t="str">
            <v>PLACAS DE GRANILITE - 40MM DE ESPESSURA</v>
          </cell>
          <cell r="C275" t="str">
            <v>M2</v>
          </cell>
          <cell r="D275">
            <v>462.78</v>
          </cell>
          <cell r="E275" t="str">
            <v>SIURB-E Jul/25</v>
          </cell>
        </row>
        <row r="276">
          <cell r="A276">
            <v>4003032</v>
          </cell>
          <cell r="B276" t="str">
            <v>PLACAS DE GRANILITE - 50MM DE ESPESSURA</v>
          </cell>
          <cell r="C276" t="str">
            <v>M2</v>
          </cell>
          <cell r="D276">
            <v>448.82</v>
          </cell>
          <cell r="E276" t="str">
            <v>SIURB-E Jul/25</v>
          </cell>
        </row>
        <row r="277">
          <cell r="A277">
            <v>4003035</v>
          </cell>
          <cell r="B277" t="str">
            <v>DIVISÓRIA EM ARDÓSIA CINZA - POLIDA 2 LADOS - ESPESSURA 30MM</v>
          </cell>
          <cell r="C277" t="str">
            <v>M2</v>
          </cell>
          <cell r="D277">
            <v>938.16</v>
          </cell>
          <cell r="E277" t="str">
            <v>SIURB-E Jul/25</v>
          </cell>
        </row>
        <row r="278">
          <cell r="A278">
            <v>4003051</v>
          </cell>
          <cell r="B278" t="str">
            <v>VL.01 - DIVISÓRIA DE ACABAMENTO LAMINADO MELAMÍNICO, MIOLO COLMÉIA - PAINEL/PAINEL</v>
          </cell>
          <cell r="C278" t="str">
            <v>M2</v>
          </cell>
          <cell r="D278">
            <v>170.02</v>
          </cell>
          <cell r="E278" t="str">
            <v>SIURB-E Jul/25</v>
          </cell>
        </row>
        <row r="279">
          <cell r="A279">
            <v>4003052</v>
          </cell>
          <cell r="B279" t="str">
            <v>VL.02 - DIVISÓRIA DE ACABAMENTO LAMINADO MELAMÍNICO, MIOLO COLMÉIA - PAINEL CEGO</v>
          </cell>
          <cell r="C279" t="str">
            <v>M2</v>
          </cell>
          <cell r="D279">
            <v>162.07</v>
          </cell>
          <cell r="E279" t="str">
            <v>SIURB-E Jul/25</v>
          </cell>
        </row>
        <row r="280">
          <cell r="A280">
            <v>4003053</v>
          </cell>
          <cell r="B280" t="str">
            <v>VL.03 - DIVISÓRIA DE ACABAMENTO LAMINADO MELAMÍNICO, MIOLO COLMÉIA - PORTA/BANDEIRA</v>
          </cell>
          <cell r="C280" t="str">
            <v>M2</v>
          </cell>
          <cell r="D280">
            <v>231.75</v>
          </cell>
          <cell r="E280" t="str">
            <v>SIURB-E Jul/25</v>
          </cell>
        </row>
        <row r="281">
          <cell r="A281">
            <v>4003054</v>
          </cell>
          <cell r="B281" t="str">
            <v>VL.04 - DIVISÓRIA DE ACABAMENTO LAMINADO MELAMÍNICO, MIOLO COLMÉIA - PAINEL/VIDRO</v>
          </cell>
          <cell r="C281" t="str">
            <v>M2</v>
          </cell>
          <cell r="D281">
            <v>192.43</v>
          </cell>
          <cell r="E281" t="str">
            <v>SIURB-E Jul/25</v>
          </cell>
        </row>
        <row r="282">
          <cell r="A282">
            <v>4003055</v>
          </cell>
          <cell r="B282" t="str">
            <v>VL.05 - DIVISÓRIA DE ACABAMENTO LAMINADO MELAMÍNICO, MIOLO COLMÉIA - PORTA/VIDRO</v>
          </cell>
          <cell r="C282" t="str">
            <v>M2</v>
          </cell>
          <cell r="D282">
            <v>336.64</v>
          </cell>
          <cell r="E282" t="str">
            <v>SIURB-E Jul/25</v>
          </cell>
        </row>
        <row r="283">
          <cell r="A283">
            <v>4003056</v>
          </cell>
          <cell r="B283" t="str">
            <v>VL.06 - DIVISÓRIA DE ACABAMENTO LAMINADO MELAMÍNICO, MIOLO COLMÉIA - PAINEL/VIDRO/PAINEL</v>
          </cell>
          <cell r="C283" t="str">
            <v>M2</v>
          </cell>
          <cell r="D283">
            <v>203.54</v>
          </cell>
          <cell r="E283" t="str">
            <v>SIURB-E Jul/25</v>
          </cell>
        </row>
        <row r="284">
          <cell r="A284">
            <v>4003057</v>
          </cell>
          <cell r="B284" t="str">
            <v>VL.07 - DIVISÓRIA DE ACABAMENTO LAMINADO MELAMÍNICO, MIOLO COLMÉIA - PAINEL/VIDRO/VIDRO</v>
          </cell>
          <cell r="C284" t="str">
            <v>M2</v>
          </cell>
          <cell r="D284">
            <v>239.05</v>
          </cell>
          <cell r="E284" t="str">
            <v>SIURB-E Jul/25</v>
          </cell>
        </row>
        <row r="285">
          <cell r="A285">
            <v>4003058</v>
          </cell>
          <cell r="B285" t="str">
            <v>VL.08 - DIVISÓRIA DE ACABAMENTO  LAMINADO MELAMÍNICO, MIOLO COLMÉIA - PORTA/BONECA/PAINEL</v>
          </cell>
          <cell r="C285" t="str">
            <v>M2</v>
          </cell>
          <cell r="D285">
            <v>259.36</v>
          </cell>
          <cell r="E285" t="str">
            <v>SIURB-E Jul/25</v>
          </cell>
        </row>
        <row r="286">
          <cell r="A286">
            <v>4003059</v>
          </cell>
          <cell r="B286" t="str">
            <v>VL.09 - DIVISÓRIA DE ACABAMENTO  LAMINADO MELAMÍNICO, MIOLO COLMÉIA - PORTA/BONECA/VIDRO</v>
          </cell>
          <cell r="C286" t="str">
            <v>M2</v>
          </cell>
          <cell r="D286">
            <v>370.77</v>
          </cell>
          <cell r="E286" t="str">
            <v>SIURB-E Jul/25</v>
          </cell>
        </row>
        <row r="287">
          <cell r="A287">
            <v>4003070</v>
          </cell>
          <cell r="B287" t="str">
            <v>FORNECIMENTO E APLICAÇÃO DE PLACA CIMENTÍCIA CORTA-FOGO - CHAPA 10 MM</v>
          </cell>
          <cell r="C287" t="str">
            <v>M2</v>
          </cell>
          <cell r="D287">
            <v>187.62</v>
          </cell>
          <cell r="E287" t="str">
            <v>SIURB-E Jul/25</v>
          </cell>
        </row>
        <row r="288">
          <cell r="A288">
            <v>4003071</v>
          </cell>
          <cell r="B288" t="str">
            <v xml:space="preserve"> FORNECIMENTO E INSTALAÇÃO DE PAREDE TIPO DRYWALL DE FACE DUPLA EM GESSO ACARTONADO ST - 1ST 12,5 + 1ST 12,5</v>
          </cell>
          <cell r="C288" t="str">
            <v>M2</v>
          </cell>
          <cell r="D288">
            <v>136.36000000000001</v>
          </cell>
          <cell r="E288" t="str">
            <v>SIURB-E Jul/25</v>
          </cell>
        </row>
        <row r="289">
          <cell r="A289">
            <v>4003073</v>
          </cell>
          <cell r="B289" t="str">
            <v xml:space="preserve"> FORNECIMENTO E INSTALAÇÃO DE PAREDE TIPO DRYWALL DE FACE DUPLA EM GESSO ACARTONADO RF - 1RF 12,5 + 1RF 12,5</v>
          </cell>
          <cell r="C289" t="str">
            <v>M2</v>
          </cell>
          <cell r="D289">
            <v>146.84</v>
          </cell>
          <cell r="E289" t="str">
            <v>SIURB-E Jul/25</v>
          </cell>
        </row>
        <row r="290">
          <cell r="A290">
            <v>4003074</v>
          </cell>
          <cell r="B290" t="str">
            <v xml:space="preserve"> ISOLAMENTO ACÚSTICO PARA SISTEMA DE DRYWALL</v>
          </cell>
          <cell r="C290" t="str">
            <v>M2</v>
          </cell>
          <cell r="D290">
            <v>44.9</v>
          </cell>
          <cell r="E290" t="str">
            <v>SIURB-E Jul/25</v>
          </cell>
        </row>
        <row r="291">
          <cell r="A291">
            <v>4003075</v>
          </cell>
          <cell r="B291" t="str">
            <v xml:space="preserve"> ISOLAMENTO TÉRMICO PARA SISTEMA DE DRYWALL</v>
          </cell>
          <cell r="C291" t="str">
            <v>M2</v>
          </cell>
          <cell r="D291">
            <v>35.159999999999997</v>
          </cell>
          <cell r="E291" t="str">
            <v>SIURB-E Jul/25</v>
          </cell>
        </row>
        <row r="292">
          <cell r="A292">
            <v>4050000</v>
          </cell>
          <cell r="B292" t="str">
            <v>DEMOLIÇÕES</v>
          </cell>
          <cell r="C292" t="str">
            <v>.</v>
          </cell>
          <cell r="D292" t="str">
            <v>.</v>
          </cell>
          <cell r="E292" t="str">
            <v>SIURB-E Jul/25</v>
          </cell>
        </row>
        <row r="293">
          <cell r="A293">
            <v>4050001</v>
          </cell>
          <cell r="B293" t="str">
            <v>DEMOLIÇÃO DE ALVENARIA ESTRUTURAL DE BLOCOS VAZADOS DE CONCRETO</v>
          </cell>
          <cell r="C293" t="str">
            <v>M3</v>
          </cell>
          <cell r="D293">
            <v>103.57</v>
          </cell>
          <cell r="E293" t="str">
            <v>SIURB-E Jul/25</v>
          </cell>
        </row>
        <row r="294">
          <cell r="A294">
            <v>4050004</v>
          </cell>
          <cell r="B294" t="str">
            <v>DEMOLIÇÃO DE ALVENARIA EM GERAL (TIJOLOS OU BLOCOS)</v>
          </cell>
          <cell r="C294" t="str">
            <v>M3</v>
          </cell>
          <cell r="D294">
            <v>57.22</v>
          </cell>
          <cell r="E294" t="str">
            <v>SIURB-E Jul/25</v>
          </cell>
        </row>
        <row r="295">
          <cell r="A295">
            <v>4050007</v>
          </cell>
          <cell r="B295" t="str">
            <v>DEMOLIÇÃO DE ALVENARIA DE ELEMENTOS VAZADOS</v>
          </cell>
          <cell r="C295" t="str">
            <v>M3</v>
          </cell>
          <cell r="D295">
            <v>64.73</v>
          </cell>
          <cell r="E295" t="str">
            <v>SIURB-E Jul/25</v>
          </cell>
        </row>
        <row r="296">
          <cell r="A296">
            <v>4050009</v>
          </cell>
          <cell r="B296" t="str">
            <v>DEMOLIÇÃO DE VERGAS, CINTAS E PILARETES DE CONCRETO</v>
          </cell>
          <cell r="C296" t="str">
            <v>M3</v>
          </cell>
          <cell r="D296">
            <v>336.59</v>
          </cell>
          <cell r="E296" t="str">
            <v>SIURB-E Jul/25</v>
          </cell>
        </row>
        <row r="297">
          <cell r="A297">
            <v>4050010</v>
          </cell>
          <cell r="B297" t="str">
            <v>DEMOLIÇÃO DE PLACAS DIVISÓRIAS DE GRANILITE OU SIMILAR</v>
          </cell>
          <cell r="C297" t="str">
            <v>M2</v>
          </cell>
          <cell r="D297">
            <v>12.95</v>
          </cell>
          <cell r="E297" t="str">
            <v>SIURB-E Jul/25</v>
          </cell>
        </row>
        <row r="298">
          <cell r="A298">
            <v>4050015</v>
          </cell>
          <cell r="B298" t="str">
            <v>DEMOLIÇÃO DE DIVISÓRIAS - CHAPAS OU TÁBUAS, INCLUSIVE ENTARUGAMENTO</v>
          </cell>
          <cell r="C298" t="str">
            <v>M2</v>
          </cell>
          <cell r="D298">
            <v>10.36</v>
          </cell>
          <cell r="E298" t="str">
            <v>SIURB-E Jul/25</v>
          </cell>
        </row>
        <row r="299">
          <cell r="A299">
            <v>4060000</v>
          </cell>
          <cell r="B299" t="str">
            <v>RETIRADAS</v>
          </cell>
          <cell r="C299" t="str">
            <v>.</v>
          </cell>
          <cell r="D299" t="str">
            <v>.</v>
          </cell>
          <cell r="E299" t="str">
            <v>SIURB-E Jul/25</v>
          </cell>
        </row>
        <row r="300">
          <cell r="A300">
            <v>4060005</v>
          </cell>
          <cell r="B300" t="str">
            <v>RETIRADA DE ALVENARIA DE BLOCOS DE PEDRA NATURAL</v>
          </cell>
          <cell r="C300" t="str">
            <v>M3</v>
          </cell>
          <cell r="D300">
            <v>168.29</v>
          </cell>
          <cell r="E300" t="str">
            <v>SIURB-E Jul/25</v>
          </cell>
        </row>
        <row r="301">
          <cell r="A301">
            <v>4060007</v>
          </cell>
          <cell r="B301" t="str">
            <v>RETIRADA DE ALVENARIA DE TIJOLOS DE VIDRO OU ELEMENTOS VAZADOS</v>
          </cell>
          <cell r="C301" t="str">
            <v>M2</v>
          </cell>
          <cell r="D301">
            <v>25.89</v>
          </cell>
          <cell r="E301" t="str">
            <v>SIURB-E Jul/25</v>
          </cell>
        </row>
        <row r="302">
          <cell r="A302">
            <v>4060010</v>
          </cell>
          <cell r="B302" t="str">
            <v>RETIRADA DE PLACAS DIVISÓRIAS DE GRANILITE OU SIMILAR</v>
          </cell>
          <cell r="C302" t="str">
            <v>M2</v>
          </cell>
          <cell r="D302">
            <v>25.89</v>
          </cell>
          <cell r="E302" t="str">
            <v>SIURB-E Jul/25</v>
          </cell>
        </row>
        <row r="303">
          <cell r="A303">
            <v>4060015</v>
          </cell>
          <cell r="B303" t="str">
            <v>RETIRADA DE DIVISÓRIAS - CHAPAS OU TÁBUAS, EXCLUSIVE ENTARUGAMENTO</v>
          </cell>
          <cell r="C303" t="str">
            <v>M2</v>
          </cell>
          <cell r="D303">
            <v>13.26</v>
          </cell>
          <cell r="E303" t="str">
            <v>SIURB-E Jul/25</v>
          </cell>
        </row>
        <row r="304">
          <cell r="A304">
            <v>4060016</v>
          </cell>
          <cell r="B304" t="str">
            <v>RETIRADA DE DIVISÓRIAS - CHAPAS OU TÁBUAS, INCLUSIVE ENTARUGAMENTO</v>
          </cell>
          <cell r="C304" t="str">
            <v>M2</v>
          </cell>
          <cell r="D304">
            <v>26.52</v>
          </cell>
          <cell r="E304" t="str">
            <v>SIURB-E Jul/25</v>
          </cell>
        </row>
        <row r="305">
          <cell r="A305">
            <v>4060019</v>
          </cell>
          <cell r="B305" t="str">
            <v>RETIRADA DE DIVISÓRIAS - CHAPAS FIB.MADEIRA, COM MONTANTES METÁLICOS</v>
          </cell>
          <cell r="C305" t="str">
            <v>M2</v>
          </cell>
          <cell r="D305">
            <v>39.78</v>
          </cell>
          <cell r="E305" t="str">
            <v>SIURB-E Jul/25</v>
          </cell>
        </row>
        <row r="306">
          <cell r="A306">
            <v>4070000</v>
          </cell>
          <cell r="B306" t="str">
            <v>RECOLOCAÇÕES</v>
          </cell>
          <cell r="C306" t="str">
            <v>.</v>
          </cell>
          <cell r="D306" t="str">
            <v>.</v>
          </cell>
          <cell r="E306" t="str">
            <v>SIURB-E Jul/25</v>
          </cell>
        </row>
        <row r="307">
          <cell r="A307">
            <v>4070010</v>
          </cell>
          <cell r="B307" t="str">
            <v>RECOLOCAÇÃO DE PLACAS DIVISÓRIAS DE GRANILITE OU SIMILAR</v>
          </cell>
          <cell r="C307" t="str">
            <v>M2</v>
          </cell>
          <cell r="D307">
            <v>80.3</v>
          </cell>
          <cell r="E307" t="str">
            <v>SIURB-E Jul/25</v>
          </cell>
        </row>
        <row r="308">
          <cell r="A308">
            <v>4070015</v>
          </cell>
          <cell r="B308" t="str">
            <v>RECOLOCAÇÃO DE DIVISÓRIAS - CHAPAS OU TÁBUAS, EXCLUSIVE ENTARUGAMENTO</v>
          </cell>
          <cell r="C308" t="str">
            <v>M2</v>
          </cell>
          <cell r="D308">
            <v>24.45</v>
          </cell>
          <cell r="E308" t="str">
            <v>SIURB-E Jul/25</v>
          </cell>
        </row>
        <row r="309">
          <cell r="A309">
            <v>4070016</v>
          </cell>
          <cell r="B309" t="str">
            <v>RECOLOCAÇÃO DE DIVISÓRIAS - CHAPAS OU TÁBUAS, INCLUSIVE ENTARUGAMENTO</v>
          </cell>
          <cell r="C309" t="str">
            <v>M2</v>
          </cell>
          <cell r="D309">
            <v>49.32</v>
          </cell>
          <cell r="E309" t="str">
            <v>SIURB-E Jul/25</v>
          </cell>
        </row>
        <row r="310">
          <cell r="A310">
            <v>4070019</v>
          </cell>
          <cell r="B310" t="str">
            <v>RECOLOCAÇÃO DE DIVISÓRIAS - CHAPAS FIB.MADEIRA, COM MONTANTES METÁLICOS</v>
          </cell>
          <cell r="C310" t="str">
            <v>M2</v>
          </cell>
          <cell r="D310">
            <v>70.849999999999994</v>
          </cell>
          <cell r="E310" t="str">
            <v>SIURB-E Jul/25</v>
          </cell>
        </row>
        <row r="311">
          <cell r="A311">
            <v>5000000</v>
          </cell>
          <cell r="B311" t="str">
            <v>IMPERMEABILIZACOES</v>
          </cell>
          <cell r="C311"/>
          <cell r="D311"/>
          <cell r="E311" t="str">
            <v>SIURB-E Jul/25</v>
          </cell>
        </row>
        <row r="312">
          <cell r="A312">
            <v>5001000</v>
          </cell>
          <cell r="B312" t="str">
            <v>IMPERMEABILIZANTE CONTRA UMIDADE DO SOLO</v>
          </cell>
          <cell r="C312" t="str">
            <v>.</v>
          </cell>
          <cell r="D312" t="str">
            <v>.</v>
          </cell>
          <cell r="E312" t="str">
            <v>SIURB-E Jul/25</v>
          </cell>
        </row>
        <row r="313">
          <cell r="A313">
            <v>5001001</v>
          </cell>
          <cell r="B313" t="str">
            <v>BD.01 - ARGAMASSA IMPERMEABILIZANTE DE CIMENTO E AREIA (REBOCO IMPERMEÁVEL) - TRAÇO 1:3, ESPESSURA DE 20MM</v>
          </cell>
          <cell r="C313" t="str">
            <v>M2</v>
          </cell>
          <cell r="D313">
            <v>67.94</v>
          </cell>
          <cell r="E313" t="str">
            <v>SIURB-E Jul/25</v>
          </cell>
        </row>
        <row r="314">
          <cell r="A314">
            <v>5001003</v>
          </cell>
          <cell r="B314" t="str">
            <v>BD.01 - ARGAMASSA IMPERMEABILIZANTE DE CIMENTO E AREIA (SUBSOLOS) - TRAÇO 1:2,5, ESPESSURA DE 20MM</v>
          </cell>
          <cell r="C314" t="str">
            <v>M2</v>
          </cell>
          <cell r="D314">
            <v>68.72</v>
          </cell>
          <cell r="E314" t="str">
            <v>SIURB-E Jul/25</v>
          </cell>
        </row>
        <row r="315">
          <cell r="A315">
            <v>5001030</v>
          </cell>
          <cell r="B315" t="str">
            <v>CIMENTO IMPERMEABILIZANTE DE CRISTALIZAÇÃO - ESTRUTUTURA ENTERRADA</v>
          </cell>
          <cell r="C315" t="str">
            <v>M2</v>
          </cell>
          <cell r="D315">
            <v>72.2</v>
          </cell>
          <cell r="E315" t="str">
            <v>SIURB-E Jul/25</v>
          </cell>
        </row>
        <row r="316">
          <cell r="A316">
            <v>5001040</v>
          </cell>
          <cell r="B316" t="str">
            <v>REGULARIZAÇÃO COM ARGAMASSA DE CIMENTO E AREIA - TRAÇO 1:3, ESPESSURA MÉDIA 30MM</v>
          </cell>
          <cell r="C316" t="str">
            <v>M2</v>
          </cell>
          <cell r="D316">
            <v>50.23</v>
          </cell>
          <cell r="E316" t="str">
            <v>SIURB-E Jul/25</v>
          </cell>
        </row>
        <row r="317">
          <cell r="A317">
            <v>5001043</v>
          </cell>
          <cell r="B317" t="str">
            <v>PINTURA PROTETORA COM TINTA BETUMINOSA (PARA  ARGAMASSA IMPERMEÁVEL) - 2 DEMÃOS</v>
          </cell>
          <cell r="C317" t="str">
            <v>M2</v>
          </cell>
          <cell r="D317">
            <v>18.37</v>
          </cell>
          <cell r="E317" t="str">
            <v>SIURB-E Jul/25</v>
          </cell>
        </row>
        <row r="318">
          <cell r="A318">
            <v>5001047</v>
          </cell>
          <cell r="B318" t="str">
            <v>PROTEÇÃO MECÂNICA COM ARGAMASSA DE CIMENTO E AREIA - TRAÇO 1:7, ESPESSURA MÉDIA 30MM</v>
          </cell>
          <cell r="C318" t="str">
            <v>M2</v>
          </cell>
          <cell r="D318">
            <v>47.03</v>
          </cell>
          <cell r="E318" t="str">
            <v>SIURB-E Jul/25</v>
          </cell>
        </row>
        <row r="319">
          <cell r="A319">
            <v>5002000</v>
          </cell>
          <cell r="B319" t="str">
            <v>IMPERMEABILIZANTE CONTRA ÁGUA SOB PRESSÃO</v>
          </cell>
          <cell r="C319" t="str">
            <v>.</v>
          </cell>
          <cell r="D319" t="str">
            <v>.</v>
          </cell>
          <cell r="E319" t="str">
            <v>SIURB-E Jul/25</v>
          </cell>
        </row>
        <row r="320">
          <cell r="A320">
            <v>5002002</v>
          </cell>
          <cell r="B320" t="str">
            <v>BD.01 - ARGAMASSA IMPERMEABILIZANTE DE CIMENTO E AREIA (RESERVATÓRIOS E PISCINAS) - TRAÇO 1:3, ESPESSURA 30MM</v>
          </cell>
          <cell r="C320" t="str">
            <v>M2</v>
          </cell>
          <cell r="D320">
            <v>141.93</v>
          </cell>
          <cell r="E320" t="str">
            <v>SIURB-E Jul/25</v>
          </cell>
        </row>
        <row r="321">
          <cell r="A321">
            <v>5002030</v>
          </cell>
          <cell r="B321" t="str">
            <v>CIMENTO IMPERMEABILIZANTE DE CRISTALIZAÇÃO - ESTRUTURA ELEVADA</v>
          </cell>
          <cell r="C321" t="str">
            <v>M2</v>
          </cell>
          <cell r="D321">
            <v>82.81</v>
          </cell>
          <cell r="E321" t="str">
            <v>SIURB-E Jul/25</v>
          </cell>
        </row>
        <row r="322">
          <cell r="A322">
            <v>5002043</v>
          </cell>
          <cell r="B322" t="str">
            <v>PINTURA PROTETORA COM TINTA BETUMINOSA (PARA ARGAMASSA IMPERMEÁVEL) - 2 DEMÃOS</v>
          </cell>
          <cell r="C322" t="str">
            <v>M2</v>
          </cell>
          <cell r="D322">
            <v>18.37</v>
          </cell>
          <cell r="E322" t="str">
            <v>SIURB-E Jul/25</v>
          </cell>
        </row>
        <row r="323">
          <cell r="A323">
            <v>5002044</v>
          </cell>
          <cell r="B323" t="str">
            <v>PINTURA PROTETORA COM TINTA A BASE DE EPÓXI (PARA ARGAMASSA IMPERMEÁVEL)</v>
          </cell>
          <cell r="C323" t="str">
            <v>M2</v>
          </cell>
          <cell r="D323">
            <v>212.43</v>
          </cell>
          <cell r="E323" t="str">
            <v>SIURB-E Jul/25</v>
          </cell>
        </row>
        <row r="324">
          <cell r="A324">
            <v>5003000</v>
          </cell>
          <cell r="B324" t="str">
            <v>IMPERMEABILIZANTE CONTRA ÁGUA DE PERCOLAÇÃO</v>
          </cell>
          <cell r="C324" t="str">
            <v>.</v>
          </cell>
          <cell r="D324" t="str">
            <v>.</v>
          </cell>
          <cell r="E324" t="str">
            <v>SIURB-E Jul/25</v>
          </cell>
        </row>
        <row r="325">
          <cell r="A325">
            <v>5003002</v>
          </cell>
          <cell r="B325" t="str">
            <v>BD.01 - ARGAMASSA IMPERMEABILIZANTE DE CIMENTO E AREIA (CALHAS E MARQUISES) - TRAÇO 1:3, ESPESSURA 30MM</v>
          </cell>
          <cell r="C325" t="str">
            <v>M2</v>
          </cell>
          <cell r="D325">
            <v>141.93</v>
          </cell>
          <cell r="E325" t="str">
            <v>SIURB-E Jul/25</v>
          </cell>
        </row>
        <row r="326">
          <cell r="A326">
            <v>5003008</v>
          </cell>
          <cell r="B326" t="str">
            <v>MANTA ASFÁLTICA ESPESSURA DE 3MM COM VÉU DE POLIÉSTER COLADA A MAÇARICO</v>
          </cell>
          <cell r="C326" t="str">
            <v>M2</v>
          </cell>
          <cell r="D326">
            <v>148.68</v>
          </cell>
          <cell r="E326" t="str">
            <v>SIURB-E Jul/25</v>
          </cell>
        </row>
        <row r="327">
          <cell r="A327">
            <v>5003009</v>
          </cell>
          <cell r="B327" t="str">
            <v>MANTA ASFÁLTICA ESPESSURA DE 4MM COM VÉU DE POLIÉSTER COLADA A MAÇARICO</v>
          </cell>
          <cell r="C327" t="str">
            <v>M2</v>
          </cell>
          <cell r="D327">
            <v>146.24</v>
          </cell>
          <cell r="E327" t="str">
            <v>SIURB-E Jul/25</v>
          </cell>
        </row>
        <row r="328">
          <cell r="A328">
            <v>5003011</v>
          </cell>
          <cell r="B328" t="str">
            <v>MANTA ASFÁLTICA ESPESSURA DE 4MM ANTI RAIZ COM VÉU DE POLIÉSTER</v>
          </cell>
          <cell r="C328" t="str">
            <v>M2</v>
          </cell>
          <cell r="D328">
            <v>163.83000000000001</v>
          </cell>
          <cell r="E328" t="str">
            <v>SIURB-E Jul/25</v>
          </cell>
        </row>
        <row r="329">
          <cell r="A329">
            <v>5003012</v>
          </cell>
          <cell r="B329" t="str">
            <v>BD.12 - IMPERMEABILIZAÇÃO A BASE DE EMULSÃO ASFÁLTICA - ESTRUTURADA COM TECIDO POLIÉSTER - 2 CAMADAS DE ESTRUTURANTE</v>
          </cell>
          <cell r="C329" t="str">
            <v>M2</v>
          </cell>
          <cell r="D329">
            <v>121.74</v>
          </cell>
          <cell r="E329" t="str">
            <v>SIURB-E Jul/25</v>
          </cell>
        </row>
        <row r="330">
          <cell r="A330">
            <v>5003013</v>
          </cell>
          <cell r="B330" t="str">
            <v>BD.12 - IMPERMEABILIZAÇÃO A BASE DE EMULSÃO ASFÁLTICA ESTRUTURADA COM TECIDO DE POLIÉSTER - 3 CAMADAS DE ESTRUTURANTE</v>
          </cell>
          <cell r="C330" t="str">
            <v>M2</v>
          </cell>
          <cell r="D330">
            <v>155.71</v>
          </cell>
          <cell r="E330" t="str">
            <v>SIURB-E Jul/25</v>
          </cell>
        </row>
        <row r="331">
          <cell r="A331">
            <v>5003017</v>
          </cell>
          <cell r="B331" t="str">
            <v>BD-12 IMPERMEABILIZAÇÃO A BASE DE EMULSÃO ASFÁLTICA MODIFICADA COM ELASTÔMEROS - ESTRUTURADA COM TECIDO DE POLIÉSTER - 2 CAMADAS DE ESTRUTURANTE</v>
          </cell>
          <cell r="C331" t="str">
            <v>M2</v>
          </cell>
          <cell r="D331">
            <v>149.96</v>
          </cell>
          <cell r="E331" t="str">
            <v>SIURB-E Jul/25</v>
          </cell>
        </row>
        <row r="332">
          <cell r="A332">
            <v>5003040</v>
          </cell>
          <cell r="B332" t="str">
            <v>REGULARIZAÇÃO COM ARGAMASSA DE CIMENTO E AREIA - TRAÇO 1:3, ESPESSURA MÉDIA 30MM</v>
          </cell>
          <cell r="C332" t="str">
            <v>M2</v>
          </cell>
          <cell r="D332">
            <v>50.23</v>
          </cell>
          <cell r="E332" t="str">
            <v>SIURB-E Jul/25</v>
          </cell>
        </row>
        <row r="333">
          <cell r="A333">
            <v>5003043</v>
          </cell>
          <cell r="B333" t="str">
            <v>BD.01 - PINTURA PROTETORA COM TINTA BETUMINOSA (PARA ARGAMASSA IMPERMEÁVEL) - 2 DEMÃOS</v>
          </cell>
          <cell r="C333" t="str">
            <v>M2</v>
          </cell>
          <cell r="D333">
            <v>18.37</v>
          </cell>
          <cell r="E333" t="str">
            <v>SIURB-E Jul/25</v>
          </cell>
        </row>
        <row r="334">
          <cell r="A334">
            <v>5003047</v>
          </cell>
          <cell r="B334" t="str">
            <v>PROTEÇÃO MECÂNICA COM ARGAMASSA DE CIMENTO E AREIA - TRAÇO 1:7, ESPESSURA MÉDIA 30MM</v>
          </cell>
          <cell r="C334" t="str">
            <v>M2</v>
          </cell>
          <cell r="D334">
            <v>47.03</v>
          </cell>
          <cell r="E334" t="str">
            <v>SIURB-E Jul/25</v>
          </cell>
        </row>
        <row r="335">
          <cell r="A335">
            <v>5003054</v>
          </cell>
          <cell r="B335" t="str">
            <v>ARGILA EXPANDIDA SOLTA</v>
          </cell>
          <cell r="C335" t="str">
            <v>M3</v>
          </cell>
          <cell r="D335">
            <v>727.36</v>
          </cell>
          <cell r="E335" t="str">
            <v>SIURB-E Jul/25</v>
          </cell>
        </row>
        <row r="336">
          <cell r="A336">
            <v>5003055</v>
          </cell>
          <cell r="B336" t="str">
            <v>ISOLAMENTO TÉRMICO COM ARGILA EXPANDIDA SOLTA - ESPESSURA 70MM</v>
          </cell>
          <cell r="C336" t="str">
            <v>M2</v>
          </cell>
          <cell r="D336">
            <v>90.34</v>
          </cell>
          <cell r="E336" t="str">
            <v>SIURB-E Jul/25</v>
          </cell>
        </row>
        <row r="337">
          <cell r="A337">
            <v>5003073</v>
          </cell>
          <cell r="B337" t="str">
            <v>ISOLAMENTO TÉRMICO COM POLIESTIRENO EXPANDIDO - ESPESSURA 50MM</v>
          </cell>
          <cell r="C337" t="str">
            <v>M2</v>
          </cell>
          <cell r="D337">
            <v>46.38</v>
          </cell>
          <cell r="E337" t="str">
            <v>SIURB-E Jul/25</v>
          </cell>
        </row>
        <row r="338">
          <cell r="A338">
            <v>5004000</v>
          </cell>
          <cell r="B338" t="str">
            <v>JUNTAS DE DILATAÇÃO</v>
          </cell>
          <cell r="C338" t="str">
            <v>.</v>
          </cell>
          <cell r="D338" t="str">
            <v>.</v>
          </cell>
          <cell r="E338" t="str">
            <v>SIURB-E Jul/25</v>
          </cell>
        </row>
        <row r="339">
          <cell r="A339">
            <v>5004010</v>
          </cell>
          <cell r="B339" t="str">
            <v>MASTIQUE ELÁSTICO A BASE DE SILICONE</v>
          </cell>
          <cell r="C339" t="str">
            <v>DM3</v>
          </cell>
          <cell r="D339">
            <v>86.82</v>
          </cell>
          <cell r="E339" t="str">
            <v>SIURB-E Jul/25</v>
          </cell>
        </row>
        <row r="340">
          <cell r="A340">
            <v>5004030</v>
          </cell>
          <cell r="B340" t="str">
            <v>MASTIQUE ELÁSTICO A BASE DE POLIURETANO - MONOCOMPONENTE</v>
          </cell>
          <cell r="C340" t="str">
            <v>DM3</v>
          </cell>
          <cell r="D340">
            <v>165.05</v>
          </cell>
          <cell r="E340" t="str">
            <v>SIURB-E Jul/25</v>
          </cell>
        </row>
        <row r="341">
          <cell r="A341">
            <v>5004050</v>
          </cell>
          <cell r="B341" t="str">
            <v>FORNECIMENTO E COLOCAÇÃO DE JUNTA DE DILATAÇÃO DE ELASTÔMERO DE NEOPRENE, TIPO JEENE JJ2540VV OU SIMILAR</v>
          </cell>
          <cell r="C341" t="str">
            <v>M</v>
          </cell>
          <cell r="D341">
            <v>570.33000000000004</v>
          </cell>
          <cell r="E341" t="str">
            <v>SIURB-E Jul/25</v>
          </cell>
        </row>
        <row r="342">
          <cell r="A342">
            <v>5050000</v>
          </cell>
          <cell r="B342" t="str">
            <v>DEMOLIÇÕES</v>
          </cell>
          <cell r="C342" t="str">
            <v>.</v>
          </cell>
          <cell r="D342" t="str">
            <v>.</v>
          </cell>
          <cell r="E342" t="str">
            <v>SIURB-E Jul/25</v>
          </cell>
        </row>
        <row r="343">
          <cell r="A343">
            <v>5050001</v>
          </cell>
          <cell r="B343" t="str">
            <v>DEMOLIÇÃO DE ARGAMASSA IMPERMEÁVEL - ESPESSURA MÉDIA DE 30MM</v>
          </cell>
          <cell r="C343" t="str">
            <v>M2</v>
          </cell>
          <cell r="D343">
            <v>12.95</v>
          </cell>
          <cell r="E343" t="str">
            <v>SIURB-E Jul/25</v>
          </cell>
        </row>
        <row r="344">
          <cell r="A344">
            <v>5050002</v>
          </cell>
          <cell r="B344" t="str">
            <v>DEMOLIÇÃO DE SISTEMAS IMPERMEABILIZANTES DE BASE ASFÁLTICA</v>
          </cell>
          <cell r="C344" t="str">
            <v>M2</v>
          </cell>
          <cell r="D344">
            <v>5.18</v>
          </cell>
          <cell r="E344" t="str">
            <v>SIURB-E Jul/25</v>
          </cell>
        </row>
        <row r="345">
          <cell r="A345">
            <v>5050005</v>
          </cell>
          <cell r="B345" t="str">
            <v>DEMOLIÇÃO DE SISTEMAS DE ISOLAMENTO TÉRMICO EM GERAL</v>
          </cell>
          <cell r="C345" t="str">
            <v>M2</v>
          </cell>
          <cell r="D345">
            <v>2.59</v>
          </cell>
          <cell r="E345" t="str">
            <v>SIURB-E Jul/25</v>
          </cell>
        </row>
        <row r="346">
          <cell r="A346">
            <v>5050010</v>
          </cell>
          <cell r="B346" t="str">
            <v>DEMOLIÇÃO DE CAPEAMENTO PROTETOR, EXECUTADO COM ARGAMASSA DE CIMENTO E AREIA</v>
          </cell>
          <cell r="C346" t="str">
            <v>M2</v>
          </cell>
          <cell r="D346">
            <v>7.77</v>
          </cell>
          <cell r="E346" t="str">
            <v>SIURB-E Jul/25</v>
          </cell>
        </row>
        <row r="347">
          <cell r="A347">
            <v>5050012</v>
          </cell>
          <cell r="B347" t="str">
            <v>DEMOLIÇÃO DE PROTEÇÃO TERMOMECÂNICA - LADRILHOS CERÂMICOS OU HIDRÁULICOS</v>
          </cell>
          <cell r="C347" t="str">
            <v>M2</v>
          </cell>
          <cell r="D347">
            <v>15.53</v>
          </cell>
          <cell r="E347" t="str">
            <v>SIURB-E Jul/25</v>
          </cell>
        </row>
        <row r="348">
          <cell r="A348">
            <v>5050015</v>
          </cell>
          <cell r="B348" t="str">
            <v>DEMOLIÇÃO DE ARGAMASSA DE REGULARIZAÇÃO - ESPESSURA MÉDIA DE 30MM</v>
          </cell>
          <cell r="C348" t="str">
            <v>M2</v>
          </cell>
          <cell r="D348">
            <v>12.95</v>
          </cell>
          <cell r="E348" t="str">
            <v>SIURB-E Jul/25</v>
          </cell>
        </row>
        <row r="349">
          <cell r="A349">
            <v>5060000</v>
          </cell>
          <cell r="B349" t="str">
            <v>RETIRADAS</v>
          </cell>
          <cell r="C349" t="str">
            <v>.</v>
          </cell>
          <cell r="D349" t="str">
            <v>.</v>
          </cell>
          <cell r="E349" t="str">
            <v>SIURB-E Jul/25</v>
          </cell>
        </row>
        <row r="350">
          <cell r="A350">
            <v>5060005</v>
          </cell>
          <cell r="B350" t="str">
            <v>RETIRADA DE ISOLAMENTO TÉRMICO - TIJOLOS CERÂMICOS FURADOS</v>
          </cell>
          <cell r="C350" t="str">
            <v>M2</v>
          </cell>
          <cell r="D350">
            <v>7.77</v>
          </cell>
          <cell r="E350" t="str">
            <v>SIURB-E Jul/25</v>
          </cell>
        </row>
        <row r="351">
          <cell r="A351">
            <v>5060006</v>
          </cell>
          <cell r="B351" t="str">
            <v>RETIRADA DE ISOLAMENTO TÉRMICO - AGREGADOS SOLTOS EM GERAL</v>
          </cell>
          <cell r="C351" t="str">
            <v>M3</v>
          </cell>
          <cell r="D351">
            <v>51.78</v>
          </cell>
          <cell r="E351" t="str">
            <v>SIURB-E Jul/25</v>
          </cell>
        </row>
        <row r="352">
          <cell r="A352">
            <v>5070000</v>
          </cell>
          <cell r="B352" t="str">
            <v>RETIRADAS</v>
          </cell>
          <cell r="C352" t="str">
            <v>.</v>
          </cell>
          <cell r="D352" t="str">
            <v>.</v>
          </cell>
          <cell r="E352" t="str">
            <v>SIURB-E Jul/25</v>
          </cell>
        </row>
        <row r="353">
          <cell r="A353">
            <v>5070006</v>
          </cell>
          <cell r="B353" t="str">
            <v>RECOLOCAÇÃO DE ISOLAMENTO TÉRMICO - AGREGADOS SOLTOS EM GERAL</v>
          </cell>
          <cell r="C353" t="str">
            <v>M3</v>
          </cell>
          <cell r="D353">
            <v>116.51</v>
          </cell>
          <cell r="E353" t="str">
            <v>SIURB-E Jul/25</v>
          </cell>
        </row>
        <row r="354">
          <cell r="A354">
            <v>5080000</v>
          </cell>
          <cell r="B354" t="str">
            <v>SERVIÇOS PARCIAIS</v>
          </cell>
          <cell r="C354" t="str">
            <v>.</v>
          </cell>
          <cell r="D354" t="str">
            <v>.</v>
          </cell>
          <cell r="E354" t="str">
            <v>SIURB-E Jul/25</v>
          </cell>
        </row>
        <row r="355">
          <cell r="A355">
            <v>5090000</v>
          </cell>
          <cell r="B355" t="str">
            <v>RESINAS</v>
          </cell>
          <cell r="C355" t="str">
            <v>.</v>
          </cell>
          <cell r="D355" t="str">
            <v>.</v>
          </cell>
          <cell r="E355" t="str">
            <v>SIURB-E Jul/25</v>
          </cell>
        </row>
        <row r="356">
          <cell r="A356">
            <v>6000000</v>
          </cell>
          <cell r="B356" t="str">
            <v>COBERTURAS</v>
          </cell>
          <cell r="C356"/>
          <cell r="D356"/>
          <cell r="E356" t="str">
            <v>SIURB-E Jul/25</v>
          </cell>
        </row>
        <row r="357">
          <cell r="A357">
            <v>6001000</v>
          </cell>
          <cell r="B357" t="str">
            <v>ESTRUTURAS DE COBERTURA</v>
          </cell>
          <cell r="C357" t="str">
            <v>.</v>
          </cell>
          <cell r="D357" t="str">
            <v>.</v>
          </cell>
          <cell r="E357" t="str">
            <v>SIURB-E Jul/25</v>
          </cell>
        </row>
        <row r="358">
          <cell r="A358">
            <v>6001010</v>
          </cell>
          <cell r="B358" t="str">
            <v>ESTRUTURA DE MADEIRA, EM TERÇAS, PARA TELHAS ONDULADAS CRFS/AL/PL/AG</v>
          </cell>
          <cell r="C358" t="str">
            <v>M2</v>
          </cell>
          <cell r="D358">
            <v>70.760000000000005</v>
          </cell>
          <cell r="E358" t="str">
            <v>SIURB-E Jul/25</v>
          </cell>
        </row>
        <row r="359">
          <cell r="A359">
            <v>6001013</v>
          </cell>
          <cell r="B359" t="str">
            <v>ESTRUTURA DE MADEIRA, PONTALETADA, PARA TELHAS ONDULADAS CRFS/AL/PL/AG</v>
          </cell>
          <cell r="C359" t="str">
            <v>M2</v>
          </cell>
          <cell r="D359">
            <v>249.83</v>
          </cell>
          <cell r="E359" t="str">
            <v>SIURB-E Jul/25</v>
          </cell>
        </row>
        <row r="360">
          <cell r="A360">
            <v>6001015</v>
          </cell>
          <cell r="B360" t="str">
            <v>ESTRUTURA COM TESOURAS DE MADEIRA PARA TELHAS ONDULADAS CRFS/AL/PL - VÃOS ATÉ 7,00M</v>
          </cell>
          <cell r="C360" t="str">
            <v>M2</v>
          </cell>
          <cell r="D360">
            <v>161.43</v>
          </cell>
          <cell r="E360" t="str">
            <v>SIURB-E Jul/25</v>
          </cell>
        </row>
        <row r="361">
          <cell r="A361">
            <v>6001016</v>
          </cell>
          <cell r="B361" t="str">
            <v>ESTRUTURA COM TESOURAS DE MADEIRA PARA TELHAS ONDULADAS CRFS/AL/PL - VÃOS 7,01 À 10,00M</v>
          </cell>
          <cell r="C361" t="str">
            <v>M2</v>
          </cell>
          <cell r="D361">
            <v>177.58</v>
          </cell>
          <cell r="E361" t="str">
            <v>SIURB-E Jul/25</v>
          </cell>
        </row>
        <row r="362">
          <cell r="A362">
            <v>6001017</v>
          </cell>
          <cell r="B362" t="str">
            <v>ESTRUTURA COM TESOURAS DE MADEIRA PARA TELHAS ONDULADAS CRFS/AL/PL - VÃOS 10,01 À 13,00M</v>
          </cell>
          <cell r="C362" t="str">
            <v>M2</v>
          </cell>
          <cell r="D362">
            <v>209.66</v>
          </cell>
          <cell r="E362" t="str">
            <v>SIURB-E Jul/25</v>
          </cell>
        </row>
        <row r="363">
          <cell r="A363">
            <v>6001018</v>
          </cell>
          <cell r="B363" t="str">
            <v>ESTRUTURA COM TESOURAS DE MADEIRA PARA TELHAS ONDULADAS CRFS/AL/PL - VÃOS 13,01 À 18,00M</v>
          </cell>
          <cell r="C363" t="str">
            <v>M2</v>
          </cell>
          <cell r="D363">
            <v>249.19</v>
          </cell>
          <cell r="E363" t="str">
            <v>SIURB-E Jul/25</v>
          </cell>
        </row>
        <row r="364">
          <cell r="A364">
            <v>6001030</v>
          </cell>
          <cell r="B364" t="str">
            <v>FORNECIMENTO DE ESTRUTURA METÁLICA PARA COBERTURA</v>
          </cell>
          <cell r="C364" t="str">
            <v>KG</v>
          </cell>
          <cell r="D364">
            <v>15.51</v>
          </cell>
          <cell r="E364" t="str">
            <v>SIURB-E Jul/25</v>
          </cell>
        </row>
        <row r="365">
          <cell r="A365">
            <v>6001031</v>
          </cell>
          <cell r="B365" t="str">
            <v>MONTAGEM DE ESTRUTURA METÁLICA PARA COBERTURA</v>
          </cell>
          <cell r="C365" t="str">
            <v>KG</v>
          </cell>
          <cell r="D365">
            <v>3.62</v>
          </cell>
          <cell r="E365" t="str">
            <v>SIURB-E Jul/25</v>
          </cell>
        </row>
        <row r="366">
          <cell r="A366">
            <v>6002000</v>
          </cell>
          <cell r="B366" t="str">
            <v>TELHADOS</v>
          </cell>
          <cell r="C366" t="str">
            <v>.</v>
          </cell>
          <cell r="D366" t="str">
            <v>.</v>
          </cell>
          <cell r="E366" t="str">
            <v>SIURB-E Jul/25</v>
          </cell>
        </row>
        <row r="367">
          <cell r="A367">
            <v>6002003</v>
          </cell>
          <cell r="B367" t="str">
            <v>TELHAS DE BARRO COZIDO - PAULISTA</v>
          </cell>
          <cell r="C367" t="str">
            <v>M2</v>
          </cell>
          <cell r="D367">
            <v>182.84</v>
          </cell>
          <cell r="E367" t="str">
            <v>SIURB-E Jul/25</v>
          </cell>
        </row>
        <row r="368">
          <cell r="A368">
            <v>6002004</v>
          </cell>
          <cell r="B368" t="str">
            <v>TELHAS DE BARRO COZIDO - SUPER-PAULISTA (PLAN)</v>
          </cell>
          <cell r="C368" t="str">
            <v>M2</v>
          </cell>
          <cell r="D368">
            <v>171.85</v>
          </cell>
          <cell r="E368" t="str">
            <v>SIURB-E Jul/25</v>
          </cell>
        </row>
        <row r="369">
          <cell r="A369">
            <v>6002005</v>
          </cell>
          <cell r="B369" t="str">
            <v>TELHAS DE BARRO COZIDO - FRANCESA</v>
          </cell>
          <cell r="C369" t="str">
            <v>M2</v>
          </cell>
          <cell r="D369">
            <v>108.59</v>
          </cell>
          <cell r="E369" t="str">
            <v>SIURB-E Jul/25</v>
          </cell>
        </row>
        <row r="370">
          <cell r="A370">
            <v>6002021</v>
          </cell>
          <cell r="B370" t="str">
            <v>TELHA ONDULADA CRFS 6MM</v>
          </cell>
          <cell r="C370" t="str">
            <v>M2</v>
          </cell>
          <cell r="D370">
            <v>43.78</v>
          </cell>
          <cell r="E370" t="str">
            <v>SIURB-E Jul/25</v>
          </cell>
        </row>
        <row r="371">
          <cell r="A371">
            <v>6002022</v>
          </cell>
          <cell r="B371" t="str">
            <v>TELHA ONDULADA CRFS 8MM</v>
          </cell>
          <cell r="C371" t="str">
            <v>M2</v>
          </cell>
          <cell r="D371">
            <v>67.25</v>
          </cell>
          <cell r="E371" t="str">
            <v>SIURB-E Jul/25</v>
          </cell>
        </row>
        <row r="372">
          <cell r="A372">
            <v>6002023</v>
          </cell>
          <cell r="B372" t="str">
            <v>TELHA ESTRUTURAL TRAPEZOIDAL EM CRFS, LARGURA ÚTIL=44CM - ESPESSURA 8MM</v>
          </cell>
          <cell r="C372" t="str">
            <v>M2</v>
          </cell>
          <cell r="D372">
            <v>159.61000000000001</v>
          </cell>
          <cell r="E372" t="str">
            <v>SIURB-E Jul/25</v>
          </cell>
        </row>
        <row r="373">
          <cell r="A373">
            <v>6002025</v>
          </cell>
          <cell r="B373" t="str">
            <v>TELHA ESTRUTURAL TRAPEZOIDAL EM CRFS, LARGURA ÚTIL=90CM - ESPESSURA 8MM</v>
          </cell>
          <cell r="C373" t="str">
            <v>M2</v>
          </cell>
          <cell r="D373">
            <v>146.47999999999999</v>
          </cell>
          <cell r="E373" t="str">
            <v>SIURB-E Jul/25</v>
          </cell>
        </row>
        <row r="374">
          <cell r="A374">
            <v>6002043</v>
          </cell>
          <cell r="B374" t="str">
            <v>TELHA TRAPEZOIDAL DUPLA EM AÇO GALVANIZADO - E= 0,8MM, REVESTIMENTO B, H=40MM - PINTADA 1 FACE - MIOLO EM POLIURETANO E=30MM</v>
          </cell>
          <cell r="C374" t="str">
            <v>M2</v>
          </cell>
          <cell r="D374">
            <v>316.95</v>
          </cell>
          <cell r="E374" t="str">
            <v>SIURB-E Jul/25</v>
          </cell>
        </row>
        <row r="375">
          <cell r="A375">
            <v>6002044</v>
          </cell>
          <cell r="B375" t="str">
            <v>TELHA TRAPEZOIDAL EM AÇO GALVANIZADO ESPESSURA DE 0,50MM, REVESTIMENTO B, H=40MM</v>
          </cell>
          <cell r="C375" t="str">
            <v>M2</v>
          </cell>
          <cell r="D375">
            <v>84.44</v>
          </cell>
          <cell r="E375" t="str">
            <v>SIURB-E Jul/25</v>
          </cell>
        </row>
        <row r="376">
          <cell r="A376">
            <v>6002045</v>
          </cell>
          <cell r="B376" t="str">
            <v>TELHA ONDULADA EM AÇO GALVANIZADO ESPESSURA DE 0,50MM, REVESTIMENTO B, H=17,5MM</v>
          </cell>
          <cell r="C376" t="str">
            <v>M2</v>
          </cell>
          <cell r="D376">
            <v>88.73</v>
          </cell>
          <cell r="E376" t="str">
            <v>SIURB-E Jul/25</v>
          </cell>
        </row>
        <row r="377">
          <cell r="A377">
            <v>6002046</v>
          </cell>
          <cell r="B377" t="str">
            <v>TELHA TRAPEZOIDAL DUP. AÇO GALVANIZADO ESPESSURA DE 0,5MM, REVESTIMENTO B, H=40MM, COM MIOLO POLIURETANO E=30MM</v>
          </cell>
          <cell r="C377" t="str">
            <v>M2</v>
          </cell>
          <cell r="D377">
            <v>196.17</v>
          </cell>
          <cell r="E377" t="str">
            <v>SIURB-E Jul/25</v>
          </cell>
        </row>
        <row r="378">
          <cell r="A378">
            <v>6002047</v>
          </cell>
          <cell r="B378" t="str">
            <v>TELHA TRAPEZOIDAL EM AÇO GALVANIZADO ESP=0,5MM, H=40MM, COM PINTURA ELETROLÍTICA COR BRANCA 2 FACES</v>
          </cell>
          <cell r="C378" t="str">
            <v>M2</v>
          </cell>
          <cell r="D378">
            <v>104.9</v>
          </cell>
          <cell r="E378" t="str">
            <v>SIURB-E Jul/25</v>
          </cell>
        </row>
        <row r="379">
          <cell r="A379">
            <v>6002048</v>
          </cell>
          <cell r="B379" t="str">
            <v>TELHA ONDULADA EM AÇO GALVANIZADO E=0,5MM, REVESTIMENTO B, H=17,5MM COM PINTURA ELETROLÍTICA COR BRANCA 2 FACES</v>
          </cell>
          <cell r="C379" t="str">
            <v>M2</v>
          </cell>
          <cell r="D379">
            <v>74.349999999999994</v>
          </cell>
          <cell r="E379" t="str">
            <v>SIURB-E Jul/25</v>
          </cell>
        </row>
        <row r="380">
          <cell r="A380">
            <v>6002049</v>
          </cell>
          <cell r="B380" t="str">
            <v>TELHA TRAPEZOIDAL DUP. AÇO GALVANIZADO E=0,5MM, REVESTIMENTO B, H=40MM PINTURA MIOLO POLIURETANO E=30MM</v>
          </cell>
          <cell r="C380" t="str">
            <v>M2</v>
          </cell>
          <cell r="D380">
            <v>215.2</v>
          </cell>
          <cell r="E380" t="str">
            <v>SIURB-E Jul/25</v>
          </cell>
        </row>
        <row r="381">
          <cell r="A381">
            <v>6002050</v>
          </cell>
          <cell r="B381" t="str">
            <v>TELHAS EM POLICARBONATO ALVEOLAR 6MM COM ESTRUTURA METÁLICA GALVANIZADA INSTALADA</v>
          </cell>
          <cell r="C381" t="str">
            <v>M2</v>
          </cell>
          <cell r="D381">
            <v>601.33000000000004</v>
          </cell>
          <cell r="E381" t="str">
            <v>SIURB-E Jul/25</v>
          </cell>
        </row>
        <row r="382">
          <cell r="A382">
            <v>6002051</v>
          </cell>
          <cell r="B382" t="str">
            <v>CUMEEIRA OU ESPIGÃO PARA TELHAS PAULISTA, PLAN E FRANCESA - BARRO OU VIDRO</v>
          </cell>
          <cell r="C382" t="str">
            <v>M</v>
          </cell>
          <cell r="D382">
            <v>41.65</v>
          </cell>
          <cell r="E382" t="str">
            <v>SIURB-E Jul/25</v>
          </cell>
        </row>
        <row r="383">
          <cell r="A383">
            <v>6002055</v>
          </cell>
          <cell r="B383" t="str">
            <v>CUMEEIRA PARA TELHA ONDULADA (CRFS, PVC RÍGIDO E POLIÉSTER), TRAPEZOIDAL E GRECA (PVC RÍGIDO E POLIÉSTER)</v>
          </cell>
          <cell r="C383" t="str">
            <v>M</v>
          </cell>
          <cell r="D383">
            <v>82.64</v>
          </cell>
          <cell r="E383" t="str">
            <v>SIURB-E Jul/25</v>
          </cell>
        </row>
        <row r="384">
          <cell r="A384">
            <v>6002056</v>
          </cell>
          <cell r="B384" t="str">
            <v>CUMEEIRA NORMAL PARA TELHA TECNOLOGIA CRFS, ESTRUTURAL TRAPEZOIDAL 44CM</v>
          </cell>
          <cell r="C384" t="str">
            <v>M</v>
          </cell>
          <cell r="D384">
            <v>106.5</v>
          </cell>
          <cell r="E384" t="str">
            <v>SIURB-E Jul/25</v>
          </cell>
        </row>
        <row r="385">
          <cell r="A385">
            <v>6002057</v>
          </cell>
          <cell r="B385" t="str">
            <v>CUMEEIRA NORMAL PARA TELHA TECNOLOGIA CRFS, ESTRUTURAL TRAPEZOIDAL - 90CM</v>
          </cell>
          <cell r="C385" t="str">
            <v>M</v>
          </cell>
          <cell r="D385">
            <v>466.83</v>
          </cell>
          <cell r="E385" t="str">
            <v>SIURB-E Jul/25</v>
          </cell>
        </row>
        <row r="386">
          <cell r="A386">
            <v>6002090</v>
          </cell>
          <cell r="B386" t="str">
            <v>CUMEEIRA DE ALUMÍNIO, PERFIL ONDULADO - NORMAL E= 0,8MM</v>
          </cell>
          <cell r="C386" t="str">
            <v>M</v>
          </cell>
          <cell r="D386">
            <v>122.26</v>
          </cell>
          <cell r="E386" t="str">
            <v>SIURB-E Jul/25</v>
          </cell>
        </row>
        <row r="387">
          <cell r="A387">
            <v>6002091</v>
          </cell>
          <cell r="B387" t="str">
            <v>CUMEEIRA DE ALUMÍNIO, PERFIL TRAPEZOIDAL - NORMAL - E=0,8MM</v>
          </cell>
          <cell r="C387" t="str">
            <v>M</v>
          </cell>
          <cell r="D387">
            <v>123.06</v>
          </cell>
          <cell r="E387" t="str">
            <v>SIURB-E Jul/25</v>
          </cell>
        </row>
        <row r="388">
          <cell r="A388">
            <v>6002092</v>
          </cell>
          <cell r="B388" t="str">
            <v>CUMEEIRA DE ALUMÍNIO PERFIL ONDULADO - SHED - E=0,8MM</v>
          </cell>
          <cell r="C388" t="str">
            <v>M</v>
          </cell>
          <cell r="D388">
            <v>120.78</v>
          </cell>
          <cell r="E388" t="str">
            <v>SIURB-E Jul/25</v>
          </cell>
        </row>
        <row r="389">
          <cell r="A389">
            <v>6002093</v>
          </cell>
          <cell r="B389" t="str">
            <v>CUMEEIRA DE ALUMÍNIO - PERFIL TRAPEZOIDAL - SHED - E=0,8MM</v>
          </cell>
          <cell r="C389" t="str">
            <v>M</v>
          </cell>
          <cell r="D389">
            <v>122.03</v>
          </cell>
          <cell r="E389" t="str">
            <v>SIURB-E Jul/25</v>
          </cell>
        </row>
        <row r="390">
          <cell r="A390">
            <v>6002094</v>
          </cell>
          <cell r="B390" t="str">
            <v>CUMEEIRA TRAPEZOIDAL EM AÇO GALVANIZADO ESP=0,5MM, REVESTIMENTO B, H=40MM, L=0,60 M</v>
          </cell>
          <cell r="C390" t="str">
            <v>M</v>
          </cell>
          <cell r="D390">
            <v>82.6</v>
          </cell>
          <cell r="E390" t="str">
            <v>SIURB-E Jul/25</v>
          </cell>
        </row>
        <row r="391">
          <cell r="A391">
            <v>6002095</v>
          </cell>
          <cell r="B391" t="str">
            <v xml:space="preserve"> CUMEEIRA ONDULADA EM AÇO GALVANIZADO ESP=0,50MM, REVESTIMENTO B, H=17,5MM, LARG=0,60M</v>
          </cell>
          <cell r="C391" t="str">
            <v>M</v>
          </cell>
          <cell r="D391">
            <v>73.040000000000006</v>
          </cell>
          <cell r="E391" t="str">
            <v>SIURB-E Jul/25</v>
          </cell>
        </row>
        <row r="392">
          <cell r="A392">
            <v>6002096</v>
          </cell>
          <cell r="B392" t="str">
            <v>CUMEEIRA TRAPEZOIDAL EM AÇO GALVANIZADO E=0,5MM, REVESTIMENTO B, H=40MM, L=0,60M, COM PINTURA BRANCA 2 FACES</v>
          </cell>
          <cell r="C392" t="str">
            <v>M</v>
          </cell>
          <cell r="D392">
            <v>97.51</v>
          </cell>
          <cell r="E392" t="str">
            <v>SIURB-E Jul/25</v>
          </cell>
        </row>
        <row r="393">
          <cell r="A393">
            <v>6002097</v>
          </cell>
          <cell r="B393" t="str">
            <v>CUMEEIRA ONDULADA EM AÇO GALVANIZADO E=0,5MM, REVESTIMENTO B, H=17,5MM, L=0,60M, COM PINTURA BRANCA 2 FACES</v>
          </cell>
          <cell r="C393" t="str">
            <v>M</v>
          </cell>
          <cell r="D393">
            <v>93.23</v>
          </cell>
          <cell r="E393" t="str">
            <v>SIURB-E Jul/25</v>
          </cell>
        </row>
        <row r="394">
          <cell r="A394">
            <v>6002099</v>
          </cell>
          <cell r="B394" t="str">
            <v>SUBCOBERTURA COM FOLHA DE ALUMÍNIO</v>
          </cell>
          <cell r="C394" t="str">
            <v>M2</v>
          </cell>
          <cell r="D394">
            <v>14.03</v>
          </cell>
          <cell r="E394" t="str">
            <v>SIURB-E Jul/25</v>
          </cell>
        </row>
        <row r="395">
          <cell r="A395">
            <v>6003000</v>
          </cell>
          <cell r="B395" t="str">
            <v>DOMOS DE VENTILAÇÃO E ILUMINAÇÃO</v>
          </cell>
          <cell r="C395" t="str">
            <v>.</v>
          </cell>
          <cell r="D395" t="str">
            <v>.</v>
          </cell>
          <cell r="E395" t="str">
            <v>SIURB-E Jul/25</v>
          </cell>
        </row>
        <row r="396">
          <cell r="A396">
            <v>6003098</v>
          </cell>
          <cell r="B396" t="str">
            <v>CI.01 - DOMO ACRÍLICO PARA ILUMINAÇÃO E VENTILAÇÃO</v>
          </cell>
          <cell r="C396" t="str">
            <v>M2</v>
          </cell>
          <cell r="D396">
            <v>915.04</v>
          </cell>
          <cell r="E396" t="str">
            <v>SIURB-E Jul/25</v>
          </cell>
        </row>
        <row r="397">
          <cell r="A397">
            <v>6050000</v>
          </cell>
          <cell r="B397" t="str">
            <v>DEMOLIÇÕES</v>
          </cell>
          <cell r="C397" t="str">
            <v>.</v>
          </cell>
          <cell r="D397" t="str">
            <v>.</v>
          </cell>
          <cell r="E397" t="str">
            <v>SIURB-E Jul/25</v>
          </cell>
        </row>
        <row r="398">
          <cell r="A398">
            <v>6050020</v>
          </cell>
          <cell r="B398" t="str">
            <v>DEMOLIÇÃO DE TELHAS DE BARRO COZIDO OU VIDRO EM GERAL</v>
          </cell>
          <cell r="C398" t="str">
            <v>M2</v>
          </cell>
          <cell r="D398">
            <v>15.53</v>
          </cell>
          <cell r="E398" t="str">
            <v>SIURB-E Jul/25</v>
          </cell>
        </row>
        <row r="399">
          <cell r="A399">
            <v>6050025</v>
          </cell>
          <cell r="B399" t="str">
            <v>DEMOLIÇÃO DE TELHAS EM GERAL, EXCLUSIVE TELHAS DE BARRO COZIDO E VIDRO</v>
          </cell>
          <cell r="C399" t="str">
            <v>M2</v>
          </cell>
          <cell r="D399">
            <v>6.47</v>
          </cell>
          <cell r="E399" t="str">
            <v>SIURB-E Jul/25</v>
          </cell>
        </row>
        <row r="400">
          <cell r="A400">
            <v>6060000</v>
          </cell>
          <cell r="B400" t="str">
            <v>RETIRADAS</v>
          </cell>
          <cell r="C400" t="str">
            <v>.</v>
          </cell>
          <cell r="D400" t="str">
            <v>.</v>
          </cell>
          <cell r="E400" t="str">
            <v>SIURB-E Jul/25</v>
          </cell>
        </row>
        <row r="401">
          <cell r="A401">
            <v>6060003</v>
          </cell>
          <cell r="B401" t="str">
            <v>RETIRADA DE ESTRUTURA MADEIRA PONTALETADA - PARA TELHAS DE BARRO COZIDO</v>
          </cell>
          <cell r="C401" t="str">
            <v>M2</v>
          </cell>
          <cell r="D401">
            <v>17.71</v>
          </cell>
          <cell r="E401" t="str">
            <v>SIURB-E Jul/25</v>
          </cell>
        </row>
        <row r="402">
          <cell r="A402">
            <v>6060004</v>
          </cell>
          <cell r="B402" t="str">
            <v>RETIRADA DE ESTRUTURA MADEIRA PONTALETADA - PARA TELHA ONDULADA DE CIMENTO AMIANTO, ALUMÍNIO OU PLÁSTICO</v>
          </cell>
          <cell r="C402" t="str">
            <v>M2</v>
          </cell>
          <cell r="D402">
            <v>11.81</v>
          </cell>
          <cell r="E402" t="str">
            <v>SIURB-E Jul/25</v>
          </cell>
        </row>
        <row r="403">
          <cell r="A403">
            <v>6060005</v>
          </cell>
          <cell r="B403" t="str">
            <v>RETIRADA DE ESTRUTURA DE MADEIRA COM TESOURAS - PARA TELHAS DE BARRO COZIDO</v>
          </cell>
          <cell r="C403" t="str">
            <v>M2</v>
          </cell>
          <cell r="D403">
            <v>29.52</v>
          </cell>
          <cell r="E403" t="str">
            <v>SIURB-E Jul/25</v>
          </cell>
        </row>
        <row r="404">
          <cell r="A404">
            <v>6060006</v>
          </cell>
          <cell r="B404" t="str">
            <v>RETIRADA DE ESTRUTURA DE MADEIRA COM TESOURAS - PARA TELHA ONDULADA DE CIMENTO AMIANTO, ALUMÍNIO OU PLÁSTICO</v>
          </cell>
          <cell r="C404" t="str">
            <v>M2</v>
          </cell>
          <cell r="D404">
            <v>23.62</v>
          </cell>
          <cell r="E404" t="str">
            <v>SIURB-E Jul/25</v>
          </cell>
        </row>
        <row r="405">
          <cell r="A405">
            <v>6060008</v>
          </cell>
          <cell r="B405" t="str">
            <v>RETIRADA DE ESTRUTURA METÁLICA INCLUSIVE PERFIS DE FIXAÇÃO</v>
          </cell>
          <cell r="C405" t="str">
            <v>KG</v>
          </cell>
          <cell r="D405">
            <v>2.5299999999999998</v>
          </cell>
          <cell r="E405" t="str">
            <v>SIURB-E Jul/25</v>
          </cell>
        </row>
        <row r="406">
          <cell r="A406">
            <v>6060010</v>
          </cell>
          <cell r="B406" t="str">
            <v>RETIRADA PARCIAL DE MADEIRAMENTO DE TELHADO - RIPAS</v>
          </cell>
          <cell r="C406" t="str">
            <v>M</v>
          </cell>
          <cell r="D406">
            <v>0.59</v>
          </cell>
          <cell r="E406" t="str">
            <v>SIURB-E Jul/25</v>
          </cell>
        </row>
        <row r="407">
          <cell r="A407">
            <v>6060011</v>
          </cell>
          <cell r="B407" t="str">
            <v>RETIRADA PARCIAL DE MADEIRAMENTO DE TELHADO - CAIBROS</v>
          </cell>
          <cell r="C407" t="str">
            <v>M</v>
          </cell>
          <cell r="D407">
            <v>3.54</v>
          </cell>
          <cell r="E407" t="str">
            <v>SIURB-E Jul/25</v>
          </cell>
        </row>
        <row r="408">
          <cell r="A408">
            <v>6060012</v>
          </cell>
          <cell r="B408" t="str">
            <v>RETIRADA PARCIAL DE MADEIRAMENTO DE TELHADO - VIGAS</v>
          </cell>
          <cell r="C408" t="str">
            <v>M</v>
          </cell>
          <cell r="D408">
            <v>5.9</v>
          </cell>
          <cell r="E408" t="str">
            <v>SIURB-E Jul/25</v>
          </cell>
        </row>
        <row r="409">
          <cell r="A409">
            <v>6060015</v>
          </cell>
          <cell r="B409" t="str">
            <v>RETIRADA DE FERRAGEM PARA MADEIRAMENTO DE TELHADO</v>
          </cell>
          <cell r="C409" t="str">
            <v>UN</v>
          </cell>
          <cell r="D409">
            <v>8.86</v>
          </cell>
          <cell r="E409" t="str">
            <v>SIURB-E Jul/25</v>
          </cell>
        </row>
        <row r="410">
          <cell r="A410">
            <v>6060020</v>
          </cell>
          <cell r="B410" t="str">
            <v>RETIRADA DE TELHAS DE BARRO COZIDO OU VIDRO - TIPO FRANCESA</v>
          </cell>
          <cell r="C410" t="str">
            <v>M2</v>
          </cell>
          <cell r="D410">
            <v>12.95</v>
          </cell>
          <cell r="E410" t="str">
            <v>SIURB-E Jul/25</v>
          </cell>
        </row>
        <row r="411">
          <cell r="A411">
            <v>6060021</v>
          </cell>
          <cell r="B411" t="str">
            <v>RETIRADA DE TELHAS DE BARRO COZIDO OU VIDRO - TIPO PAULISTA</v>
          </cell>
          <cell r="C411" t="str">
            <v>M2</v>
          </cell>
          <cell r="D411">
            <v>23.3</v>
          </cell>
          <cell r="E411" t="str">
            <v>SIURB-E Jul/25</v>
          </cell>
        </row>
        <row r="412">
          <cell r="A412">
            <v>6060022</v>
          </cell>
          <cell r="B412" t="str">
            <v>RETIRADA DE TELHAS DE BARRO COZIDO - TIPO SUPER-PAULISTA (PLAN)</v>
          </cell>
          <cell r="C412" t="str">
            <v>M2</v>
          </cell>
          <cell r="D412">
            <v>18.12</v>
          </cell>
          <cell r="E412" t="str">
            <v>SIURB-E Jul/25</v>
          </cell>
        </row>
        <row r="413">
          <cell r="A413">
            <v>6060025</v>
          </cell>
          <cell r="B413" t="str">
            <v>RETIRADA DE TELHAS EM GERAL, EXCLUSIVE TELHAS DE BARRO COZIDO, VIDRO E ESTRUTURAIS DE CRFS</v>
          </cell>
          <cell r="C413" t="str">
            <v>M2</v>
          </cell>
          <cell r="D413">
            <v>9.06</v>
          </cell>
          <cell r="E413" t="str">
            <v>SIURB-E Jul/25</v>
          </cell>
        </row>
        <row r="414">
          <cell r="A414">
            <v>6060028</v>
          </cell>
          <cell r="B414" t="str">
            <v>RETIRADA DE TELHAS ESTRUTURAIS DE CRFS OU CIMENTO AMIANTO - LARGURA ÚTIL=44CM</v>
          </cell>
          <cell r="C414" t="str">
            <v>M2</v>
          </cell>
          <cell r="D414">
            <v>7.77</v>
          </cell>
          <cell r="E414" t="str">
            <v>SIURB-E Jul/25</v>
          </cell>
        </row>
        <row r="415">
          <cell r="A415">
            <v>6060029</v>
          </cell>
          <cell r="B415" t="str">
            <v>RETIRADA DE TELHAS ESTRUTURAIS DE CRFS OU CIMENTO AMIANTO - LARGURA ÚTIL=90CM</v>
          </cell>
          <cell r="C415" t="str">
            <v>M2</v>
          </cell>
          <cell r="D415">
            <v>7.77</v>
          </cell>
          <cell r="E415" t="str">
            <v>SIURB-E Jul/25</v>
          </cell>
        </row>
        <row r="416">
          <cell r="A416">
            <v>6060040</v>
          </cell>
          <cell r="B416" t="str">
            <v>RETIRADA DE CUMEEIRAS OU ESPIGÕES DE BARRO COZIDO OU VIDRO EM GERAL</v>
          </cell>
          <cell r="C416" t="str">
            <v>M</v>
          </cell>
          <cell r="D416">
            <v>7.77</v>
          </cell>
          <cell r="E416" t="str">
            <v>SIURB-E Jul/25</v>
          </cell>
        </row>
        <row r="417">
          <cell r="A417">
            <v>6060090</v>
          </cell>
          <cell r="B417" t="str">
            <v>RETIRADA DE CUMEEIRAS OU ESPIGÕES DE MATERIAIS EM GERAL - EXCLUSIVE BARRO COZIDO OU VIDRO</v>
          </cell>
          <cell r="C417" t="str">
            <v>M</v>
          </cell>
          <cell r="D417">
            <v>5.18</v>
          </cell>
          <cell r="E417" t="str">
            <v>SIURB-E Jul/25</v>
          </cell>
        </row>
        <row r="418">
          <cell r="A418">
            <v>6070000</v>
          </cell>
          <cell r="B418" t="str">
            <v>RECOLOCAÇÕES</v>
          </cell>
          <cell r="C418" t="str">
            <v>.</v>
          </cell>
          <cell r="D418" t="str">
            <v>.</v>
          </cell>
          <cell r="E418" t="str">
            <v>SIURB-E Jul/25</v>
          </cell>
        </row>
        <row r="419">
          <cell r="A419">
            <v>6070010</v>
          </cell>
          <cell r="B419" t="str">
            <v>RECOLOCAÇÃO PARCIAL DE MADEIRAMENTO DE TELHADO - RIPAS</v>
          </cell>
          <cell r="C419" t="str">
            <v>M</v>
          </cell>
          <cell r="D419">
            <v>2.96</v>
          </cell>
          <cell r="E419" t="str">
            <v>SIURB-E Jul/25</v>
          </cell>
        </row>
        <row r="420">
          <cell r="A420">
            <v>6070011</v>
          </cell>
          <cell r="B420" t="str">
            <v>RECOLOCAÇÃO PARCIAL DE MADEIRAMENTO DE TELHADO - CAIBROS</v>
          </cell>
          <cell r="C420" t="str">
            <v>M</v>
          </cell>
          <cell r="D420">
            <v>8.9600000000000009</v>
          </cell>
          <cell r="E420" t="str">
            <v>SIURB-E Jul/25</v>
          </cell>
        </row>
        <row r="421">
          <cell r="A421">
            <v>6070012</v>
          </cell>
          <cell r="B421" t="str">
            <v>RECOLOCAÇÃO PARCIAL DE MADEIRAMENTO DE TELHADO - VIGAS</v>
          </cell>
          <cell r="C421" t="str">
            <v>M</v>
          </cell>
          <cell r="D421">
            <v>23.88</v>
          </cell>
          <cell r="E421" t="str">
            <v>SIURB-E Jul/25</v>
          </cell>
        </row>
        <row r="422">
          <cell r="A422">
            <v>6070015</v>
          </cell>
          <cell r="B422" t="str">
            <v>RECOLOCAÇÃO DE FERRAGEM PARA MADEIRAMENTO DE TELHADO</v>
          </cell>
          <cell r="C422" t="str">
            <v>UN</v>
          </cell>
          <cell r="D422">
            <v>17.71</v>
          </cell>
          <cell r="E422" t="str">
            <v>SIURB-E Jul/25</v>
          </cell>
        </row>
        <row r="423">
          <cell r="A423">
            <v>6070020</v>
          </cell>
          <cell r="B423" t="str">
            <v>RECOLOCAÇÃO DE TELHAS DE BARRO COZIDO OU VIDRO - TIPO FRANCESA</v>
          </cell>
          <cell r="C423" t="str">
            <v>M2</v>
          </cell>
          <cell r="D423">
            <v>41.95</v>
          </cell>
          <cell r="E423" t="str">
            <v>SIURB-E Jul/25</v>
          </cell>
        </row>
        <row r="424">
          <cell r="A424">
            <v>6070021</v>
          </cell>
          <cell r="B424" t="str">
            <v>RECOLOCAÇÃO DE TELHAS DE BARRO COZIDO OU VIDRO - TIPO PAULISTA</v>
          </cell>
          <cell r="C424" t="str">
            <v>M2</v>
          </cell>
          <cell r="D424">
            <v>101.42</v>
          </cell>
          <cell r="E424" t="str">
            <v>SIURB-E Jul/25</v>
          </cell>
        </row>
        <row r="425">
          <cell r="A425">
            <v>6070022</v>
          </cell>
          <cell r="B425" t="str">
            <v>RECOLOCAÇÃO DE TELHAS DE BARRO COZIDO - TIPO SUPER-PAULISTA (PLAN)</v>
          </cell>
          <cell r="C425" t="str">
            <v>M2</v>
          </cell>
          <cell r="D425">
            <v>65.16</v>
          </cell>
          <cell r="E425" t="str">
            <v>SIURB-E Jul/25</v>
          </cell>
        </row>
        <row r="426">
          <cell r="A426">
            <v>6070025</v>
          </cell>
          <cell r="B426" t="str">
            <v>RECOLOCAÇÃO DE TELHAS DE CRF, CIMENTO AMIANTO, ALUMÍNIO OU PLÁSTICO - ONDULADA COMUM</v>
          </cell>
          <cell r="C426" t="str">
            <v>M2</v>
          </cell>
          <cell r="D426">
            <v>17.489999999999998</v>
          </cell>
          <cell r="E426" t="str">
            <v>SIURB-E Jul/25</v>
          </cell>
        </row>
        <row r="427">
          <cell r="A427">
            <v>6070028</v>
          </cell>
          <cell r="B427" t="str">
            <v>RECOLOCAÇÃO DE TELHAS ESTRUTURAIS DE CRFS OU CIMENTO AMIANTO - LARGURA ÚTIL=44CM</v>
          </cell>
          <cell r="C427" t="str">
            <v>M2</v>
          </cell>
          <cell r="D427">
            <v>17.559999999999999</v>
          </cell>
          <cell r="E427" t="str">
            <v>SIURB-E Jul/25</v>
          </cell>
        </row>
        <row r="428">
          <cell r="A428">
            <v>6070029</v>
          </cell>
          <cell r="B428" t="str">
            <v>RECOLOCAÇÃO DE TELHAS ESTRUTURAIS DE CRFS OU CIMENTO AMIANTO - LARGURA ÚTIL=90CM</v>
          </cell>
          <cell r="C428" t="str">
            <v>M2</v>
          </cell>
          <cell r="D428">
            <v>17.45</v>
          </cell>
          <cell r="E428" t="str">
            <v>SIURB-E Jul/25</v>
          </cell>
        </row>
        <row r="429">
          <cell r="A429">
            <v>6070040</v>
          </cell>
          <cell r="B429" t="str">
            <v>RECOLOCAÇÃO DE CUMEEIRAS OU ESPIGÕES DE BARRO COZIDO</v>
          </cell>
          <cell r="C429" t="str">
            <v>M</v>
          </cell>
          <cell r="D429">
            <v>30.5</v>
          </cell>
          <cell r="E429" t="str">
            <v>SIURB-E Jul/25</v>
          </cell>
        </row>
        <row r="430">
          <cell r="A430">
            <v>6070090</v>
          </cell>
          <cell r="B430" t="str">
            <v>RECOLOCAÇÃO DE CUMEEIRAS OU ESPIGÕES DE MATERIAIS EM GERAL - EXCLUSIVE BARRO COZIDO OU VIDRO</v>
          </cell>
          <cell r="C430" t="str">
            <v>M</v>
          </cell>
          <cell r="D430">
            <v>13.08</v>
          </cell>
          <cell r="E430" t="str">
            <v>SIURB-E Jul/25</v>
          </cell>
        </row>
        <row r="431">
          <cell r="A431">
            <v>6080000</v>
          </cell>
          <cell r="B431" t="str">
            <v>SERVIÇOS PARCIAIS</v>
          </cell>
          <cell r="C431" t="str">
            <v>.</v>
          </cell>
          <cell r="D431" t="str">
            <v>.</v>
          </cell>
          <cell r="E431" t="str">
            <v>SIURB-E Jul/25</v>
          </cell>
        </row>
        <row r="432">
          <cell r="A432">
            <v>6080001</v>
          </cell>
          <cell r="B432" t="str">
            <v>REVISÃO GERAL DE TELHADOS DE BARRO, INCLUSIVE TOMADA DE GOTEIRA</v>
          </cell>
          <cell r="C432" t="str">
            <v>M2</v>
          </cell>
          <cell r="D432">
            <v>10.98</v>
          </cell>
          <cell r="E432" t="str">
            <v>SIURB-E Jul/25</v>
          </cell>
        </row>
        <row r="433">
          <cell r="A433">
            <v>6080002</v>
          </cell>
          <cell r="B433" t="str">
            <v>REMANEJAMENTO DE TELHAS DE BARRO COZIDO, INCLUSIVE ESCOVAMENTO</v>
          </cell>
          <cell r="C433" t="str">
            <v>M2</v>
          </cell>
          <cell r="D433">
            <v>41.95</v>
          </cell>
          <cell r="E433" t="str">
            <v>SIURB-E Jul/25</v>
          </cell>
        </row>
        <row r="434">
          <cell r="A434">
            <v>6080003</v>
          </cell>
          <cell r="B434" t="str">
            <v>REVISÃO, ESCOVAÇÃO, INCLUSIVE  TOMADA DE GOTEIRAS DE TELHADOS EM GERAL, EXCLUSIVE PARA TELHAS DE BARRO COZIDO OU VIDRO</v>
          </cell>
          <cell r="C434" t="str">
            <v>M2</v>
          </cell>
          <cell r="D434">
            <v>34.81</v>
          </cell>
          <cell r="E434" t="str">
            <v>SIURB-E Jul/25</v>
          </cell>
        </row>
        <row r="435">
          <cell r="A435">
            <v>6080010</v>
          </cell>
          <cell r="B435" t="str">
            <v>MADEIRAMENTO DE TELHADO, PADRÃO PEROBA - RIPAS 1,5X5CM</v>
          </cell>
          <cell r="C435" t="str">
            <v>M</v>
          </cell>
          <cell r="D435">
            <v>9.3800000000000008</v>
          </cell>
          <cell r="E435" t="str">
            <v>SIURB-E Jul/25</v>
          </cell>
        </row>
        <row r="436">
          <cell r="A436">
            <v>6080012</v>
          </cell>
          <cell r="B436" t="str">
            <v>MADEIRAMENTO DE TELHADO, PADRÃO PEROBA - CAIBROS 5X6CM</v>
          </cell>
          <cell r="C436" t="str">
            <v>M</v>
          </cell>
          <cell r="D436">
            <v>25.66</v>
          </cell>
          <cell r="E436" t="str">
            <v>SIURB-E Jul/25</v>
          </cell>
        </row>
        <row r="437">
          <cell r="A437">
            <v>6080016</v>
          </cell>
          <cell r="B437" t="str">
            <v>MADEIRAMENTO DE TELHADO, PADRÃO PEROBA - VIGAS 6X12CM</v>
          </cell>
          <cell r="C437" t="str">
            <v>M</v>
          </cell>
          <cell r="D437">
            <v>72.33</v>
          </cell>
          <cell r="E437" t="str">
            <v>SIURB-E Jul/25</v>
          </cell>
        </row>
        <row r="438">
          <cell r="A438">
            <v>6080047</v>
          </cell>
          <cell r="B438" t="str">
            <v>PARAFUSO ROSCA SOBERBA PARA FIXAÇÃO DE TELHAS EM CRFS OU CIMENTO AMIANTO</v>
          </cell>
          <cell r="C438" t="str">
            <v>UN</v>
          </cell>
          <cell r="D438">
            <v>8.5399999999999991</v>
          </cell>
          <cell r="E438" t="str">
            <v>SIURB-E Jul/25</v>
          </cell>
        </row>
        <row r="439">
          <cell r="A439">
            <v>6080049</v>
          </cell>
          <cell r="B439" t="str">
            <v>GANCHO COM ROSCA UMA EXTREMIDADE PARA FIXAÇÃO DE TELHA ESTRUTURAL TRAPEZOIDAL - 90CM</v>
          </cell>
          <cell r="C439" t="str">
            <v>UN</v>
          </cell>
          <cell r="D439">
            <v>9.42</v>
          </cell>
          <cell r="E439" t="str">
            <v>SIURB-E Jul/25</v>
          </cell>
        </row>
        <row r="440">
          <cell r="A440">
            <v>6080084</v>
          </cell>
          <cell r="B440" t="str">
            <v>PLACA DE VENTILAÇÃO PARA TELHA ESTRUTURAL TRAPEZOIDAL - 90CM</v>
          </cell>
          <cell r="C440" t="str">
            <v>UN</v>
          </cell>
          <cell r="D440">
            <v>18.53</v>
          </cell>
          <cell r="E440" t="str">
            <v>SIURB-E Jul/25</v>
          </cell>
        </row>
        <row r="441">
          <cell r="A441">
            <v>7000000</v>
          </cell>
          <cell r="B441" t="str">
            <v>ESQUADRIAS DE MADEIRA</v>
          </cell>
          <cell r="C441"/>
          <cell r="D441"/>
          <cell r="E441" t="str">
            <v>SIURB-E Jul/25</v>
          </cell>
        </row>
        <row r="442">
          <cell r="A442">
            <v>7001000</v>
          </cell>
          <cell r="B442" t="str">
            <v>PORTAS DE PASSAGEM</v>
          </cell>
          <cell r="C442" t="str">
            <v>.</v>
          </cell>
          <cell r="D442" t="str">
            <v>.</v>
          </cell>
          <cell r="E442" t="str">
            <v>SIURB-E Jul/25</v>
          </cell>
        </row>
        <row r="443">
          <cell r="A443">
            <v>7001003</v>
          </cell>
          <cell r="B443" t="str">
            <v>PORTA LISA ESPECIAL/ SÓLIDA PARA BOX, PARA PORTADORES DE DEFICIÊNCIA FÍSICA - 82X170CM</v>
          </cell>
          <cell r="C443" t="str">
            <v>UN</v>
          </cell>
          <cell r="D443">
            <v>923</v>
          </cell>
          <cell r="E443" t="str">
            <v>SIURB-E Jul/25</v>
          </cell>
        </row>
        <row r="444">
          <cell r="A444">
            <v>7001004</v>
          </cell>
          <cell r="B444" t="str">
            <v>PORTA LISA ESPECIAL/ SÓLIDA PARA PORTADORES DE DEFICIÊNCIA FÍSICA - 82X210CM</v>
          </cell>
          <cell r="C444" t="str">
            <v>UN</v>
          </cell>
          <cell r="D444">
            <v>942.15</v>
          </cell>
          <cell r="E444" t="str">
            <v>SIURB-E Jul/25</v>
          </cell>
        </row>
        <row r="445">
          <cell r="A445">
            <v>7001005</v>
          </cell>
          <cell r="B445" t="str">
            <v>PM.05 - PORTA LISA ESPECIAL/ SÓLIDA - 62X210CM</v>
          </cell>
          <cell r="C445" t="str">
            <v>UN</v>
          </cell>
          <cell r="D445">
            <v>591.19000000000005</v>
          </cell>
          <cell r="E445" t="str">
            <v>SIURB-E Jul/25</v>
          </cell>
        </row>
        <row r="446">
          <cell r="A446">
            <v>7001007</v>
          </cell>
          <cell r="B446" t="str">
            <v xml:space="preserve"> PM.07 -  PORTA LISA ESPECIAL/ SÓLIDA - 82X210CM</v>
          </cell>
          <cell r="C446" t="str">
            <v>UN</v>
          </cell>
          <cell r="D446">
            <v>609.63</v>
          </cell>
          <cell r="E446" t="str">
            <v>SIURB-E Jul/25</v>
          </cell>
        </row>
        <row r="447">
          <cell r="A447">
            <v>7001008</v>
          </cell>
          <cell r="B447" t="str">
            <v>PM.08 -  PORTA LISA ESPECIAL/ SÓLIDA - 92X210CM</v>
          </cell>
          <cell r="C447" t="str">
            <v>UN</v>
          </cell>
          <cell r="D447">
            <v>648.09</v>
          </cell>
          <cell r="E447" t="str">
            <v>SIURB-E Jul/25</v>
          </cell>
        </row>
        <row r="448">
          <cell r="A448">
            <v>7001009</v>
          </cell>
          <cell r="B448" t="str">
            <v>PM.09 - PORTA LISA ESPECIAL/ SÓLIDA - 102X210CM</v>
          </cell>
          <cell r="C448" t="str">
            <v>UN</v>
          </cell>
          <cell r="D448">
            <v>707.76</v>
          </cell>
          <cell r="E448" t="str">
            <v>SIURB-E Jul/25</v>
          </cell>
        </row>
        <row r="449">
          <cell r="A449">
            <v>7001011</v>
          </cell>
          <cell r="B449" t="str">
            <v>PM.11 - PORTA LISA COMUM/ ENCABEÇADA - 72X210CM</v>
          </cell>
          <cell r="C449" t="str">
            <v>UN</v>
          </cell>
          <cell r="D449">
            <v>366.69</v>
          </cell>
          <cell r="E449" t="str">
            <v>SIURB-E Jul/25</v>
          </cell>
        </row>
        <row r="450">
          <cell r="A450">
            <v>7001012</v>
          </cell>
          <cell r="B450" t="str">
            <v xml:space="preserve"> PM.12 - PORTA LISA COMUM/ ENCABEÇADA - 82X210CM</v>
          </cell>
          <cell r="C450" t="str">
            <v>UN</v>
          </cell>
          <cell r="D450">
            <v>390.18</v>
          </cell>
          <cell r="E450" t="str">
            <v>SIURB-E Jul/25</v>
          </cell>
        </row>
        <row r="451">
          <cell r="A451">
            <v>7001013</v>
          </cell>
          <cell r="B451" t="str">
            <v>PM.13 - PORTA LISA COMUM/ ENCABEÇADA - 92X210CM</v>
          </cell>
          <cell r="C451" t="str">
            <v>UN</v>
          </cell>
          <cell r="D451">
            <v>477.82</v>
          </cell>
          <cell r="E451" t="str">
            <v>SIURB-E Jul/25</v>
          </cell>
        </row>
        <row r="452">
          <cell r="A452">
            <v>7001014</v>
          </cell>
          <cell r="B452" t="str">
            <v xml:space="preserve"> PM.14 - PORTA LISA COMUM/ ENCABEÇADA - 102X210CM</v>
          </cell>
          <cell r="C452" t="str">
            <v>UN</v>
          </cell>
          <cell r="D452">
            <v>507.15</v>
          </cell>
          <cell r="E452" t="str">
            <v>SIURB-E Jul/25</v>
          </cell>
        </row>
        <row r="453">
          <cell r="A453">
            <v>7001037</v>
          </cell>
          <cell r="B453" t="str">
            <v>PM.37 - PORTA VENEZIANA - 82X210CM</v>
          </cell>
          <cell r="C453" t="str">
            <v>UN</v>
          </cell>
          <cell r="D453">
            <v>1199.8399999999999</v>
          </cell>
          <cell r="E453" t="str">
            <v>SIURB-E Jul/25</v>
          </cell>
        </row>
        <row r="454">
          <cell r="A454">
            <v>7001038</v>
          </cell>
          <cell r="B454" t="str">
            <v>PM.38 - PORTA VENEZIANA - 92X210CM</v>
          </cell>
          <cell r="C454" t="str">
            <v>UN</v>
          </cell>
          <cell r="D454">
            <v>1328.03</v>
          </cell>
          <cell r="E454" t="str">
            <v>SIURB-E Jul/25</v>
          </cell>
        </row>
        <row r="455">
          <cell r="A455">
            <v>7001039</v>
          </cell>
          <cell r="B455" t="str">
            <v>PM.39 - PORTA DE MADEIRA LISA COMUM/ ENCABEÇADA DE CORRER, 2 FOLHAS, TRILHO DE ALUMÍNIO</v>
          </cell>
          <cell r="C455" t="str">
            <v>M2</v>
          </cell>
          <cell r="D455">
            <v>432.58</v>
          </cell>
          <cell r="E455" t="str">
            <v>SIURB-E Jul/25</v>
          </cell>
        </row>
        <row r="456">
          <cell r="A456">
            <v>7001045</v>
          </cell>
          <cell r="B456" t="str">
            <v>PM.45 - PORTA DE MADEIRA LISA COMUM/ ENCABEÇADA, 2 FOLHAS - 124X210CM</v>
          </cell>
          <cell r="C456" t="str">
            <v>UN</v>
          </cell>
          <cell r="D456">
            <v>871.27</v>
          </cell>
          <cell r="E456" t="str">
            <v>SIURB-E Jul/25</v>
          </cell>
        </row>
        <row r="457">
          <cell r="A457">
            <v>7001046</v>
          </cell>
          <cell r="B457" t="str">
            <v>PM.46 - PORTA DE MADEIRA LISA COMUM/ ENCABEÇADA - 2 FOLHAS - 144X210CM</v>
          </cell>
          <cell r="C457" t="str">
            <v>UN</v>
          </cell>
          <cell r="D457">
            <v>871.27</v>
          </cell>
          <cell r="E457" t="str">
            <v>SIURB-E Jul/25</v>
          </cell>
        </row>
        <row r="458">
          <cell r="A458">
            <v>7001047</v>
          </cell>
          <cell r="B458" t="str">
            <v>PM.47 - PORTA DE MADEIRA LISA COMUM/ ENCABEÇADA - 2 FOLHAS - 164X210CM</v>
          </cell>
          <cell r="C458" t="str">
            <v>UN</v>
          </cell>
          <cell r="D458">
            <v>871.27</v>
          </cell>
          <cell r="E458" t="str">
            <v>SIURB-E Jul/25</v>
          </cell>
        </row>
        <row r="459">
          <cell r="A459">
            <v>7001048</v>
          </cell>
          <cell r="B459" t="str">
            <v>PM.48 - PORTA DE MADEIRA LISA COMUM/ ENCABEÇADA, 2 FOLHAS - 184X210CM</v>
          </cell>
          <cell r="C459" t="str">
            <v>UN</v>
          </cell>
          <cell r="D459">
            <v>972.43</v>
          </cell>
          <cell r="E459" t="str">
            <v>SIURB-E Jul/25</v>
          </cell>
        </row>
        <row r="460">
          <cell r="A460">
            <v>7001049</v>
          </cell>
          <cell r="B460" t="str">
            <v>PM.49 - PORTA DE MADEIRA LISA COMUM/ ENCABEÇADA, 2 FOLHAS - 204X210CM</v>
          </cell>
          <cell r="C460" t="str">
            <v>UN</v>
          </cell>
          <cell r="D460">
            <v>1031.0899999999999</v>
          </cell>
          <cell r="E460" t="str">
            <v>SIURB-E Jul/25</v>
          </cell>
        </row>
        <row r="461">
          <cell r="A461">
            <v>7001050</v>
          </cell>
          <cell r="B461" t="str">
            <v>EM.01 - BATENTE DE MADEIRA (14CM) - PARA PORTA DE 1 FOLHA, SEM BANDEIRA</v>
          </cell>
          <cell r="C461" t="str">
            <v>JG</v>
          </cell>
          <cell r="D461">
            <v>915.85</v>
          </cell>
          <cell r="E461" t="str">
            <v>SIURB-E Jul/25</v>
          </cell>
        </row>
        <row r="462">
          <cell r="A462">
            <v>7001051</v>
          </cell>
          <cell r="B462" t="str">
            <v>EM.01 - BATENTE DE MADEIRA (14CM) - PARA PORTA DE 2 FOLHAS, SEM BANDEIRA</v>
          </cell>
          <cell r="C462" t="str">
            <v>JG</v>
          </cell>
          <cell r="D462">
            <v>902.52</v>
          </cell>
          <cell r="E462" t="str">
            <v>SIURB-E Jul/25</v>
          </cell>
        </row>
        <row r="463">
          <cell r="A463">
            <v>7001052</v>
          </cell>
          <cell r="B463" t="str">
            <v>EM.01 - BATENTE DE MADEIRA (14CM) - PARA PORTA COM BANDEIRA</v>
          </cell>
          <cell r="C463" t="str">
            <v>JG</v>
          </cell>
          <cell r="D463">
            <v>849.45</v>
          </cell>
          <cell r="E463" t="str">
            <v>SIURB-E Jul/25</v>
          </cell>
        </row>
        <row r="464">
          <cell r="A464">
            <v>7001053</v>
          </cell>
          <cell r="B464" t="str">
            <v>EM.01 - BATENTE DE MADEIRA (14CM) - PARA INSTALAÇÕES SANITÁRIAS</v>
          </cell>
          <cell r="C464" t="str">
            <v>JG</v>
          </cell>
          <cell r="D464">
            <v>923.88</v>
          </cell>
          <cell r="E464" t="str">
            <v>SIURB-E Jul/25</v>
          </cell>
        </row>
        <row r="465">
          <cell r="A465">
            <v>7001054</v>
          </cell>
          <cell r="B465" t="str">
            <v>EM.02 - BATENTE DE MADEIRA (25CM) - PARA PORTA DE 1 FOLHA, SEM BANDEIRA</v>
          </cell>
          <cell r="C465" t="str">
            <v>JG</v>
          </cell>
          <cell r="D465">
            <v>949.22</v>
          </cell>
          <cell r="E465" t="str">
            <v>SIURB-E Jul/25</v>
          </cell>
        </row>
        <row r="466">
          <cell r="A466">
            <v>7001055</v>
          </cell>
          <cell r="B466" t="str">
            <v>EM.02 - BATENTE DE MADEIRA (25CM) - PARA PORTA DE 2 FOLHAS, SEM BANDEIRA</v>
          </cell>
          <cell r="C466" t="str">
            <v>JG</v>
          </cell>
          <cell r="D466">
            <v>1300.24</v>
          </cell>
          <cell r="E466" t="str">
            <v>SIURB-E Jul/25</v>
          </cell>
        </row>
        <row r="467">
          <cell r="A467">
            <v>7001056</v>
          </cell>
          <cell r="B467" t="str">
            <v>EM.02 - BATENTE DE MADEIRA (25CM) - PARA PORTA COM BANDEIRA</v>
          </cell>
          <cell r="C467" t="str">
            <v>JG</v>
          </cell>
          <cell r="D467">
            <v>1537.76</v>
          </cell>
          <cell r="E467" t="str">
            <v>SIURB-E Jul/25</v>
          </cell>
        </row>
        <row r="468">
          <cell r="A468">
            <v>7001057</v>
          </cell>
          <cell r="B468" t="str">
            <v>EM.03 - BATENTE DE MADEIRA (9,5CM) - PARA PORTA EM DIVISÓRIA</v>
          </cell>
          <cell r="C468" t="str">
            <v>M</v>
          </cell>
          <cell r="D468">
            <v>82.17</v>
          </cell>
          <cell r="E468" t="str">
            <v>SIURB-E Jul/25</v>
          </cell>
        </row>
        <row r="469">
          <cell r="A469">
            <v>7001075</v>
          </cell>
          <cell r="B469" t="str">
            <v>EM.21 - VISOR FIXO COM VIDRO E REQUADRO DE MADEIRA PARA PORTA</v>
          </cell>
          <cell r="C469" t="str">
            <v>UN</v>
          </cell>
          <cell r="D469">
            <v>300.7</v>
          </cell>
          <cell r="E469" t="str">
            <v>SIURB-E Jul/25</v>
          </cell>
        </row>
        <row r="470">
          <cell r="A470">
            <v>7001080</v>
          </cell>
          <cell r="B470" t="str">
            <v>EM.26 - FAIXA BATE MACA EM LAMINADO  MELAMÍNICO PARA PORTA DE MADEIRA</v>
          </cell>
          <cell r="C470" t="str">
            <v>M2</v>
          </cell>
          <cell r="D470">
            <v>154.13999999999999</v>
          </cell>
          <cell r="E470" t="str">
            <v>SIURB-E Jul/25</v>
          </cell>
        </row>
        <row r="471">
          <cell r="A471">
            <v>7002000</v>
          </cell>
          <cell r="B471" t="str">
            <v>FERRAGENS E COMPLEMENTOS METÁLICOS</v>
          </cell>
          <cell r="C471" t="str">
            <v>.</v>
          </cell>
          <cell r="D471" t="str">
            <v>.</v>
          </cell>
          <cell r="E471" t="str">
            <v>SIURB-E Jul/25</v>
          </cell>
        </row>
        <row r="472">
          <cell r="A472">
            <v>7002002</v>
          </cell>
          <cell r="B472" t="str">
            <v>CONJUNTO DE FECHADURA DE CILINDRO, 55MM, TRÁFEGO INTENSO, MAÇANETA EM ZAMAC, GUARNIÇÕES EM AÇO, ACABAMENTO CROMADO - PARA PORTA INTERNA OU EXTERNA</v>
          </cell>
          <cell r="C472" t="str">
            <v>UN</v>
          </cell>
          <cell r="D472">
            <v>293.77999999999997</v>
          </cell>
          <cell r="E472" t="str">
            <v>SIURB-E Jul/25</v>
          </cell>
        </row>
        <row r="473">
          <cell r="A473">
            <v>7002008</v>
          </cell>
          <cell r="B473" t="str">
            <v>CONJUNTO DE FECHADURA DE CILINDRO, CAIXA RASA (22MM) - PORTA COM MONTANTE ESTREITO</v>
          </cell>
          <cell r="C473" t="str">
            <v>UN</v>
          </cell>
          <cell r="D473">
            <v>429.73</v>
          </cell>
          <cell r="E473" t="str">
            <v>SIURB-E Jul/25</v>
          </cell>
        </row>
        <row r="474">
          <cell r="A474">
            <v>7002010</v>
          </cell>
          <cell r="B474" t="str">
            <v>CONJUNTO DE FECHADURA DE CILINDRO, SÓ LINGUETA (55MM) - TRÁFEGO INTENSO - PORTA DE ABRIR</v>
          </cell>
          <cell r="C474" t="str">
            <v>UN</v>
          </cell>
          <cell r="D474">
            <v>190.81</v>
          </cell>
          <cell r="E474" t="str">
            <v>SIURB-E Jul/25</v>
          </cell>
        </row>
        <row r="475">
          <cell r="A475">
            <v>7002012</v>
          </cell>
          <cell r="B475" t="str">
            <v>CONJUNTO DE FECHADURA DE CILINDRO, BICO DE PAPAGAIO (22MM) - PORTA DE CORRER</v>
          </cell>
          <cell r="C475" t="str">
            <v>UN</v>
          </cell>
          <cell r="D475">
            <v>376.53</v>
          </cell>
          <cell r="E475" t="str">
            <v>SIURB-E Jul/25</v>
          </cell>
        </row>
        <row r="476">
          <cell r="A476">
            <v>7002016</v>
          </cell>
          <cell r="B476" t="str">
            <v>FECHADURA TIPO GORGE (55MM) - TRÁFEGO INTENSO, MAÇANETA EM ZEMAC, GUARNIÇÕES EM AÇO, ACABAMENTO CROMADO BRILHANTE</v>
          </cell>
          <cell r="C476" t="str">
            <v>UN</v>
          </cell>
          <cell r="D476">
            <v>383.15</v>
          </cell>
          <cell r="E476" t="str">
            <v>SIURB-E Jul/25</v>
          </cell>
        </row>
        <row r="477">
          <cell r="A477">
            <v>7002031</v>
          </cell>
          <cell r="B477" t="str">
            <v>FECHADURA TIPO TRANQUETA E TRINCO (55MM) - TRÁFEGO INTENSO, MAÇANETA EM ZAMAC, GUARNIÇÕES EM AÇO, ACABAMENTO CROMADO BRILHANTE - PORTA DE SANITÁRIO</v>
          </cell>
          <cell r="C477" t="str">
            <v>UN</v>
          </cell>
          <cell r="D477">
            <v>217.07</v>
          </cell>
          <cell r="E477" t="str">
            <v>SIURB-E Jul/25</v>
          </cell>
        </row>
        <row r="478">
          <cell r="A478">
            <v>7002040</v>
          </cell>
          <cell r="B478" t="str">
            <v>CONJUNTO DE FECHADURA TIPO TETRA - SOMENTE TRANCA</v>
          </cell>
          <cell r="C478" t="str">
            <v>CJ</v>
          </cell>
          <cell r="D478">
            <v>126.49</v>
          </cell>
          <cell r="E478" t="str">
            <v>SIURB-E Jul/25</v>
          </cell>
        </row>
        <row r="479">
          <cell r="A479">
            <v>7002050</v>
          </cell>
          <cell r="B479" t="str">
            <v>TARGETA DE SOBREPOR,TIPO "LIVRE-OCUPADO"- 60X65MM</v>
          </cell>
          <cell r="C479" t="str">
            <v>UN</v>
          </cell>
          <cell r="D479">
            <v>209.87</v>
          </cell>
          <cell r="E479" t="str">
            <v>SIURB-E Jul/25</v>
          </cell>
        </row>
        <row r="480">
          <cell r="A480">
            <v>7002051</v>
          </cell>
          <cell r="B480" t="str">
            <v>FECHO DE EMBUTIR, TRAVA ACIONADA POR ALAVANCA, 3/4"X400MM - PORTA 2 FOLHAS</v>
          </cell>
          <cell r="C480" t="str">
            <v>UN</v>
          </cell>
          <cell r="D480">
            <v>294.22000000000003</v>
          </cell>
          <cell r="E480" t="str">
            <v>SIURB-E Jul/25</v>
          </cell>
        </row>
        <row r="481">
          <cell r="A481">
            <v>7002052</v>
          </cell>
          <cell r="B481" t="str">
            <v>FECHO DE EMBUTIR,TRAVA ACIONADA POR ALAVANCA, 3/4"X200MM - PORTA 2 FOLHAS</v>
          </cell>
          <cell r="C481" t="str">
            <v>UN</v>
          </cell>
          <cell r="D481">
            <v>223.44</v>
          </cell>
          <cell r="E481" t="str">
            <v>SIURB-E Jul/25</v>
          </cell>
        </row>
        <row r="482">
          <cell r="A482">
            <v>7002064</v>
          </cell>
          <cell r="B482" t="str">
            <v>MOLA FECHA-PORTA,TIPO LEVE (AMORTECEDOR HIDRÁULICO)</v>
          </cell>
          <cell r="C482" t="str">
            <v>UN</v>
          </cell>
          <cell r="D482">
            <v>289.29000000000002</v>
          </cell>
          <cell r="E482" t="str">
            <v>SIURB-E Jul/25</v>
          </cell>
        </row>
        <row r="483">
          <cell r="A483">
            <v>7002065</v>
          </cell>
          <cell r="B483" t="str">
            <v>MOLA FECHA-PORTA,TIPO PESADO</v>
          </cell>
          <cell r="C483" t="str">
            <v>UN</v>
          </cell>
          <cell r="D483">
            <v>355.41</v>
          </cell>
          <cell r="E483" t="str">
            <v>SIURB-E Jul/25</v>
          </cell>
        </row>
        <row r="484">
          <cell r="A484">
            <v>7002066</v>
          </cell>
          <cell r="B484" t="str">
            <v>MOLA VAI-E-VEM, DE TOPO</v>
          </cell>
          <cell r="C484" t="str">
            <v>UN</v>
          </cell>
          <cell r="D484">
            <v>588.41</v>
          </cell>
          <cell r="E484" t="str">
            <v>SIURB-E Jul/25</v>
          </cell>
        </row>
        <row r="485">
          <cell r="A485">
            <v>7002073</v>
          </cell>
          <cell r="B485" t="str">
            <v>CADEADO DE LATÃO (COM CILINDRO E TRAVA DUPLA) - 35MM PESO MÍNIMO 140G</v>
          </cell>
          <cell r="C485" t="str">
            <v>UN</v>
          </cell>
          <cell r="D485">
            <v>34.6</v>
          </cell>
          <cell r="E485" t="str">
            <v>SIURB-E Jul/25</v>
          </cell>
        </row>
        <row r="486">
          <cell r="A486">
            <v>7002080</v>
          </cell>
          <cell r="B486" t="str">
            <v>PORTA-CADEADO DE FERRO PINTADO - 63MM PESO MÍNIMO 25G</v>
          </cell>
          <cell r="C486" t="str">
            <v>UN</v>
          </cell>
          <cell r="D486">
            <v>14.28</v>
          </cell>
          <cell r="E486" t="str">
            <v>SIURB-E Jul/25</v>
          </cell>
        </row>
        <row r="487">
          <cell r="A487">
            <v>7002081</v>
          </cell>
          <cell r="B487" t="str">
            <v>PORTA-CADEADO DE FERRO PINTADO - 89MM PESO MÍNIMO 115G</v>
          </cell>
          <cell r="C487" t="str">
            <v>UN</v>
          </cell>
          <cell r="D487">
            <v>19.14</v>
          </cell>
          <cell r="E487" t="str">
            <v>SIURB-E Jul/25</v>
          </cell>
        </row>
        <row r="488">
          <cell r="A488">
            <v>7002090</v>
          </cell>
          <cell r="B488" t="str">
            <v>BARRA ANTI-PÂNICO PARA  PORTA 1 FOLHA - COLOCADA</v>
          </cell>
          <cell r="C488" t="str">
            <v>UN</v>
          </cell>
          <cell r="D488">
            <v>1150.3499999999999</v>
          </cell>
          <cell r="E488" t="str">
            <v>SIURB-E Jul/25</v>
          </cell>
        </row>
        <row r="489">
          <cell r="A489">
            <v>7002095</v>
          </cell>
          <cell r="B489" t="str">
            <v>RESPIRO PARA ARMÁRIO EM LATÃO CROMADO - DIÂMETRO 10CM</v>
          </cell>
          <cell r="C489" t="str">
            <v>UN</v>
          </cell>
          <cell r="D489">
            <v>64.55</v>
          </cell>
          <cell r="E489" t="str">
            <v>SIURB-E Jul/25</v>
          </cell>
        </row>
        <row r="490">
          <cell r="A490">
            <v>7003000</v>
          </cell>
          <cell r="B490" t="str">
            <v>PORTAS COM REVESTIMENTO</v>
          </cell>
          <cell r="C490" t="str">
            <v>.</v>
          </cell>
          <cell r="D490" t="str">
            <v>.</v>
          </cell>
          <cell r="E490" t="str">
            <v>SIURB-E Jul/25</v>
          </cell>
        </row>
        <row r="491">
          <cell r="A491">
            <v>7003001</v>
          </cell>
          <cell r="B491" t="str">
            <v>PM.50 - PORTA DE MADEIRA LISA COMUM/ ENCABEÇADA, REVESTIDA COM LAMINADO MELAMÍNICO - 2 FOLHAS 124X210CM</v>
          </cell>
          <cell r="C491" t="str">
            <v>UN</v>
          </cell>
          <cell r="D491">
            <v>1498.11</v>
          </cell>
          <cell r="E491" t="str">
            <v>SIURB-E Jul/25</v>
          </cell>
        </row>
        <row r="492">
          <cell r="A492">
            <v>7003002</v>
          </cell>
          <cell r="B492" t="str">
            <v>PM.51 - PORTA DE MADEIRA LISA COMUM/ ENCABEÇADA, REVESTIDA COM LAMINADO MELAMÍNICO - 2 FOLHAS 144X210CM</v>
          </cell>
          <cell r="C492" t="str">
            <v>UN</v>
          </cell>
          <cell r="D492">
            <v>1601.95</v>
          </cell>
          <cell r="E492" t="str">
            <v>SIURB-E Jul/25</v>
          </cell>
        </row>
        <row r="493">
          <cell r="A493">
            <v>7003003</v>
          </cell>
          <cell r="B493" t="str">
            <v>PM.52 - PORTA DE MADEIRA LISA COMUM/ ENCABEÇADA, REVESTIDA COM LAMINADO MELAMÍNICO - 2 FOLHAS 164X210CM</v>
          </cell>
          <cell r="C493" t="str">
            <v>UN</v>
          </cell>
          <cell r="D493">
            <v>1703.89</v>
          </cell>
          <cell r="E493" t="str">
            <v>SIURB-E Jul/25</v>
          </cell>
        </row>
        <row r="494">
          <cell r="A494">
            <v>7003004</v>
          </cell>
          <cell r="B494" t="str">
            <v>PM.53 - PORTA DE MADEIRA LISA COMUM/ ENCABEÇADA, REVESTIDA COM LAMINADO MELAMÍNICO - 2 FOLHAS 184X210CM</v>
          </cell>
          <cell r="C494" t="str">
            <v>UN</v>
          </cell>
          <cell r="D494">
            <v>1904.06</v>
          </cell>
          <cell r="E494" t="str">
            <v>SIURB-E Jul/25</v>
          </cell>
        </row>
        <row r="495">
          <cell r="A495">
            <v>7003005</v>
          </cell>
          <cell r="B495" t="str">
            <v>PM.54 - PORTA DE MADEIRA LISA COMUM/ ENCABEÇADA, REVESTIDA COM LAMINADO MELAMÍNICO - 2 FOLHAS 204X210CM</v>
          </cell>
          <cell r="C495" t="str">
            <v>UN</v>
          </cell>
          <cell r="D495">
            <v>2063.6999999999998</v>
          </cell>
          <cell r="E495" t="str">
            <v>SIURB-E Jul/25</v>
          </cell>
        </row>
        <row r="496">
          <cell r="A496">
            <v>7003017</v>
          </cell>
          <cell r="B496" t="str">
            <v>PM.17 - PORTA LISA COMUM/ ENCABEÇADA REVESTIDA COM LAMINADO MELAMÍNICO - 82X210CM</v>
          </cell>
          <cell r="C496" t="str">
            <v>UN</v>
          </cell>
          <cell r="D496">
            <v>960.08</v>
          </cell>
          <cell r="E496" t="str">
            <v>SIURB-E Jul/25</v>
          </cell>
        </row>
        <row r="497">
          <cell r="A497">
            <v>7003018</v>
          </cell>
          <cell r="B497" t="str">
            <v>PM.18 - PORTA LISA COMUM/ ENCABEÇADA REVESTIDA COM LAMINADO MELAMÍNICO - 92X210CM</v>
          </cell>
          <cell r="C497" t="str">
            <v>UN</v>
          </cell>
          <cell r="D497">
            <v>1091.42</v>
          </cell>
          <cell r="E497" t="str">
            <v>SIURB-E Jul/25</v>
          </cell>
        </row>
        <row r="498">
          <cell r="A498">
            <v>7003019</v>
          </cell>
          <cell r="B498" t="str">
            <v>PM.19 - PORTA LISA COMUM/ ENCABEÇADA REVESTIDA COM LAMINADO MELAMÍNICO - 102X210CM</v>
          </cell>
          <cell r="C498" t="str">
            <v>UN</v>
          </cell>
          <cell r="D498">
            <v>1166.9000000000001</v>
          </cell>
          <cell r="E498" t="str">
            <v>SIURB-E Jul/25</v>
          </cell>
        </row>
        <row r="499">
          <cell r="A499">
            <v>7003022</v>
          </cell>
          <cell r="B499" t="str">
            <v>PM.57 - PORTA GUICHÊ EM MADEIRA LISA ESPECIAL/ SÓLIDA - 82X210CM - REVESTIDA COM LAMINADO  MELAMÍNICO</v>
          </cell>
          <cell r="C499" t="str">
            <v>UN</v>
          </cell>
          <cell r="D499">
            <v>1320.61</v>
          </cell>
          <cell r="E499" t="str">
            <v>SIURB-E Jul/25</v>
          </cell>
        </row>
        <row r="500">
          <cell r="A500">
            <v>7009000</v>
          </cell>
          <cell r="B500" t="str">
            <v>ARMÁRIOS</v>
          </cell>
          <cell r="C500" t="str">
            <v>.</v>
          </cell>
          <cell r="D500" t="str">
            <v>.</v>
          </cell>
          <cell r="E500" t="str">
            <v>SIURB-E Jul/25</v>
          </cell>
        </row>
        <row r="501">
          <cell r="A501">
            <v>7009010</v>
          </cell>
          <cell r="B501" t="str">
            <v>ARMÁRIO SEM PORTAS, REVESTIMENTO EXTERNO E INTERNO EM LAMINADO MELAMÍNICO</v>
          </cell>
          <cell r="C501" t="str">
            <v>M2</v>
          </cell>
          <cell r="D501">
            <v>1412.52</v>
          </cell>
          <cell r="E501" t="str">
            <v>SIURB-E Jul/25</v>
          </cell>
        </row>
        <row r="502">
          <cell r="A502">
            <v>7009012</v>
          </cell>
          <cell r="B502" t="str">
            <v>ARMÁRIO COM PORTAS, SEM REVESTIMENTO</v>
          </cell>
          <cell r="C502" t="str">
            <v>M2</v>
          </cell>
          <cell r="D502">
            <v>528.6</v>
          </cell>
          <cell r="E502" t="str">
            <v>SIURB-E Jul/25</v>
          </cell>
        </row>
        <row r="503">
          <cell r="A503">
            <v>7009014</v>
          </cell>
          <cell r="B503" t="str">
            <v>ARMÁRIO COM PORTAS, REVESTIMENTO EXTERNO E INTERNO EM LAMINADO MELAMÍNICO</v>
          </cell>
          <cell r="C503" t="str">
            <v>M2</v>
          </cell>
          <cell r="D503">
            <v>1887.09</v>
          </cell>
          <cell r="E503" t="str">
            <v>SIURB-E Jul/25</v>
          </cell>
        </row>
        <row r="504">
          <cell r="A504">
            <v>7009018</v>
          </cell>
          <cell r="B504" t="str">
            <v>PORTAS PARA ARMÁRIO SEM REVESTIMENTO</v>
          </cell>
          <cell r="C504" t="str">
            <v>M2</v>
          </cell>
          <cell r="D504">
            <v>130.52000000000001</v>
          </cell>
          <cell r="E504" t="str">
            <v>SIURB-E Jul/25</v>
          </cell>
        </row>
        <row r="505">
          <cell r="A505">
            <v>7009019</v>
          </cell>
          <cell r="B505" t="str">
            <v>PORTAS PARA ARMÁRIO COM REVESTIMENTO EXTERNO EM LAMINADO MELAMÍNICO</v>
          </cell>
          <cell r="C505" t="str">
            <v>M2</v>
          </cell>
          <cell r="D505">
            <v>304.76</v>
          </cell>
          <cell r="E505" t="str">
            <v>SIURB-E Jul/25</v>
          </cell>
        </row>
        <row r="506">
          <cell r="A506">
            <v>7009020</v>
          </cell>
          <cell r="B506" t="str">
            <v>PORTAS PARA ARMÁRIO COM REVESTIMENTO EXTERNO E INTERNO EM LAMINADO MELAMÍNICO</v>
          </cell>
          <cell r="C506" t="str">
            <v>M2</v>
          </cell>
          <cell r="D506">
            <v>474.57</v>
          </cell>
          <cell r="E506" t="str">
            <v>SIURB-E Jul/25</v>
          </cell>
        </row>
        <row r="507">
          <cell r="A507">
            <v>7009025</v>
          </cell>
          <cell r="B507" t="str">
            <v>PRATELEIRA PARA ARMÁRIO SEM REVESTIMENTO</v>
          </cell>
          <cell r="C507" t="str">
            <v>M2</v>
          </cell>
          <cell r="D507">
            <v>113.37</v>
          </cell>
          <cell r="E507" t="str">
            <v>SIURB-E Jul/25</v>
          </cell>
        </row>
        <row r="508">
          <cell r="A508">
            <v>7009026</v>
          </cell>
          <cell r="B508" t="str">
            <v>PRATELEIRA PARA ARMÁRIO, REVESTIDA EM 1 FACE EM LAMINADO MELAMÍNICO</v>
          </cell>
          <cell r="C508" t="str">
            <v>M2</v>
          </cell>
          <cell r="D508">
            <v>287.61</v>
          </cell>
          <cell r="E508" t="str">
            <v>SIURB-E Jul/25</v>
          </cell>
        </row>
        <row r="509">
          <cell r="A509">
            <v>7009027</v>
          </cell>
          <cell r="B509" t="str">
            <v>PRATELEIRA PARA ARMÁRIO, REVESTIDA EM 2 FACES, EM LAMINADO MELAMÍNICO</v>
          </cell>
          <cell r="C509" t="str">
            <v>M2</v>
          </cell>
          <cell r="D509">
            <v>457.42</v>
          </cell>
          <cell r="E509" t="str">
            <v>SIURB-E Jul/25</v>
          </cell>
        </row>
        <row r="510">
          <cell r="A510">
            <v>7009030</v>
          </cell>
          <cell r="B510" t="str">
            <v>GAVETA PARA ARMÁRIO SEM REVESTIMENTO</v>
          </cell>
          <cell r="C510" t="str">
            <v>UN</v>
          </cell>
          <cell r="D510">
            <v>54.79</v>
          </cell>
          <cell r="E510" t="str">
            <v>SIURB-E Jul/25</v>
          </cell>
        </row>
        <row r="511">
          <cell r="A511">
            <v>7009031</v>
          </cell>
          <cell r="B511" t="str">
            <v>GAVETA PARA ARMÁRIO,REVESTIMENTO EXTERNO EM LAMINADO MELAMÍNICO</v>
          </cell>
          <cell r="C511" t="str">
            <v>UN</v>
          </cell>
          <cell r="D511">
            <v>110.02</v>
          </cell>
          <cell r="E511" t="str">
            <v>SIURB-E Jul/25</v>
          </cell>
        </row>
        <row r="512">
          <cell r="A512">
            <v>7009032</v>
          </cell>
          <cell r="B512" t="str">
            <v>GAVETA PARA ARMÁRIO, REVESTIMENTO EXTERNO E INTERNO EM LAMINADO MELAMÍNICO</v>
          </cell>
          <cell r="C512" t="str">
            <v>UN</v>
          </cell>
          <cell r="D512">
            <v>209.24</v>
          </cell>
          <cell r="E512" t="str">
            <v>SIURB-E Jul/25</v>
          </cell>
        </row>
        <row r="513">
          <cell r="A513">
            <v>7010000</v>
          </cell>
          <cell r="B513" t="str">
            <v>ARMÁRIOS</v>
          </cell>
          <cell r="C513" t="str">
            <v>.</v>
          </cell>
          <cell r="D513" t="str">
            <v>.</v>
          </cell>
          <cell r="E513" t="str">
            <v>SIURB-E Jul/25</v>
          </cell>
        </row>
        <row r="514">
          <cell r="A514">
            <v>7010013</v>
          </cell>
          <cell r="B514" t="str">
            <v>MM.13 -  ARMÁRIO PARA CUMBUCAS</v>
          </cell>
          <cell r="C514" t="str">
            <v>UN</v>
          </cell>
          <cell r="D514">
            <v>2006.77</v>
          </cell>
          <cell r="E514" t="str">
            <v>SIURB-E Jul/25</v>
          </cell>
        </row>
        <row r="515">
          <cell r="A515">
            <v>7010014</v>
          </cell>
          <cell r="B515" t="str">
            <v>MM.14 -  ARMÁRIO PARA CANECAS</v>
          </cell>
          <cell r="C515" t="str">
            <v>UN</v>
          </cell>
          <cell r="D515">
            <v>2040.7</v>
          </cell>
          <cell r="E515" t="str">
            <v>SIURB-E Jul/25</v>
          </cell>
        </row>
        <row r="516">
          <cell r="A516">
            <v>7010015</v>
          </cell>
          <cell r="B516" t="str">
            <v>MM.15 -  ARMÁRIO PARA PRATOS</v>
          </cell>
          <cell r="C516" t="str">
            <v>UN</v>
          </cell>
          <cell r="D516">
            <v>2313.0100000000002</v>
          </cell>
          <cell r="E516" t="str">
            <v>SIURB-E Jul/25</v>
          </cell>
        </row>
        <row r="517">
          <cell r="A517">
            <v>7010020</v>
          </cell>
          <cell r="B517" t="str">
            <v>MM.20 - CABIDE DE MADEIRA PARA SACOLAS</v>
          </cell>
          <cell r="C517" t="str">
            <v>M</v>
          </cell>
          <cell r="D517">
            <v>473.12</v>
          </cell>
          <cell r="E517" t="str">
            <v>SIURB-E Jul/25</v>
          </cell>
        </row>
        <row r="518">
          <cell r="A518">
            <v>7020010</v>
          </cell>
          <cell r="B518" t="str">
            <v>PEITORIL DE MADEIRA</v>
          </cell>
          <cell r="C518" t="str">
            <v>M</v>
          </cell>
          <cell r="D518">
            <v>285.47000000000003</v>
          </cell>
          <cell r="E518" t="str">
            <v>SIURB-E Jul/25</v>
          </cell>
        </row>
        <row r="519">
          <cell r="A519">
            <v>7060000</v>
          </cell>
          <cell r="B519" t="str">
            <v>RETIRADAS</v>
          </cell>
          <cell r="C519" t="str">
            <v>.</v>
          </cell>
          <cell r="D519" t="str">
            <v>.</v>
          </cell>
          <cell r="E519" t="str">
            <v>SIURB-E Jul/25</v>
          </cell>
        </row>
        <row r="520">
          <cell r="A520">
            <v>7060001</v>
          </cell>
          <cell r="B520" t="str">
            <v>RETIRADA DE FOLHAS DE PORTA DE PASSAGEM OU JANELA</v>
          </cell>
          <cell r="C520" t="str">
            <v>UN</v>
          </cell>
          <cell r="D520">
            <v>16.57</v>
          </cell>
          <cell r="E520" t="str">
            <v>SIURB-E Jul/25</v>
          </cell>
        </row>
        <row r="521">
          <cell r="A521">
            <v>7060002</v>
          </cell>
          <cell r="B521" t="str">
            <v>RETIRADA DE BATENTES DE MADEIRA</v>
          </cell>
          <cell r="C521" t="str">
            <v>UN</v>
          </cell>
          <cell r="D521">
            <v>69.61</v>
          </cell>
          <cell r="E521" t="str">
            <v>SIURB-E Jul/25</v>
          </cell>
        </row>
        <row r="522">
          <cell r="A522">
            <v>7060008</v>
          </cell>
          <cell r="B522" t="str">
            <v>RETIRADA DE GUARNIÇÕES OU MOLDURAS DE MADEIRA</v>
          </cell>
          <cell r="C522" t="str">
            <v>M</v>
          </cell>
          <cell r="D522">
            <v>2.3199999999999998</v>
          </cell>
          <cell r="E522" t="str">
            <v>SIURB-E Jul/25</v>
          </cell>
        </row>
        <row r="523">
          <cell r="A523">
            <v>7060010</v>
          </cell>
          <cell r="B523" t="str">
            <v>RETIRADA DE GUICHÊS, INCLUSIVE BATENTE E FERRAGENS</v>
          </cell>
          <cell r="C523" t="str">
            <v>UN</v>
          </cell>
          <cell r="D523">
            <v>69.61</v>
          </cell>
          <cell r="E523" t="str">
            <v>SIURB-E Jul/25</v>
          </cell>
        </row>
        <row r="524">
          <cell r="A524">
            <v>7060050</v>
          </cell>
          <cell r="B524" t="str">
            <v>RETIRADA DE FECHADURAS DE EMBUTIR, COMPLETAS</v>
          </cell>
          <cell r="C524" t="str">
            <v>UN</v>
          </cell>
          <cell r="D524">
            <v>16.57</v>
          </cell>
          <cell r="E524" t="str">
            <v>SIURB-E Jul/25</v>
          </cell>
        </row>
        <row r="525">
          <cell r="A525">
            <v>7060051</v>
          </cell>
          <cell r="B525" t="str">
            <v>RETIRADA DE FECHADURAS, FECHOS OU TARGETAS DE SOBREPOR</v>
          </cell>
          <cell r="C525" t="str">
            <v>UN</v>
          </cell>
          <cell r="D525">
            <v>6.63</v>
          </cell>
          <cell r="E525" t="str">
            <v>SIURB-E Jul/25</v>
          </cell>
        </row>
        <row r="526">
          <cell r="A526">
            <v>7060065</v>
          </cell>
          <cell r="B526" t="str">
            <v>RETIRADA DE MAÇANETAS</v>
          </cell>
          <cell r="C526" t="str">
            <v>PAR</v>
          </cell>
          <cell r="D526">
            <v>8.9499999999999993</v>
          </cell>
          <cell r="E526" t="str">
            <v>SIURB-E Jul/25</v>
          </cell>
        </row>
        <row r="527">
          <cell r="A527">
            <v>7060066</v>
          </cell>
          <cell r="B527" t="str">
            <v>RETIRADA DE ESPELHOS</v>
          </cell>
          <cell r="C527" t="str">
            <v>PAR</v>
          </cell>
          <cell r="D527">
            <v>5.64</v>
          </cell>
          <cell r="E527" t="str">
            <v>SIURB-E Jul/25</v>
          </cell>
        </row>
        <row r="528">
          <cell r="A528">
            <v>7060067</v>
          </cell>
          <cell r="B528" t="str">
            <v>RETIRADA DE ROSETAS OU ENTRADAS DE CHAVE GORGE</v>
          </cell>
          <cell r="C528" t="str">
            <v>PAR</v>
          </cell>
          <cell r="D528">
            <v>5.64</v>
          </cell>
          <cell r="E528" t="str">
            <v>SIURB-E Jul/25</v>
          </cell>
        </row>
        <row r="529">
          <cell r="A529">
            <v>7060068</v>
          </cell>
          <cell r="B529" t="str">
            <v>RETIRADA DE BORBOLETAS OU LEVANTADORES TIPO "UNHA"</v>
          </cell>
          <cell r="C529" t="str">
            <v>UN</v>
          </cell>
          <cell r="D529">
            <v>4.4800000000000004</v>
          </cell>
          <cell r="E529" t="str">
            <v>SIURB-E Jul/25</v>
          </cell>
        </row>
        <row r="530">
          <cell r="A530">
            <v>7060070</v>
          </cell>
          <cell r="B530" t="str">
            <v>RETIRADA DE DOBRADIÇAS</v>
          </cell>
          <cell r="C530" t="str">
            <v>UN</v>
          </cell>
          <cell r="D530">
            <v>6.63</v>
          </cell>
          <cell r="E530" t="str">
            <v>SIURB-E Jul/25</v>
          </cell>
        </row>
        <row r="531">
          <cell r="A531">
            <v>7070000</v>
          </cell>
          <cell r="B531" t="str">
            <v>RECOLOCAÇÕES</v>
          </cell>
          <cell r="C531" t="str">
            <v>.</v>
          </cell>
          <cell r="D531" t="str">
            <v>.</v>
          </cell>
          <cell r="E531" t="str">
            <v>SIURB-E Jul/25</v>
          </cell>
        </row>
        <row r="532">
          <cell r="A532">
            <v>7070001</v>
          </cell>
          <cell r="B532" t="str">
            <v>RECOLOCAÇÃO DE FOLHAS DE PORTA DE PASSAGEM OU JANELA</v>
          </cell>
          <cell r="C532" t="str">
            <v>UN</v>
          </cell>
          <cell r="D532">
            <v>129.88999999999999</v>
          </cell>
          <cell r="E532" t="str">
            <v>SIURB-E Jul/25</v>
          </cell>
        </row>
        <row r="533">
          <cell r="A533">
            <v>7070002</v>
          </cell>
          <cell r="B533" t="str">
            <v>RECOLOCAÇÃO DE BATENTES MADEIRA</v>
          </cell>
          <cell r="C533" t="str">
            <v>UN</v>
          </cell>
          <cell r="D533">
            <v>77.5</v>
          </cell>
          <cell r="E533" t="str">
            <v>SIURB-E Jul/25</v>
          </cell>
        </row>
        <row r="534">
          <cell r="A534">
            <v>7070008</v>
          </cell>
          <cell r="B534" t="str">
            <v>RECOLOCAÇÃO DE GUARNIÇÕES OU MOLDURAS DE MADEIRA</v>
          </cell>
          <cell r="C534" t="str">
            <v>M</v>
          </cell>
          <cell r="D534">
            <v>2.95</v>
          </cell>
          <cell r="E534" t="str">
            <v>SIURB-E Jul/25</v>
          </cell>
        </row>
        <row r="535">
          <cell r="A535">
            <v>7070010</v>
          </cell>
          <cell r="B535" t="str">
            <v>RECOLOCAÇÃO DE GUICHÊS, INCLUSIVE BATENTE E FERRAGENS</v>
          </cell>
          <cell r="C535" t="str">
            <v>UN</v>
          </cell>
          <cell r="D535">
            <v>111.46</v>
          </cell>
          <cell r="E535" t="str">
            <v>SIURB-E Jul/25</v>
          </cell>
        </row>
        <row r="536">
          <cell r="A536">
            <v>7070050</v>
          </cell>
          <cell r="B536" t="str">
            <v>RECOLOCAÇÃO DE FECHADURAS DE EMBUTIR, COMPLETAS</v>
          </cell>
          <cell r="C536" t="str">
            <v>UN</v>
          </cell>
          <cell r="D536">
            <v>52.71</v>
          </cell>
          <cell r="E536" t="str">
            <v>SIURB-E Jul/25</v>
          </cell>
        </row>
        <row r="537">
          <cell r="A537">
            <v>7070051</v>
          </cell>
          <cell r="B537" t="str">
            <v>RECOLOCAÇÃO DE FECHADURAS, FECHOS OU TARGETAS DE SOBREPOR</v>
          </cell>
          <cell r="C537" t="str">
            <v>UN</v>
          </cell>
          <cell r="D537">
            <v>26.52</v>
          </cell>
          <cell r="E537" t="str">
            <v>SIURB-E Jul/25</v>
          </cell>
        </row>
        <row r="538">
          <cell r="A538">
            <v>7070065</v>
          </cell>
          <cell r="B538" t="str">
            <v>RECOLOCAÇÃO DE MAÇANETAS</v>
          </cell>
          <cell r="C538" t="str">
            <v>PAR</v>
          </cell>
          <cell r="D538">
            <v>5.64</v>
          </cell>
          <cell r="E538" t="str">
            <v>SIURB-E Jul/25</v>
          </cell>
        </row>
        <row r="539">
          <cell r="A539">
            <v>7070066</v>
          </cell>
          <cell r="B539" t="str">
            <v>RECOLOCAÇÃO DE ESPELHOS</v>
          </cell>
          <cell r="C539" t="str">
            <v>PAR</v>
          </cell>
          <cell r="D539">
            <v>5.64</v>
          </cell>
          <cell r="E539" t="str">
            <v>SIURB-E Jul/25</v>
          </cell>
        </row>
        <row r="540">
          <cell r="A540">
            <v>7070067</v>
          </cell>
          <cell r="B540" t="str">
            <v>RECOLOCAÇÃO DE ROSETAS OU ENTRADAS DE CHAVE GORGE</v>
          </cell>
          <cell r="C540" t="str">
            <v>PAR</v>
          </cell>
          <cell r="D540">
            <v>5.64</v>
          </cell>
          <cell r="E540" t="str">
            <v>SIURB-E Jul/25</v>
          </cell>
        </row>
        <row r="541">
          <cell r="A541">
            <v>7070068</v>
          </cell>
          <cell r="B541" t="str">
            <v>RECOLOCAÇÃO DE BORBOLETAS OU LEVANTADORES TIPO "UNHA"</v>
          </cell>
          <cell r="C541" t="str">
            <v>UN</v>
          </cell>
          <cell r="D541">
            <v>4.1399999999999997</v>
          </cell>
          <cell r="E541" t="str">
            <v>SIURB-E Jul/25</v>
          </cell>
        </row>
        <row r="542">
          <cell r="A542">
            <v>7070070</v>
          </cell>
          <cell r="B542" t="str">
            <v>RECOLOCAÇÃO DE DOBRADIÇAS</v>
          </cell>
          <cell r="C542" t="str">
            <v>UN</v>
          </cell>
          <cell r="D542">
            <v>5.64</v>
          </cell>
          <cell r="E542" t="str">
            <v>SIURB-E Jul/25</v>
          </cell>
        </row>
        <row r="543">
          <cell r="A543">
            <v>7080000</v>
          </cell>
          <cell r="B543" t="str">
            <v>SERVIÇOS PARCIAIS</v>
          </cell>
          <cell r="C543" t="str">
            <v>.</v>
          </cell>
          <cell r="D543" t="str">
            <v>.</v>
          </cell>
          <cell r="E543" t="str">
            <v>SIURB-E Jul/25</v>
          </cell>
        </row>
        <row r="544">
          <cell r="A544">
            <v>7080001</v>
          </cell>
          <cell r="B544" t="str">
            <v>GUARNIÇÃO OU MOLDURA DE MADEIRA - 4,5CM</v>
          </cell>
          <cell r="C544" t="str">
            <v>M</v>
          </cell>
          <cell r="D544">
            <v>14.22</v>
          </cell>
          <cell r="E544" t="str">
            <v>SIURB-E Jul/25</v>
          </cell>
        </row>
        <row r="545">
          <cell r="A545">
            <v>7080002</v>
          </cell>
          <cell r="B545" t="str">
            <v>GUARNIÇÃO OU MOLDURA DE MADEIRA - 7,5CM</v>
          </cell>
          <cell r="C545" t="str">
            <v>M</v>
          </cell>
          <cell r="D545">
            <v>18.77</v>
          </cell>
          <cell r="E545" t="str">
            <v>SIURB-E Jul/25</v>
          </cell>
        </row>
        <row r="546">
          <cell r="A546">
            <v>7080003</v>
          </cell>
          <cell r="B546" t="str">
            <v>GUARNIÇÃO OU MOLDURA DE MADEIRA - 10,0CM</v>
          </cell>
          <cell r="C546" t="str">
            <v>M</v>
          </cell>
          <cell r="D546">
            <v>20.09</v>
          </cell>
          <cell r="E546" t="str">
            <v>SIURB-E Jul/25</v>
          </cell>
        </row>
        <row r="547">
          <cell r="A547">
            <v>7080004</v>
          </cell>
          <cell r="B547" t="str">
            <v>GUARNIÇÃO OU MOLDURA DE MADEIRA - 15,0CM</v>
          </cell>
          <cell r="C547" t="str">
            <v>M</v>
          </cell>
          <cell r="D547">
            <v>36.82</v>
          </cell>
          <cell r="E547" t="str">
            <v>SIURB-E Jul/25</v>
          </cell>
        </row>
        <row r="548">
          <cell r="A548">
            <v>7080010</v>
          </cell>
          <cell r="B548" t="str">
            <v>CONJUNTO DE FECHADURA DE CILINDRO (55MM) - TRÁFEGO INTENSO, MAÇANETA EM ZAMAC, GUARNIÇÕES EM AÇO, ACABAMENTO CROMADO BRILHANTE - INCLUSIVE ADAPTAÇÃO DA FURAÇÃO</v>
          </cell>
          <cell r="C548" t="str">
            <v>UN</v>
          </cell>
          <cell r="D548">
            <v>292.95999999999998</v>
          </cell>
          <cell r="E548" t="str">
            <v>SIURB-E Jul/25</v>
          </cell>
        </row>
        <row r="549">
          <cell r="A549">
            <v>7080012</v>
          </cell>
          <cell r="B549" t="str">
            <v>CONJUNTO DE FECHADURA DE CILINDRO, CAIXA RASA (22MM) - PORTA COM MONTANTE ESTREITO - INCLUSIVE ADAPTAÇÃO DA FURAÇÃO</v>
          </cell>
          <cell r="C549" t="str">
            <v>UN</v>
          </cell>
          <cell r="D549">
            <v>419.13</v>
          </cell>
          <cell r="E549" t="str">
            <v>SIURB-E Jul/25</v>
          </cell>
        </row>
        <row r="550">
          <cell r="A550">
            <v>7080013</v>
          </cell>
          <cell r="B550" t="str">
            <v>CONJUNTO DE FECHADURA DE CILINDRO, SÓ LINGUETA (55MM) - TRÁFEGO INTENSO - PORTA DE ABRIR -  INCLUSIVE ADAPTAÇÃO DA FURAÇÃO</v>
          </cell>
          <cell r="C550" t="str">
            <v>UN</v>
          </cell>
          <cell r="D550">
            <v>174.57</v>
          </cell>
          <cell r="E550" t="str">
            <v>SIURB-E Jul/25</v>
          </cell>
        </row>
        <row r="551">
          <cell r="A551">
            <v>7080014</v>
          </cell>
          <cell r="B551" t="str">
            <v>CONJUNTO DE FECHADURA DE CILINDRO, BICO DE PAPAGAIO (22MM) - PORTA DE CORRER - INCUSIVE ADAPTAÇÃO DA FURAÇÃO</v>
          </cell>
          <cell r="C551" t="str">
            <v>UN</v>
          </cell>
          <cell r="D551">
            <v>360.29</v>
          </cell>
          <cell r="E551" t="str">
            <v>SIURB-E Jul/25</v>
          </cell>
        </row>
        <row r="552">
          <cell r="A552">
            <v>7080015</v>
          </cell>
          <cell r="B552" t="str">
            <v>FECHADURA TIPO GORGE, 55MM, TRÁFEGO INTENSO, MAÇANETA EM ZAMAC, GUARNIÇÕES EM AÇO, ACABAMENTO CROMADO BRILHANTE - INCLUSIVE ADAPTAÇÃO DA FURAÇÃO</v>
          </cell>
          <cell r="C552" t="str">
            <v>UN</v>
          </cell>
          <cell r="D552">
            <v>382.33</v>
          </cell>
          <cell r="E552" t="str">
            <v>SIURB-E Jul/25</v>
          </cell>
        </row>
        <row r="553">
          <cell r="A553">
            <v>7080022</v>
          </cell>
          <cell r="B553" t="str">
            <v>TARGETA DE SOBREPOR, TIPO "LIVRE-OCUPADO" - 60X65MM - INCLUSIVE ADAPTAÇÃO E FURAÇÃO</v>
          </cell>
          <cell r="C553" t="str">
            <v>UN</v>
          </cell>
          <cell r="D553">
            <v>193.3</v>
          </cell>
          <cell r="E553" t="str">
            <v>SIURB-E Jul/25</v>
          </cell>
        </row>
        <row r="554">
          <cell r="A554">
            <v>7080035</v>
          </cell>
          <cell r="B554" t="str">
            <v>MAÇANETA EM ZAMAC</v>
          </cell>
          <cell r="C554" t="str">
            <v>UN</v>
          </cell>
          <cell r="D554">
            <v>246.53</v>
          </cell>
          <cell r="E554" t="str">
            <v>SIURB-E Jul/25</v>
          </cell>
        </row>
        <row r="555">
          <cell r="A555">
            <v>7080036</v>
          </cell>
          <cell r="B555" t="str">
            <v>ESPELHO RETANGULAR EM AÇO CROMADO BRILHANTE</v>
          </cell>
          <cell r="C555" t="str">
            <v>PAR</v>
          </cell>
          <cell r="D555">
            <v>133.72999999999999</v>
          </cell>
          <cell r="E555" t="str">
            <v>SIURB-E Jul/25</v>
          </cell>
        </row>
        <row r="556">
          <cell r="A556">
            <v>7080037</v>
          </cell>
          <cell r="B556" t="str">
            <v>ROSETA OU ENTRADA DE CILINDRO COM CHAVE GORGE EM AÇO CROMADO BRILHANTE</v>
          </cell>
          <cell r="C556" t="str">
            <v>PAR</v>
          </cell>
          <cell r="D556">
            <v>26.99</v>
          </cell>
          <cell r="E556" t="str">
            <v>SIURB-E Jul/25</v>
          </cell>
        </row>
        <row r="557">
          <cell r="A557">
            <v>7080050</v>
          </cell>
          <cell r="B557" t="str">
            <v>DOBRADIÇA EM AÇO LAMINADO, CROMADA - 3 1/2"X3"</v>
          </cell>
          <cell r="C557" t="str">
            <v>UN</v>
          </cell>
          <cell r="D557">
            <v>32.33</v>
          </cell>
          <cell r="E557" t="str">
            <v>SIURB-E Jul/25</v>
          </cell>
        </row>
        <row r="558">
          <cell r="A558">
            <v>8000000</v>
          </cell>
          <cell r="B558" t="str">
            <v>ESQUADRIAS METALICAS</v>
          </cell>
          <cell r="C558"/>
          <cell r="D558"/>
          <cell r="E558" t="str">
            <v>SIURB-E Jul/25</v>
          </cell>
        </row>
        <row r="559">
          <cell r="A559">
            <v>8001000</v>
          </cell>
          <cell r="B559" t="str">
            <v>PORTAS</v>
          </cell>
          <cell r="C559" t="str">
            <v>.</v>
          </cell>
          <cell r="D559" t="str">
            <v>.</v>
          </cell>
          <cell r="E559" t="str">
            <v>SIURB-E Jul/25</v>
          </cell>
        </row>
        <row r="560">
          <cell r="A560">
            <v>8001001</v>
          </cell>
          <cell r="B560" t="str">
            <v>PP.01 - PORTA EM FERRO PERFILADO, DUPLA ALMOFADADA - ABRIR, 1 FOLHA</v>
          </cell>
          <cell r="C560" t="str">
            <v>M2</v>
          </cell>
          <cell r="D560">
            <v>1562.62</v>
          </cell>
          <cell r="E560" t="str">
            <v>SIURB-E Jul/25</v>
          </cell>
        </row>
        <row r="561">
          <cell r="A561">
            <v>8001002</v>
          </cell>
          <cell r="B561" t="str">
            <v>PP.02 - PORTA EM FERRO PERFILADO, DUPLA ALMOFADADA - ABRIR, 2 FOLHA</v>
          </cell>
          <cell r="C561" t="str">
            <v>M2</v>
          </cell>
          <cell r="D561">
            <v>1073.24</v>
          </cell>
          <cell r="E561" t="str">
            <v>SIURB-E Jul/25</v>
          </cell>
        </row>
        <row r="562">
          <cell r="A562">
            <v>8001004</v>
          </cell>
          <cell r="B562" t="str">
            <v>PP.04 - PORTA EM FERRO PERFILADO, MEIO VIDRO COM SUBDIVISÕES - ABRIR, 1 FOLHA</v>
          </cell>
          <cell r="C562" t="str">
            <v>M2</v>
          </cell>
          <cell r="D562">
            <v>1503.98</v>
          </cell>
          <cell r="E562" t="str">
            <v>SIURB-E Jul/25</v>
          </cell>
        </row>
        <row r="563">
          <cell r="A563">
            <v>8001005</v>
          </cell>
          <cell r="B563" t="str">
            <v>PP.05 - PORTA EM FERRO PERFILADO, MEIO VIDRO COM SUBDIVISÕES - ABRIR, 2 FOLHAS</v>
          </cell>
          <cell r="C563" t="str">
            <v>M2</v>
          </cell>
          <cell r="D563">
            <v>773.94</v>
          </cell>
          <cell r="E563" t="str">
            <v>SIURB-E Jul/25</v>
          </cell>
        </row>
        <row r="564">
          <cell r="A564">
            <v>8001006</v>
          </cell>
          <cell r="B564" t="str">
            <v>PP.06 - PORTA EM FERRO PERFILADO, MEIO VIDRO COM SUBDIVISÕES - CORRER</v>
          </cell>
          <cell r="C564" t="str">
            <v>M2</v>
          </cell>
          <cell r="D564">
            <v>899.24</v>
          </cell>
          <cell r="E564" t="str">
            <v>SIURB-E Jul/25</v>
          </cell>
        </row>
        <row r="565">
          <cell r="A565">
            <v>8001010</v>
          </cell>
          <cell r="B565" t="str">
            <v>PORTA EM FERRO PERFILADO (TIPO PP 01)- INSTALAÇÃO SANITÁRIA PARA PORTADORES DE DEFICIÊNCIA - 90 X 210CM</v>
          </cell>
          <cell r="C565" t="str">
            <v>UN</v>
          </cell>
          <cell r="D565">
            <v>3473.15</v>
          </cell>
          <cell r="E565" t="str">
            <v>SIURB-E Jul/25</v>
          </cell>
        </row>
        <row r="566">
          <cell r="A566">
            <v>8001011</v>
          </cell>
          <cell r="B566" t="str">
            <v>PORTA EM FERRO PERFILADO FIXO COMPLEMENTO PORTA (INCLUSIVE VIDRO E PINTURA)</v>
          </cell>
          <cell r="C566" t="str">
            <v>M2</v>
          </cell>
          <cell r="D566">
            <v>588.26</v>
          </cell>
          <cell r="E566" t="str">
            <v>SIURB-E Jul/25</v>
          </cell>
        </row>
        <row r="567">
          <cell r="A567">
            <v>8001019</v>
          </cell>
          <cell r="B567" t="str">
            <v>PF.10 - PORTA EM PERFIL DE CHAPA DOBRADA, MEIO VIDRO - ABRIR, 1 FOLHA</v>
          </cell>
          <cell r="C567" t="str">
            <v>M2</v>
          </cell>
          <cell r="D567">
            <v>878.09</v>
          </cell>
          <cell r="E567" t="str">
            <v>SIURB-E Jul/25</v>
          </cell>
        </row>
        <row r="568">
          <cell r="A568">
            <v>8001025</v>
          </cell>
          <cell r="B568" t="str">
            <v>PF.23 - PORTA EM PERFIL DE CHAPA DOBRADA, VENEZIANA, ABRIR 1 FOLHA</v>
          </cell>
          <cell r="C568" t="str">
            <v>M2</v>
          </cell>
          <cell r="D568">
            <v>967.43</v>
          </cell>
          <cell r="E568" t="str">
            <v>SIURB-E Jul/25</v>
          </cell>
        </row>
        <row r="569">
          <cell r="A569">
            <v>8001026</v>
          </cell>
          <cell r="B569" t="str">
            <v>PF.28 - PORTA EM PERFIL DE CHAPA DOBRADA, VENEZIANA, ABRIR 2 FOLHAS</v>
          </cell>
          <cell r="C569" t="str">
            <v>M2</v>
          </cell>
          <cell r="D569">
            <v>967.43</v>
          </cell>
          <cell r="E569" t="str">
            <v>SIURB-E Jul/25</v>
          </cell>
        </row>
        <row r="570">
          <cell r="A570">
            <v>8001039</v>
          </cell>
          <cell r="B570" t="str">
            <v>PA.10 - PORTA EM ALUMÍNIO ANODIZADO, MEIO VIDRO - ABRIR, 1 FOLHA</v>
          </cell>
          <cell r="C570" t="str">
            <v>M2</v>
          </cell>
          <cell r="D570">
            <v>986.38</v>
          </cell>
          <cell r="E570" t="str">
            <v>SIURB-E Jul/25</v>
          </cell>
        </row>
        <row r="571">
          <cell r="A571">
            <v>8001040</v>
          </cell>
          <cell r="B571" t="str">
            <v>PA.11 - PORTA EM ALUMÍNIO ANODIZADO, MEIO VIDRO, DE ABRIR, 2 FOLHAS</v>
          </cell>
          <cell r="C571" t="str">
            <v>M2</v>
          </cell>
          <cell r="D571">
            <v>1042.9000000000001</v>
          </cell>
          <cell r="E571" t="str">
            <v>SIURB-E Jul/25</v>
          </cell>
        </row>
        <row r="572">
          <cell r="A572">
            <v>8001041</v>
          </cell>
          <cell r="B572" t="str">
            <v>PA.12 - PORTA EM ALUMÍNIO ANODIZADO, MEIO VIDRO - CORRER</v>
          </cell>
          <cell r="C572" t="str">
            <v>M2</v>
          </cell>
          <cell r="D572">
            <v>1039.1300000000001</v>
          </cell>
          <cell r="E572" t="str">
            <v>SIURB-E Jul/25</v>
          </cell>
        </row>
        <row r="573">
          <cell r="A573">
            <v>8001045</v>
          </cell>
          <cell r="B573" t="str">
            <v>PA.16 - PORTA EM ALUMÍNIO ANODIZADO, VENEZIANA - ABRIR, 1 FOLHA</v>
          </cell>
          <cell r="C573" t="str">
            <v>M2</v>
          </cell>
          <cell r="D573">
            <v>817.64</v>
          </cell>
          <cell r="E573" t="str">
            <v>SIURB-E Jul/25</v>
          </cell>
        </row>
        <row r="574">
          <cell r="A574">
            <v>8001050</v>
          </cell>
          <cell r="B574" t="str">
            <v>PORTA DE ENROLAR, EM CHAPA ONDULADA N.22</v>
          </cell>
          <cell r="C574" t="str">
            <v>M2</v>
          </cell>
          <cell r="D574">
            <v>486.08</v>
          </cell>
          <cell r="E574" t="str">
            <v>SIURB-E Jul/25</v>
          </cell>
        </row>
        <row r="575">
          <cell r="A575">
            <v>8001051</v>
          </cell>
          <cell r="B575" t="str">
            <v>PF.20 - PORTA DE ENROLAR, EM TIRAS ARTICULADAS E RAIADAS DE CHAPA N.22</v>
          </cell>
          <cell r="C575" t="str">
            <v>M2</v>
          </cell>
          <cell r="D575">
            <v>313.97000000000003</v>
          </cell>
          <cell r="E575" t="str">
            <v>SIURB-E Jul/25</v>
          </cell>
        </row>
        <row r="576">
          <cell r="A576">
            <v>8001059</v>
          </cell>
          <cell r="B576" t="str">
            <v>PF.20 - COLUNA FIXA OU MÓVEL PARA PORTAS OU GRADES DE ENROLAR</v>
          </cell>
          <cell r="C576" t="str">
            <v>M</v>
          </cell>
          <cell r="D576">
            <v>207.79</v>
          </cell>
          <cell r="E576" t="str">
            <v>SIURB-E Jul/25</v>
          </cell>
        </row>
        <row r="577">
          <cell r="A577">
            <v>8001061</v>
          </cell>
          <cell r="B577" t="str">
            <v>PF.20 - CAVALETE CENTRAL - PARA COLUNA MÓVEL DE PORTA DE ENROLAR</v>
          </cell>
          <cell r="C577" t="str">
            <v>UN</v>
          </cell>
          <cell r="D577">
            <v>293.5</v>
          </cell>
          <cell r="E577" t="str">
            <v>SIURB-E Jul/25</v>
          </cell>
        </row>
        <row r="578">
          <cell r="A578">
            <v>8001071</v>
          </cell>
          <cell r="B578" t="str">
            <v>EF.02 - BATENTE ESPECIAL EM PERFIL DE CHAPA DOBRADA N. 14</v>
          </cell>
          <cell r="C578" t="str">
            <v>M</v>
          </cell>
          <cell r="D578">
            <v>255.48</v>
          </cell>
          <cell r="E578" t="str">
            <v>SIURB-E Jul/25</v>
          </cell>
        </row>
        <row r="579">
          <cell r="A579">
            <v>8001074</v>
          </cell>
          <cell r="B579" t="str">
            <v>EF.03 - BATENTE EM PERFIL DE CHAPA DOBRADA Nº20,1 FOLHA, SEM BANDEIRA</v>
          </cell>
          <cell r="C579" t="str">
            <v>JG</v>
          </cell>
          <cell r="D579">
            <v>617.27</v>
          </cell>
          <cell r="E579" t="str">
            <v>SIURB-E Jul/25</v>
          </cell>
        </row>
        <row r="580">
          <cell r="A580">
            <v>8001075</v>
          </cell>
          <cell r="B580" t="str">
            <v>EF.04 - BATENTE EM PERFIL DE CHAPA DOBRADA NÚMERO 20, 2 FOLHAS, SEM BANDEIRA</v>
          </cell>
          <cell r="C580" t="str">
            <v>JG</v>
          </cell>
          <cell r="D580">
            <v>749.58</v>
          </cell>
          <cell r="E580" t="str">
            <v>SIURB-E Jul/25</v>
          </cell>
        </row>
        <row r="581">
          <cell r="A581">
            <v>8001080</v>
          </cell>
          <cell r="B581" t="str">
            <v>BATENTE DE ALUMÍNIO PARA DIVISÓRIA DE GRANILITE</v>
          </cell>
          <cell r="C581" t="str">
            <v>JG</v>
          </cell>
          <cell r="D581">
            <v>286.95999999999998</v>
          </cell>
          <cell r="E581" t="str">
            <v>SIURB-E Jul/25</v>
          </cell>
        </row>
        <row r="582">
          <cell r="A582">
            <v>8001086</v>
          </cell>
          <cell r="B582" t="str">
            <v>EP.14/16 - BANDEIRA FIXA EM FERRO PERFILADO COM SUBDIVISÕES PARA VIDRO</v>
          </cell>
          <cell r="C582" t="str">
            <v>M2</v>
          </cell>
          <cell r="D582">
            <v>532.41999999999996</v>
          </cell>
          <cell r="E582" t="str">
            <v>SIURB-E Jul/25</v>
          </cell>
        </row>
        <row r="583">
          <cell r="A583">
            <v>8002000</v>
          </cell>
          <cell r="B583" t="str">
            <v>CAIXILHOS</v>
          </cell>
          <cell r="C583" t="str">
            <v>.</v>
          </cell>
          <cell r="D583" t="str">
            <v>.</v>
          </cell>
          <cell r="E583" t="str">
            <v>SIURB-E Jul/25</v>
          </cell>
        </row>
        <row r="584">
          <cell r="A584">
            <v>8002001</v>
          </cell>
          <cell r="B584" t="str">
            <v>CP.01 - CAIXILHO EM FERRO PERFILADO - FIXO, SEM VENTILAÇÃO PERMANENTE</v>
          </cell>
          <cell r="C584" t="str">
            <v>M2</v>
          </cell>
          <cell r="D584">
            <v>532.41999999999996</v>
          </cell>
          <cell r="E584" t="str">
            <v>SIURB-E Jul/25</v>
          </cell>
        </row>
        <row r="585">
          <cell r="A585">
            <v>8002003</v>
          </cell>
          <cell r="B585" t="str">
            <v>CP.03 - CAIXILHO EM FERRO PERFILADO - FIXO, COM VENTILAÇÃO PERMANENTE</v>
          </cell>
          <cell r="C585" t="str">
            <v>M2</v>
          </cell>
          <cell r="D585">
            <v>613.67999999999995</v>
          </cell>
          <cell r="E585" t="str">
            <v>SIURB-E Jul/25</v>
          </cell>
        </row>
        <row r="586">
          <cell r="A586">
            <v>8002005</v>
          </cell>
          <cell r="B586" t="str">
            <v>CP.05 - CAIXILHO EM FERRO PERFILADO - PIVOTANTE</v>
          </cell>
          <cell r="C586" t="str">
            <v>M2</v>
          </cell>
          <cell r="D586">
            <v>1514.08</v>
          </cell>
          <cell r="E586" t="str">
            <v>SIURB-E Jul/25</v>
          </cell>
        </row>
        <row r="587">
          <cell r="A587">
            <v>8002009</v>
          </cell>
          <cell r="B587" t="str">
            <v>CP.09 - CAIXILHO EM FERRO PERFILADO - MAXIMAR</v>
          </cell>
          <cell r="C587" t="str">
            <v>M2</v>
          </cell>
          <cell r="D587">
            <v>1057.74</v>
          </cell>
          <cell r="E587" t="str">
            <v>SIURB-E Jul/25</v>
          </cell>
        </row>
        <row r="588">
          <cell r="A588">
            <v>8002013</v>
          </cell>
          <cell r="B588" t="str">
            <v>CP.13 - CAIXILHO EM FERRO PERFILADO - BASCULANTE</v>
          </cell>
          <cell r="C588" t="str">
            <v>M2</v>
          </cell>
          <cell r="D588">
            <v>959.33</v>
          </cell>
          <cell r="E588" t="str">
            <v>SIURB-E Jul/25</v>
          </cell>
        </row>
        <row r="589">
          <cell r="A589">
            <v>8002017</v>
          </cell>
          <cell r="B589" t="str">
            <v>CP.17 - CAIXILHO EM FERRO PERFILADO - DE CORRER</v>
          </cell>
          <cell r="C589" t="str">
            <v>M2</v>
          </cell>
          <cell r="D589">
            <v>913.85</v>
          </cell>
          <cell r="E589" t="str">
            <v>SIURB-E Jul/25</v>
          </cell>
        </row>
        <row r="590">
          <cell r="A590">
            <v>8002037</v>
          </cell>
          <cell r="B590" t="str">
            <v>CF.13 - CAIXILHO EM PERFIL DE CHAPA DOBRADA - BASCULANTE</v>
          </cell>
          <cell r="C590" t="str">
            <v>M2</v>
          </cell>
          <cell r="D590">
            <v>1335.63</v>
          </cell>
          <cell r="E590" t="str">
            <v>SIURB-E Jul/25</v>
          </cell>
        </row>
        <row r="591">
          <cell r="A591">
            <v>8002043</v>
          </cell>
          <cell r="B591" t="str">
            <v>CF.19 - CAIXILHO EM PERFIL DE CHAPA DOBRADA, VENEZIANA, FIXO COM VENTILAÇÃO PERMANENTE</v>
          </cell>
          <cell r="C591" t="str">
            <v>M2</v>
          </cell>
          <cell r="D591">
            <v>1106.1500000000001</v>
          </cell>
          <cell r="E591" t="str">
            <v>SIURB-E Jul/25</v>
          </cell>
        </row>
        <row r="592">
          <cell r="A592">
            <v>8002051</v>
          </cell>
          <cell r="B592" t="str">
            <v>CA.02 - CAIXILHO EM ALUMÍNIO ANODIZADO, FIXO, SEM VENTILAÇÃO PERMANENTE</v>
          </cell>
          <cell r="C592" t="str">
            <v>M2</v>
          </cell>
          <cell r="D592">
            <v>625.79999999999995</v>
          </cell>
          <cell r="E592" t="str">
            <v>SIURB-E Jul/25</v>
          </cell>
        </row>
        <row r="593">
          <cell r="A593">
            <v>8002053</v>
          </cell>
          <cell r="B593" t="str">
            <v>CA.04 - CAIXILHO EM ALUMÍNIO ANODIZADO, FIXO, COM VENTILAÇÃO PERMANENTE</v>
          </cell>
          <cell r="C593" t="str">
            <v>M2</v>
          </cell>
          <cell r="D593">
            <v>938.26</v>
          </cell>
          <cell r="E593" t="str">
            <v>SIURB-E Jul/25</v>
          </cell>
        </row>
        <row r="594">
          <cell r="A594">
            <v>8002054</v>
          </cell>
          <cell r="B594" t="str">
            <v>CA.05 - CAIXILHO EM ALUMÍNIO ANODIZADO - PIVOTANTE</v>
          </cell>
          <cell r="C594" t="str">
            <v>M2</v>
          </cell>
          <cell r="D594">
            <v>1457.09</v>
          </cell>
          <cell r="E594" t="str">
            <v>SIURB-E Jul/25</v>
          </cell>
        </row>
        <row r="595">
          <cell r="A595">
            <v>8002058</v>
          </cell>
          <cell r="B595" t="str">
            <v>CA.09 - CAIXILHO EM ALUMÍNIO ANODIZADO - MAXIMAR</v>
          </cell>
          <cell r="C595" t="str">
            <v>M2</v>
          </cell>
          <cell r="D595">
            <v>1038.1099999999999</v>
          </cell>
          <cell r="E595" t="str">
            <v>SIURB-E Jul/25</v>
          </cell>
        </row>
        <row r="596">
          <cell r="A596">
            <v>8002062</v>
          </cell>
          <cell r="B596" t="str">
            <v>CA.13 - CAIXILHO EM ALUMÍNIO ANODIZADO - BASCULANTE</v>
          </cell>
          <cell r="C596" t="str">
            <v>M2</v>
          </cell>
          <cell r="D596">
            <v>1678.26</v>
          </cell>
          <cell r="E596" t="str">
            <v>SIURB-E Jul/25</v>
          </cell>
        </row>
        <row r="597">
          <cell r="A597">
            <v>8002066</v>
          </cell>
          <cell r="B597" t="str">
            <v>CA.17 - CAIXILHO EM ALUMÍNIO ANODIZADO VENEZIANA - DE CORRER</v>
          </cell>
          <cell r="C597" t="str">
            <v>M2</v>
          </cell>
          <cell r="D597">
            <v>1065.46</v>
          </cell>
          <cell r="E597" t="str">
            <v>SIURB-E Jul/25</v>
          </cell>
        </row>
        <row r="598">
          <cell r="A598">
            <v>8002067</v>
          </cell>
          <cell r="B598" t="str">
            <v>JANELA EM ALUMÍNIO ANODIZADO - DE CORRER - COM 3 FOLHAS  COM TELA DE AÇO INOX - 1,00 x 1,20 M</v>
          </cell>
          <cell r="C598" t="str">
            <v>M2</v>
          </cell>
          <cell r="D598">
            <v>1074.8599999999999</v>
          </cell>
          <cell r="E598" t="str">
            <v>SIURB-E Jul/25</v>
          </cell>
        </row>
        <row r="599">
          <cell r="A599">
            <v>8002068</v>
          </cell>
          <cell r="B599" t="str">
            <v>JANELA EM ALUMÍNIO ANODIZADO - VENEZIANA - 2,00 x 0,60 M</v>
          </cell>
          <cell r="C599" t="str">
            <v>M2</v>
          </cell>
          <cell r="D599">
            <v>1450.43</v>
          </cell>
          <cell r="E599" t="str">
            <v>SIURB-E Jul/25</v>
          </cell>
        </row>
        <row r="600">
          <cell r="A600">
            <v>8002074</v>
          </cell>
          <cell r="B600" t="str">
            <v>EP.06 - GRADE DE PROTEÇÃO EM FERRO REDONDO</v>
          </cell>
          <cell r="C600" t="str">
            <v>M2</v>
          </cell>
          <cell r="D600">
            <v>156.74</v>
          </cell>
          <cell r="E600" t="str">
            <v>SIURB-E Jul/25</v>
          </cell>
        </row>
        <row r="601">
          <cell r="A601">
            <v>8002075</v>
          </cell>
          <cell r="B601" t="str">
            <v>EP.07 - GRADE DE PROTEÇÃO EM FERRO CHATO</v>
          </cell>
          <cell r="C601" t="str">
            <v>M2</v>
          </cell>
          <cell r="D601">
            <v>161.21</v>
          </cell>
          <cell r="E601" t="str">
            <v>SIURB-E Jul/25</v>
          </cell>
        </row>
        <row r="602">
          <cell r="A602">
            <v>8002076</v>
          </cell>
          <cell r="B602" t="str">
            <v>GRADE DE PROTEÇÃO EM FERRO GALVANIZADO ELETROFUNDIDO - BARRA 25X2MM, MALHA 65X132MM</v>
          </cell>
          <cell r="C602" t="str">
            <v>M2</v>
          </cell>
          <cell r="D602">
            <v>278.37</v>
          </cell>
          <cell r="E602" t="str">
            <v>SIURB-E Jul/25</v>
          </cell>
        </row>
        <row r="603">
          <cell r="A603">
            <v>8002080</v>
          </cell>
          <cell r="B603" t="str">
            <v>EP.10 - TELA DE PROTEÇÃO EM ARAME N.12, MALHA DE 1/2" - INCLUSIVE REQUADRO</v>
          </cell>
          <cell r="C603" t="str">
            <v>M2</v>
          </cell>
          <cell r="D603">
            <v>275.27</v>
          </cell>
          <cell r="E603" t="str">
            <v>SIURB-E Jul/25</v>
          </cell>
        </row>
        <row r="604">
          <cell r="A604">
            <v>8002081</v>
          </cell>
          <cell r="B604" t="str">
            <v>EP.11 - TELA MOSQUITEIRO EM ARAME GALVANIZADO MALHA 14, FIO 28 INCLUSIVE  REQUADRO</v>
          </cell>
          <cell r="C604" t="str">
            <v>M2</v>
          </cell>
          <cell r="D604">
            <v>191.71</v>
          </cell>
          <cell r="E604" t="str">
            <v>SIURB-E Jul/25</v>
          </cell>
        </row>
        <row r="605">
          <cell r="A605">
            <v>8003000</v>
          </cell>
          <cell r="B605" t="str">
            <v>PORTAS ESPECIAIS</v>
          </cell>
          <cell r="C605" t="str">
            <v>.</v>
          </cell>
          <cell r="D605" t="str">
            <v>.</v>
          </cell>
          <cell r="E605" t="str">
            <v>SIURB-E Jul/25</v>
          </cell>
        </row>
        <row r="606">
          <cell r="A606">
            <v>8003001</v>
          </cell>
          <cell r="B606" t="str">
            <v>PP.47 - PORTA EM FERRO PERFILADO COM CHAPA PARA ENTRADA DE ÁGUA OU GÁS ENCANADO</v>
          </cell>
          <cell r="C606" t="str">
            <v>M2</v>
          </cell>
          <cell r="D606">
            <v>967.15</v>
          </cell>
          <cell r="E606" t="str">
            <v>SIURB-E Jul/25</v>
          </cell>
        </row>
        <row r="607">
          <cell r="A607">
            <v>8003005</v>
          </cell>
          <cell r="B607" t="str">
            <v>PP.35 - PORTA EM FERRO PERFILADO COM CHAPA PARA ABRIGO DE LIXO</v>
          </cell>
          <cell r="C607" t="str">
            <v>M2</v>
          </cell>
          <cell r="D607">
            <v>489.34</v>
          </cell>
          <cell r="E607" t="str">
            <v>SIURB-E Jul/25</v>
          </cell>
        </row>
        <row r="608">
          <cell r="A608">
            <v>8003006</v>
          </cell>
          <cell r="B608" t="str">
            <v>PP.36 - PORTA EM FERRO PERFILADO COM TELA PARA ABRIGO DE GÁS</v>
          </cell>
          <cell r="C608" t="str">
            <v>M2</v>
          </cell>
          <cell r="D608">
            <v>459.3</v>
          </cell>
          <cell r="E608" t="str">
            <v>SIURB-E Jul/25</v>
          </cell>
        </row>
        <row r="609">
          <cell r="A609">
            <v>8003011</v>
          </cell>
          <cell r="B609" t="str">
            <v>PP.48 - PORTA EM FERRO PERFILADO COM CHAPA PARA PASSA-PRATOS</v>
          </cell>
          <cell r="C609" t="str">
            <v>M2</v>
          </cell>
          <cell r="D609">
            <v>1127.49</v>
          </cell>
          <cell r="E609" t="str">
            <v>SIURB-E Jul/25</v>
          </cell>
        </row>
        <row r="610">
          <cell r="A610">
            <v>8003020</v>
          </cell>
          <cell r="B610" t="str">
            <v>ALÇAPÃO EM FERRO PERFILADO COM CHAPA</v>
          </cell>
          <cell r="C610" t="str">
            <v>M2</v>
          </cell>
          <cell r="D610">
            <v>516.15</v>
          </cell>
          <cell r="E610" t="str">
            <v>SIURB-E Jul/25</v>
          </cell>
        </row>
        <row r="611">
          <cell r="A611">
            <v>8060000</v>
          </cell>
          <cell r="B611" t="str">
            <v>RETIRADAS</v>
          </cell>
          <cell r="C611" t="str">
            <v>.</v>
          </cell>
          <cell r="D611" t="str">
            <v>.</v>
          </cell>
          <cell r="E611" t="str">
            <v>SIURB-E Jul/25</v>
          </cell>
        </row>
        <row r="612">
          <cell r="A612">
            <v>8060001</v>
          </cell>
          <cell r="B612" t="str">
            <v>RETIRADA DE ESQUADRIAS METÁLICAS EM GERAL, PORTAS OU CAIXILHOS</v>
          </cell>
          <cell r="C612" t="str">
            <v>M2</v>
          </cell>
          <cell r="D612">
            <v>40.61</v>
          </cell>
          <cell r="E612" t="str">
            <v>SIURB-E Jul/25</v>
          </cell>
        </row>
        <row r="613">
          <cell r="A613">
            <v>8060005</v>
          </cell>
          <cell r="B613" t="str">
            <v>RETIRADA DE BATENTES METÁLICOS</v>
          </cell>
          <cell r="C613" t="str">
            <v>UN</v>
          </cell>
          <cell r="D613">
            <v>69.61</v>
          </cell>
          <cell r="E613" t="str">
            <v>SIURB-E Jul/25</v>
          </cell>
        </row>
        <row r="614">
          <cell r="A614">
            <v>8060020</v>
          </cell>
          <cell r="B614" t="str">
            <v>RETIRADA DE BRAÇO DE ALAVANCA</v>
          </cell>
          <cell r="C614" t="str">
            <v>UN</v>
          </cell>
          <cell r="D614">
            <v>21.98</v>
          </cell>
          <cell r="E614" t="str">
            <v>SIURB-E Jul/25</v>
          </cell>
        </row>
        <row r="615">
          <cell r="A615">
            <v>8060021</v>
          </cell>
          <cell r="B615" t="str">
            <v>RETIRADA DE ALAVANCA</v>
          </cell>
          <cell r="C615" t="str">
            <v>UN</v>
          </cell>
          <cell r="D615">
            <v>17.579999999999998</v>
          </cell>
          <cell r="E615" t="str">
            <v>SIURB-E Jul/25</v>
          </cell>
        </row>
        <row r="616">
          <cell r="A616">
            <v>8060022</v>
          </cell>
          <cell r="B616" t="str">
            <v>RETIRADA DE PUXADOR DE ENGATE, PARA CAIXILHOS DE CORRER</v>
          </cell>
          <cell r="C616" t="str">
            <v>UN</v>
          </cell>
          <cell r="D616">
            <v>6.15</v>
          </cell>
          <cell r="E616" t="str">
            <v>SIURB-E Jul/25</v>
          </cell>
        </row>
        <row r="617">
          <cell r="A617">
            <v>8070000</v>
          </cell>
          <cell r="B617" t="str">
            <v>RECOLOCAÇÕES</v>
          </cell>
          <cell r="C617" t="str">
            <v>.</v>
          </cell>
          <cell r="D617" t="str">
            <v>.</v>
          </cell>
          <cell r="E617" t="str">
            <v>SIURB-E Jul/25</v>
          </cell>
        </row>
        <row r="618">
          <cell r="A618">
            <v>8070001</v>
          </cell>
          <cell r="B618" t="str">
            <v>RECOLOCAÇÃO DE ESQUADRIAS METÁLICAS EM GERAL, PORTAS OU CAIXILHOS</v>
          </cell>
          <cell r="C618" t="str">
            <v>M2</v>
          </cell>
          <cell r="D618">
            <v>58.01</v>
          </cell>
          <cell r="E618" t="str">
            <v>SIURB-E Jul/25</v>
          </cell>
        </row>
        <row r="619">
          <cell r="A619">
            <v>8070005</v>
          </cell>
          <cell r="B619" t="str">
            <v>RECOLOCAÇÃO DE BATENTES METÁLICOS</v>
          </cell>
          <cell r="C619" t="str">
            <v>UN</v>
          </cell>
          <cell r="D619">
            <v>75.41</v>
          </cell>
          <cell r="E619" t="str">
            <v>SIURB-E Jul/25</v>
          </cell>
        </row>
        <row r="620">
          <cell r="A620">
            <v>8070020</v>
          </cell>
          <cell r="B620" t="str">
            <v>RECOLOCAÇÃO DE BRAÇO DE ALAVANCA</v>
          </cell>
          <cell r="C620" t="str">
            <v>M</v>
          </cell>
          <cell r="D620">
            <v>52.75</v>
          </cell>
          <cell r="E620" t="str">
            <v>SIURB-E Jul/25</v>
          </cell>
        </row>
        <row r="621">
          <cell r="A621">
            <v>8070021</v>
          </cell>
          <cell r="B621" t="str">
            <v>RECOLOCAÇÃO DE ALAVANCA</v>
          </cell>
          <cell r="C621" t="str">
            <v>UN</v>
          </cell>
          <cell r="D621">
            <v>48.35</v>
          </cell>
          <cell r="E621" t="str">
            <v>SIURB-E Jul/25</v>
          </cell>
        </row>
        <row r="622">
          <cell r="A622">
            <v>8070022</v>
          </cell>
          <cell r="B622" t="str">
            <v>RECOLOCAÇÃO DE PUXADOR DE ENGATE, PARA CAIXILHOS DE CORRER</v>
          </cell>
          <cell r="C622" t="str">
            <v>UN</v>
          </cell>
          <cell r="D622">
            <v>8.7899999999999991</v>
          </cell>
          <cell r="E622" t="str">
            <v>SIURB-E Jul/25</v>
          </cell>
        </row>
        <row r="623">
          <cell r="A623">
            <v>8080000</v>
          </cell>
          <cell r="B623" t="str">
            <v>SERVIÇOS PARCIAIS</v>
          </cell>
          <cell r="C623" t="str">
            <v>.</v>
          </cell>
          <cell r="D623" t="str">
            <v>.</v>
          </cell>
          <cell r="E623" t="str">
            <v>SIURB-E Jul/25</v>
          </cell>
        </row>
        <row r="624">
          <cell r="A624">
            <v>8080020</v>
          </cell>
          <cell r="B624" t="str">
            <v>BRAÇO DE ALAVANCA EM FERRO CHATO</v>
          </cell>
          <cell r="C624" t="str">
            <v>M</v>
          </cell>
          <cell r="D624">
            <v>58.54</v>
          </cell>
          <cell r="E624" t="str">
            <v>SIURB-E Jul/25</v>
          </cell>
        </row>
        <row r="625">
          <cell r="A625">
            <v>8080021</v>
          </cell>
          <cell r="B625" t="str">
            <v>ALAVANCA EM METAL CROMADO, PARA CAIXILHOS BASCULANTES</v>
          </cell>
          <cell r="C625" t="str">
            <v>UN</v>
          </cell>
          <cell r="D625">
            <v>63.76</v>
          </cell>
          <cell r="E625" t="str">
            <v>SIURB-E Jul/25</v>
          </cell>
        </row>
        <row r="626">
          <cell r="A626">
            <v>8080049</v>
          </cell>
          <cell r="B626" t="str">
            <v>CAIXILHOS E TROCA DE REBITES</v>
          </cell>
          <cell r="C626" t="str">
            <v>M2</v>
          </cell>
          <cell r="D626">
            <v>6.23</v>
          </cell>
          <cell r="E626" t="str">
            <v>SIURB-E Jul/25</v>
          </cell>
        </row>
        <row r="627">
          <cell r="A627">
            <v>8080050</v>
          </cell>
          <cell r="B627" t="str">
            <v>FERRO TRABALHADO - CAIXILHOS E PEQUENAS PEÇAS DE SERRALHERIA</v>
          </cell>
          <cell r="C627" t="str">
            <v>KG</v>
          </cell>
          <cell r="D627">
            <v>14.87</v>
          </cell>
          <cell r="E627" t="str">
            <v>SIURB-E Jul/25</v>
          </cell>
        </row>
        <row r="628">
          <cell r="A628">
            <v>8080051</v>
          </cell>
          <cell r="B628" t="str">
            <v>ALUMÍNIO EXTRUDADO TRABALHADO - CAIXILHOS E PEQUENAS PEÇAS DE SERRALHERIA</v>
          </cell>
          <cell r="C628" t="str">
            <v>KG</v>
          </cell>
          <cell r="D628">
            <v>98.53</v>
          </cell>
          <cell r="E628" t="str">
            <v>SIURB-E Jul/25</v>
          </cell>
        </row>
        <row r="629">
          <cell r="A629">
            <v>8080060</v>
          </cell>
          <cell r="B629" t="str">
            <v>PUXADOR ALAVANCA MAXIM-AR PARA JANELA</v>
          </cell>
          <cell r="C629" t="str">
            <v>UN</v>
          </cell>
          <cell r="D629">
            <v>35.94</v>
          </cell>
          <cell r="E629" t="str">
            <v>SIURB-E Jul/25</v>
          </cell>
        </row>
        <row r="630">
          <cell r="A630">
            <v>9000000</v>
          </cell>
          <cell r="B630" t="str">
            <v>INSTALACOES ELETRICAS</v>
          </cell>
          <cell r="C630"/>
          <cell r="D630"/>
          <cell r="E630" t="str">
            <v>SIURB-E Jul/25</v>
          </cell>
        </row>
        <row r="631">
          <cell r="A631">
            <v>9001000</v>
          </cell>
          <cell r="B631" t="str">
            <v>ENTRADA DE ENERGIA E TELEFONE</v>
          </cell>
          <cell r="C631" t="str">
            <v>.</v>
          </cell>
          <cell r="D631" t="str">
            <v>.</v>
          </cell>
          <cell r="E631" t="str">
            <v>SIURB-E Jul/25</v>
          </cell>
        </row>
        <row r="632">
          <cell r="A632">
            <v>9001053</v>
          </cell>
          <cell r="B632" t="str">
            <v>ENTRADA AÉREA DE ENERGIA E TELEFONE - 13 À 16KVA</v>
          </cell>
          <cell r="C632" t="str">
            <v>UN</v>
          </cell>
          <cell r="D632">
            <v>4377.66</v>
          </cell>
          <cell r="E632" t="str">
            <v>SIURB-E Jul/25</v>
          </cell>
        </row>
        <row r="633">
          <cell r="A633">
            <v>9001054</v>
          </cell>
          <cell r="B633" t="str">
            <v>ENTRADA AÉREA DE ENERGIA E TELEFONE - 17 À 20KVA</v>
          </cell>
          <cell r="C633" t="str">
            <v>UN</v>
          </cell>
          <cell r="D633">
            <v>4377.66</v>
          </cell>
          <cell r="E633" t="str">
            <v>SIURB-E Jul/25</v>
          </cell>
        </row>
        <row r="634">
          <cell r="A634">
            <v>9001055</v>
          </cell>
          <cell r="B634" t="str">
            <v>ENTRADA AÉREA DE ENERGIA E TELEFONE - 21 À 23KVA</v>
          </cell>
          <cell r="C634" t="str">
            <v>UN</v>
          </cell>
          <cell r="D634">
            <v>5152.5200000000004</v>
          </cell>
          <cell r="E634" t="str">
            <v>SIURB-E Jul/25</v>
          </cell>
        </row>
        <row r="635">
          <cell r="A635">
            <v>9001056</v>
          </cell>
          <cell r="B635" t="str">
            <v>LD.06 - ENTRADA AÉREA DE ENERGIA E TELEFONE - 24 À 30KVA</v>
          </cell>
          <cell r="C635" t="str">
            <v>UN</v>
          </cell>
          <cell r="D635">
            <v>8813.4500000000007</v>
          </cell>
          <cell r="E635" t="str">
            <v>SIURB-E Jul/25</v>
          </cell>
        </row>
        <row r="636">
          <cell r="A636">
            <v>9001057</v>
          </cell>
          <cell r="B636" t="str">
            <v>LD.07 - ENTRADA AÉREA DE ENERGIA E TELEFONE - 31 À 39KVA</v>
          </cell>
          <cell r="C636" t="str">
            <v>UN</v>
          </cell>
          <cell r="D636">
            <v>10143.61</v>
          </cell>
          <cell r="E636" t="str">
            <v>SIURB-E Jul/25</v>
          </cell>
        </row>
        <row r="637">
          <cell r="A637">
            <v>9001058</v>
          </cell>
          <cell r="B637" t="str">
            <v>LD.08 - ENTRADA AÉREA DE ENERGIA E TELEFONE - 40 À 47KVA</v>
          </cell>
          <cell r="C637" t="str">
            <v>UN</v>
          </cell>
          <cell r="D637">
            <v>11213.7</v>
          </cell>
          <cell r="E637" t="str">
            <v>SIURB-E Jul/25</v>
          </cell>
        </row>
        <row r="638">
          <cell r="A638">
            <v>9001059</v>
          </cell>
          <cell r="B638" t="str">
            <v>LD.09 - ENTRADA AÉREA DE ENERGIA E TELEFONE - 48 À 54KVA</v>
          </cell>
          <cell r="C638" t="str">
            <v>UN</v>
          </cell>
          <cell r="D638">
            <v>12945.57</v>
          </cell>
          <cell r="E638" t="str">
            <v>SIURB-E Jul/25</v>
          </cell>
        </row>
        <row r="639">
          <cell r="A639">
            <v>9001060</v>
          </cell>
          <cell r="B639" t="str">
            <v>LD.10 - ENTRADA AÉREA DE ENERGIA E TELEFONE - 55 À 62KVA</v>
          </cell>
          <cell r="C639" t="str">
            <v>UN</v>
          </cell>
          <cell r="D639">
            <v>13984.77</v>
          </cell>
          <cell r="E639" t="str">
            <v>SIURB-E Jul/25</v>
          </cell>
        </row>
        <row r="640">
          <cell r="A640">
            <v>9001061</v>
          </cell>
          <cell r="B640" t="str">
            <v>LD.11 - ENTRADA AÉREA DE ENERGIA E TELEFONE - 63 À 70KVA</v>
          </cell>
          <cell r="C640" t="str">
            <v>UN</v>
          </cell>
          <cell r="D640">
            <v>15275.15</v>
          </cell>
          <cell r="E640" t="str">
            <v>SIURB-E Jul/25</v>
          </cell>
        </row>
        <row r="641">
          <cell r="A641">
            <v>9001062</v>
          </cell>
          <cell r="B641" t="str">
            <v>LD.12 - ENTRADA AÉREA DE ENERGIA E TELEFONE - 71 À 75KVA</v>
          </cell>
          <cell r="C641" t="str">
            <v>UN</v>
          </cell>
          <cell r="D641">
            <v>16822.8</v>
          </cell>
          <cell r="E641" t="str">
            <v>SIURB-E Jul/25</v>
          </cell>
        </row>
        <row r="642">
          <cell r="A642">
            <v>9001090</v>
          </cell>
          <cell r="B642" t="str">
            <v>ENTRADA AÉREA DE TELEFONE</v>
          </cell>
          <cell r="C642" t="str">
            <v>UN</v>
          </cell>
          <cell r="D642">
            <v>1620.44</v>
          </cell>
          <cell r="E642" t="str">
            <v>SIURB-E Jul/25</v>
          </cell>
        </row>
        <row r="643">
          <cell r="A643">
            <v>9002000</v>
          </cell>
          <cell r="B643" t="str">
            <v>ELETRODUTOS - BT</v>
          </cell>
          <cell r="C643" t="str">
            <v>.</v>
          </cell>
          <cell r="D643" t="str">
            <v>.</v>
          </cell>
          <cell r="E643" t="str">
            <v>SIURB-E Jul/25</v>
          </cell>
        </row>
        <row r="644">
          <cell r="A644">
            <v>9002001</v>
          </cell>
          <cell r="B644" t="str">
            <v>ELETRODUTO DE PVC RÍGIDO, ROSCÁVEL - 20MM (1/2")</v>
          </cell>
          <cell r="C644" t="str">
            <v>M</v>
          </cell>
          <cell r="D644">
            <v>23.99</v>
          </cell>
          <cell r="E644" t="str">
            <v>SIURB-E Jul/25</v>
          </cell>
        </row>
        <row r="645">
          <cell r="A645">
            <v>9002002</v>
          </cell>
          <cell r="B645" t="str">
            <v>ELETRODUTO DE PVC RÍGIDO, ROSCÁVEL - 25MM (3/4")</v>
          </cell>
          <cell r="C645" t="str">
            <v>M</v>
          </cell>
          <cell r="D645">
            <v>25.73</v>
          </cell>
          <cell r="E645" t="str">
            <v>SIURB-E Jul/25</v>
          </cell>
        </row>
        <row r="646">
          <cell r="A646">
            <v>9002003</v>
          </cell>
          <cell r="B646" t="str">
            <v>ELETRODUTO DE PVC RÍGIDO, ROSCÁVEL - 32MM (1")</v>
          </cell>
          <cell r="C646" t="str">
            <v>M</v>
          </cell>
          <cell r="D646">
            <v>28.53</v>
          </cell>
          <cell r="E646" t="str">
            <v>SIURB-E Jul/25</v>
          </cell>
        </row>
        <row r="647">
          <cell r="A647">
            <v>9002004</v>
          </cell>
          <cell r="B647" t="str">
            <v>ELETRODUTO DE PVC RÍGIDO, ROSCÁVEL - 40MM (1 1/4")</v>
          </cell>
          <cell r="C647" t="str">
            <v>M</v>
          </cell>
          <cell r="D647">
            <v>43.73</v>
          </cell>
          <cell r="E647" t="str">
            <v>SIURB-E Jul/25</v>
          </cell>
        </row>
        <row r="648">
          <cell r="A648">
            <v>9002005</v>
          </cell>
          <cell r="B648" t="str">
            <v>ELETRODUTO DE PVC RÍGIDO, ROSCÁVEL - 50MM (1 1/2")</v>
          </cell>
          <cell r="C648" t="str">
            <v>M</v>
          </cell>
          <cell r="D648">
            <v>45.28</v>
          </cell>
          <cell r="E648" t="str">
            <v>SIURB-E Jul/25</v>
          </cell>
        </row>
        <row r="649">
          <cell r="A649">
            <v>9002006</v>
          </cell>
          <cell r="B649" t="str">
            <v>ELETRODUTO DE PVC RÍGIDO, ROSCÁVEL - 60MM (2")</v>
          </cell>
          <cell r="C649" t="str">
            <v>M</v>
          </cell>
          <cell r="D649">
            <v>49.85</v>
          </cell>
          <cell r="E649" t="str">
            <v>SIURB-E Jul/25</v>
          </cell>
        </row>
        <row r="650">
          <cell r="A650">
            <v>9002007</v>
          </cell>
          <cell r="B650" t="str">
            <v>ELETRODUTO DE PVC RÍGIDO, ROSCÁVEL - 75MM (2 1/2")</v>
          </cell>
          <cell r="C650" t="str">
            <v>M</v>
          </cell>
          <cell r="D650">
            <v>76.930000000000007</v>
          </cell>
          <cell r="E650" t="str">
            <v>SIURB-E Jul/25</v>
          </cell>
        </row>
        <row r="651">
          <cell r="A651">
            <v>9002008</v>
          </cell>
          <cell r="B651" t="str">
            <v>ELETRODUTO DE PVC RÍGIDO, ROSCÁVEL - 85MM (3")</v>
          </cell>
          <cell r="C651" t="str">
            <v>M</v>
          </cell>
          <cell r="D651">
            <v>88.56</v>
          </cell>
          <cell r="E651" t="str">
            <v>SIURB-E Jul/25</v>
          </cell>
        </row>
        <row r="652">
          <cell r="A652">
            <v>9002009</v>
          </cell>
          <cell r="B652" t="str">
            <v>ELETRODUTO DE PVC RÍGIDO, ROSCÁVEL - 110MM (4")</v>
          </cell>
          <cell r="C652" t="str">
            <v>M</v>
          </cell>
          <cell r="D652">
            <v>116.72</v>
          </cell>
          <cell r="E652" t="str">
            <v>SIURB-E Jul/25</v>
          </cell>
        </row>
        <row r="653">
          <cell r="A653">
            <v>9002011</v>
          </cell>
          <cell r="B653" t="str">
            <v>ELETRODUTO DE AÇO GALVANIZADO ELETROLÍTICO, TIPO LEVE I - 3/4"</v>
          </cell>
          <cell r="C653" t="str">
            <v>M</v>
          </cell>
          <cell r="D653">
            <v>40.4</v>
          </cell>
          <cell r="E653" t="str">
            <v>SIURB-E Jul/25</v>
          </cell>
        </row>
        <row r="654">
          <cell r="A654">
            <v>9002012</v>
          </cell>
          <cell r="B654" t="str">
            <v>ELETRODUTO DE AÇO GALVANIZADO ELETROLÍTICO, TIPO LEVE I - 1"</v>
          </cell>
          <cell r="C654" t="str">
            <v>M</v>
          </cell>
          <cell r="D654">
            <v>42.82</v>
          </cell>
          <cell r="E654" t="str">
            <v>SIURB-E Jul/25</v>
          </cell>
        </row>
        <row r="655">
          <cell r="A655">
            <v>9002013</v>
          </cell>
          <cell r="B655" t="str">
            <v>ELETRODUTO DE AÇO GALVANIZADO ELETROLÍTICO, TIPO LEVE I - 1 1/4"</v>
          </cell>
          <cell r="C655" t="str">
            <v>M</v>
          </cell>
          <cell r="D655">
            <v>60.99</v>
          </cell>
          <cell r="E655" t="str">
            <v>SIURB-E Jul/25</v>
          </cell>
        </row>
        <row r="656">
          <cell r="A656">
            <v>9002014</v>
          </cell>
          <cell r="B656" t="str">
            <v>ELETRODUTO DE AÇO GALVANIZADO ELETROLÍTICO, TIPO LEVE I - 1 1/2"</v>
          </cell>
          <cell r="C656" t="str">
            <v>M</v>
          </cell>
          <cell r="D656">
            <v>64.34</v>
          </cell>
          <cell r="E656" t="str">
            <v>SIURB-E Jul/25</v>
          </cell>
        </row>
        <row r="657">
          <cell r="A657">
            <v>9002015</v>
          </cell>
          <cell r="B657" t="str">
            <v>ELETRODUTO DE AÇO GALVANIZADO ELETROLÍTICO, TIPO LEVE I - 2"</v>
          </cell>
          <cell r="C657" t="str">
            <v>M</v>
          </cell>
          <cell r="D657">
            <v>78.88</v>
          </cell>
          <cell r="E657" t="str">
            <v>SIURB-E Jul/25</v>
          </cell>
        </row>
        <row r="658">
          <cell r="A658">
            <v>9002016</v>
          </cell>
          <cell r="B658" t="str">
            <v>ELETRODUTO DE AÇO GALVANIZADO ELETROLÍTICO, TIPO LEVE I - 2 1/2"</v>
          </cell>
          <cell r="C658" t="str">
            <v>M</v>
          </cell>
          <cell r="D658">
            <v>103.81</v>
          </cell>
          <cell r="E658" t="str">
            <v>SIURB-E Jul/25</v>
          </cell>
        </row>
        <row r="659">
          <cell r="A659">
            <v>9002017</v>
          </cell>
          <cell r="B659" t="str">
            <v>ELETRODUTO DE AÇO GALVANIZADO ELETROLÍTICO, TIPO LEVE I - 3"</v>
          </cell>
          <cell r="C659" t="str">
            <v>M</v>
          </cell>
          <cell r="D659">
            <v>109.57</v>
          </cell>
          <cell r="E659" t="str">
            <v>SIURB-E Jul/25</v>
          </cell>
        </row>
        <row r="660">
          <cell r="A660">
            <v>9002019</v>
          </cell>
          <cell r="B660" t="str">
            <v>ELETRODUTO DE AÇO GALVANIZADO ELETROLÍTICO, TIPO LEVE I - 4"</v>
          </cell>
          <cell r="C660" t="str">
            <v>M</v>
          </cell>
          <cell r="D660">
            <v>129.63</v>
          </cell>
          <cell r="E660" t="str">
            <v>SIURB-E Jul/25</v>
          </cell>
        </row>
        <row r="661">
          <cell r="A661">
            <v>9002020</v>
          </cell>
          <cell r="B661" t="str">
            <v>ELETRODUTO DE AÇO GALVANIZADO A FOGO, TIPO SEMI-PESADO/ MÉDIO - 1/2"</v>
          </cell>
          <cell r="C661" t="str">
            <v>M</v>
          </cell>
          <cell r="D661">
            <v>31.55</v>
          </cell>
          <cell r="E661" t="str">
            <v>SIURB-E Jul/25</v>
          </cell>
        </row>
        <row r="662">
          <cell r="A662">
            <v>9002021</v>
          </cell>
          <cell r="B662" t="str">
            <v>ELETRODUTO DE AÇO GALVANIZADO A FOGO, TIPO SEMI-PESADO/ MÉDIO - 3/4"</v>
          </cell>
          <cell r="C662" t="str">
            <v>M</v>
          </cell>
          <cell r="D662">
            <v>33.6</v>
          </cell>
          <cell r="E662" t="str">
            <v>SIURB-E Jul/25</v>
          </cell>
        </row>
        <row r="663">
          <cell r="A663">
            <v>9002023</v>
          </cell>
          <cell r="B663" t="str">
            <v>ELETRODUTO DE AÇO GALVANIZADO A FOGO, TIPO SEMI-PESADO/ MÉDIO - 1 1/4"</v>
          </cell>
          <cell r="C663" t="str">
            <v>M</v>
          </cell>
          <cell r="D663">
            <v>67.97</v>
          </cell>
          <cell r="E663" t="str">
            <v>SIURB-E Jul/25</v>
          </cell>
        </row>
        <row r="664">
          <cell r="A664">
            <v>9002024</v>
          </cell>
          <cell r="B664" t="str">
            <v>ELETRODUTO DE AÇO GALVANIZADO A FOGO, TIPO SEMI-PESADO/ MÉDIO - 1 1/2"</v>
          </cell>
          <cell r="C664" t="str">
            <v>M</v>
          </cell>
          <cell r="D664">
            <v>49.13</v>
          </cell>
          <cell r="E664" t="str">
            <v>SIURB-E Jul/25</v>
          </cell>
        </row>
        <row r="665">
          <cell r="A665">
            <v>9002025</v>
          </cell>
          <cell r="B665" t="str">
            <v>ELETRODUTO DE AÇO GALVANIZADO A FOGO, TIPO SEMI-PESADO/ MÉDIO - 2"</v>
          </cell>
          <cell r="C665" t="str">
            <v>M</v>
          </cell>
          <cell r="D665">
            <v>78.2</v>
          </cell>
          <cell r="E665" t="str">
            <v>SIURB-E Jul/25</v>
          </cell>
        </row>
        <row r="666">
          <cell r="A666">
            <v>9002026</v>
          </cell>
          <cell r="B666" t="str">
            <v>ELETRODUTO DE AÇO GALVANIZADO A FOGO, TIPO SEMI-PESADO/ MÉDIO - 2 1/2"</v>
          </cell>
          <cell r="C666" t="str">
            <v>M</v>
          </cell>
          <cell r="D666">
            <v>120.91</v>
          </cell>
          <cell r="E666" t="str">
            <v>SIURB-E Jul/25</v>
          </cell>
        </row>
        <row r="667">
          <cell r="A667">
            <v>9002027</v>
          </cell>
          <cell r="B667" t="str">
            <v>ELETRODUTO DE AÇO GALVANIZADO A FOGO, TIPO SEMI-PESADO/ MÉDIO - 3"</v>
          </cell>
          <cell r="C667" t="str">
            <v>M</v>
          </cell>
          <cell r="D667">
            <v>128.22</v>
          </cell>
          <cell r="E667" t="str">
            <v>SIURB-E Jul/25</v>
          </cell>
        </row>
        <row r="668">
          <cell r="A668">
            <v>9002029</v>
          </cell>
          <cell r="B668" t="str">
            <v>ELETRODUTO DE AÇO GALVANIZADO A FOGO, TIPO SEMI-PESADO/ MÉDIO - 4"</v>
          </cell>
          <cell r="C668" t="str">
            <v>M</v>
          </cell>
          <cell r="D668">
            <v>149.88</v>
          </cell>
          <cell r="E668" t="str">
            <v>SIURB-E Jul/25</v>
          </cell>
        </row>
        <row r="669">
          <cell r="A669">
            <v>9002051</v>
          </cell>
          <cell r="B669" t="str">
            <v>ELETRODUTO DE POLIETILENO FLEXÍVEL, ALTA RESISTÊNCIA - 3"</v>
          </cell>
          <cell r="C669" t="str">
            <v>M</v>
          </cell>
          <cell r="D669">
            <v>50.39</v>
          </cell>
          <cell r="E669" t="str">
            <v>SIURB-E Jul/25</v>
          </cell>
        </row>
        <row r="670">
          <cell r="A670">
            <v>9002052</v>
          </cell>
          <cell r="B670" t="str">
            <v>ELETRODUTO DE POLIETILENO FLEXÍVEL, ALTA RESISTÊNCIA - 4"</v>
          </cell>
          <cell r="C670" t="str">
            <v>M</v>
          </cell>
          <cell r="D670">
            <v>58.55</v>
          </cell>
          <cell r="E670" t="str">
            <v>SIURB-E Jul/25</v>
          </cell>
        </row>
        <row r="671">
          <cell r="A671">
            <v>9002053</v>
          </cell>
          <cell r="B671" t="str">
            <v>ELETRODUTO DE POLIETILENO FLEXÍVEL, ALTA RESISTÊNCIA - 2"</v>
          </cell>
          <cell r="C671" t="str">
            <v>M</v>
          </cell>
          <cell r="D671">
            <v>37.06</v>
          </cell>
          <cell r="E671" t="str">
            <v>SIURB-E Jul/25</v>
          </cell>
        </row>
        <row r="672">
          <cell r="A672">
            <v>9002054</v>
          </cell>
          <cell r="B672" t="str">
            <v>ELETRODUTO DE PVC CORRUGADO REFORÇADO, ANTICHAMA - 20MM (1/2")</v>
          </cell>
          <cell r="C672" t="str">
            <v>M</v>
          </cell>
          <cell r="D672">
            <v>9.84</v>
          </cell>
          <cell r="E672" t="str">
            <v>SIURB-E Jul/25</v>
          </cell>
        </row>
        <row r="673">
          <cell r="A673">
            <v>9002055</v>
          </cell>
          <cell r="B673" t="str">
            <v>ELETRODUTO DE PVC CORRUGADO REFORÇADO, ANTICHAMA - 25MM (3/4")</v>
          </cell>
          <cell r="C673" t="str">
            <v>M</v>
          </cell>
          <cell r="D673">
            <v>10.24</v>
          </cell>
          <cell r="E673" t="str">
            <v>SIURB-E Jul/25</v>
          </cell>
        </row>
        <row r="674">
          <cell r="A674">
            <v>9002056</v>
          </cell>
          <cell r="B674" t="str">
            <v>ELETRODUTO DE PVC CORRUGADO REFORÇADO, ANTICHAMA - 32MM (1")</v>
          </cell>
          <cell r="C674" t="str">
            <v>M</v>
          </cell>
          <cell r="D674">
            <v>9.9700000000000006</v>
          </cell>
          <cell r="E674" t="str">
            <v>SIURB-E Jul/25</v>
          </cell>
        </row>
        <row r="675">
          <cell r="A675">
            <v>9002061</v>
          </cell>
          <cell r="B675" t="str">
            <v>TUBO METÁLICO FLEXÍVEL REVESTIDO COM PVC-3/4"</v>
          </cell>
          <cell r="C675" t="str">
            <v>M</v>
          </cell>
          <cell r="D675">
            <v>18.23</v>
          </cell>
          <cell r="E675" t="str">
            <v>SIURB-E Jul/25</v>
          </cell>
        </row>
        <row r="676">
          <cell r="A676">
            <v>9002062</v>
          </cell>
          <cell r="B676" t="str">
            <v>TUBO METÁLICO FLEXÍVEL REVESTIDO COM PVC-1"</v>
          </cell>
          <cell r="C676" t="str">
            <v>M</v>
          </cell>
          <cell r="D676">
            <v>21.27</v>
          </cell>
          <cell r="E676" t="str">
            <v>SIURB-E Jul/25</v>
          </cell>
        </row>
        <row r="677">
          <cell r="A677">
            <v>9002063</v>
          </cell>
          <cell r="B677" t="str">
            <v>TUBO METÁLICO FLEXÍVEL REVESTIDO COM PVC-1 1/2"</v>
          </cell>
          <cell r="C677" t="str">
            <v>M</v>
          </cell>
          <cell r="D677">
            <v>30.8</v>
          </cell>
          <cell r="E677" t="str">
            <v>SIURB-E Jul/25</v>
          </cell>
        </row>
        <row r="678">
          <cell r="A678">
            <v>9002070</v>
          </cell>
          <cell r="B678" t="str">
            <v>ELETRODUTO DE PEAD CORRUGADO FLEXÍVEL - 1 1/4"</v>
          </cell>
          <cell r="C678" t="str">
            <v>M</v>
          </cell>
          <cell r="D678">
            <v>7.95</v>
          </cell>
          <cell r="E678" t="str">
            <v>SIURB-E Jul/25</v>
          </cell>
        </row>
        <row r="679">
          <cell r="A679">
            <v>9002071</v>
          </cell>
          <cell r="B679" t="str">
            <v>ELETRODUTO DE PEAD CORRUGADO FLEXÍVEL - 1 1/2"</v>
          </cell>
          <cell r="C679" t="str">
            <v>M</v>
          </cell>
          <cell r="D679">
            <v>10.15</v>
          </cell>
          <cell r="E679" t="str">
            <v>SIURB-E Jul/25</v>
          </cell>
        </row>
        <row r="680">
          <cell r="A680">
            <v>9002098</v>
          </cell>
          <cell r="B680" t="str">
            <v>ENVELOPAMENTO DE ELETRODUTO ENTERRADO, COM CONCRETO</v>
          </cell>
          <cell r="C680" t="str">
            <v>M</v>
          </cell>
          <cell r="D680">
            <v>43.1</v>
          </cell>
          <cell r="E680" t="str">
            <v>SIURB-E Jul/25</v>
          </cell>
        </row>
        <row r="681">
          <cell r="A681">
            <v>9002099</v>
          </cell>
          <cell r="B681" t="str">
            <v>ENVELOPAMENTO DE ELETRODUTO ENTERRADO COM CONCRETO E AGREGADO RECICLADO</v>
          </cell>
          <cell r="C681" t="str">
            <v>M</v>
          </cell>
          <cell r="D681">
            <v>39.75</v>
          </cell>
          <cell r="E681" t="str">
            <v>SIURB-E Jul/25</v>
          </cell>
        </row>
        <row r="682">
          <cell r="A682">
            <v>9003000</v>
          </cell>
          <cell r="B682" t="str">
            <v>CONDUTORES - BT</v>
          </cell>
          <cell r="C682" t="str">
            <v>.</v>
          </cell>
          <cell r="D682" t="str">
            <v>.</v>
          </cell>
          <cell r="E682" t="str">
            <v>SIURB-E Jul/25</v>
          </cell>
        </row>
        <row r="683">
          <cell r="A683">
            <v>9003003</v>
          </cell>
          <cell r="B683" t="str">
            <v>CABO 1,00MM2 - ISOLAMENTO PARA 0,7KV - CLASSE 4 - FLEXÍVEL</v>
          </cell>
          <cell r="C683" t="str">
            <v>M</v>
          </cell>
          <cell r="D683">
            <v>3.02</v>
          </cell>
          <cell r="E683" t="str">
            <v>SIURB-E Jul/25</v>
          </cell>
        </row>
        <row r="684">
          <cell r="A684">
            <v>9003004</v>
          </cell>
          <cell r="B684" t="str">
            <v>CABO 1,50MM2 - ISOLAMENTO PARA 0,7KV - CLASSE 4 - FLEXÍVEL</v>
          </cell>
          <cell r="C684" t="str">
            <v>M</v>
          </cell>
          <cell r="D684">
            <v>3.45</v>
          </cell>
          <cell r="E684" t="str">
            <v>SIURB-E Jul/25</v>
          </cell>
        </row>
        <row r="685">
          <cell r="A685">
            <v>9003005</v>
          </cell>
          <cell r="B685" t="str">
            <v>CABO 2,50MM2 - ISOLAMENTO PARA 0,7KV - CLASSE 4 - FLEXÍVEL</v>
          </cell>
          <cell r="C685" t="str">
            <v>M</v>
          </cell>
          <cell r="D685">
            <v>4.3</v>
          </cell>
          <cell r="E685" t="str">
            <v>SIURB-E Jul/25</v>
          </cell>
        </row>
        <row r="686">
          <cell r="A686">
            <v>9003006</v>
          </cell>
          <cell r="B686" t="str">
            <v>CABO 4,00MM2 - ISOLAMENTO PARA 0,7KV - CLASSE 4 - FLEXÍVEL</v>
          </cell>
          <cell r="C686" t="str">
            <v>M</v>
          </cell>
          <cell r="D686">
            <v>7.72</v>
          </cell>
          <cell r="E686" t="str">
            <v>SIURB-E Jul/25</v>
          </cell>
        </row>
        <row r="687">
          <cell r="A687">
            <v>9003007</v>
          </cell>
          <cell r="B687" t="str">
            <v>CABO 6,00MM2 - ISOLAMENTO PARA 0,7KV - CLASSE 4 - FLEXÍVEL</v>
          </cell>
          <cell r="C687" t="str">
            <v>M</v>
          </cell>
          <cell r="D687">
            <v>10.29</v>
          </cell>
          <cell r="E687" t="str">
            <v>SIURB-E Jul/25</v>
          </cell>
        </row>
        <row r="688">
          <cell r="A688">
            <v>9003008</v>
          </cell>
          <cell r="B688" t="str">
            <v>CABO 10,00MM2 - ISOLAMENTO PARA 0,7KV - CLASSE 4 - FLEXÍVEL</v>
          </cell>
          <cell r="C688" t="str">
            <v>M</v>
          </cell>
          <cell r="D688">
            <v>14.79</v>
          </cell>
          <cell r="E688" t="str">
            <v>SIURB-E Jul/25</v>
          </cell>
        </row>
        <row r="689">
          <cell r="A689">
            <v>9003009</v>
          </cell>
          <cell r="B689" t="str">
            <v>CABO 16,00MM2 - ISOLAMENTO PARA 0,7KV - CLASSE 4 - FLEXÍVEL</v>
          </cell>
          <cell r="C689" t="str">
            <v>M</v>
          </cell>
          <cell r="D689">
            <v>21.51</v>
          </cell>
          <cell r="E689" t="str">
            <v>SIURB-E Jul/25</v>
          </cell>
        </row>
        <row r="690">
          <cell r="A690">
            <v>9003010</v>
          </cell>
          <cell r="B690" t="str">
            <v>CABO 25,00MM2 - ISOLAMENTO PARA 0,7KV - CLASSE 4 - FLEXÍVEL</v>
          </cell>
          <cell r="C690" t="str">
            <v>M</v>
          </cell>
          <cell r="D690">
            <v>30.27</v>
          </cell>
          <cell r="E690" t="str">
            <v>SIURB-E Jul/25</v>
          </cell>
        </row>
        <row r="691">
          <cell r="A691">
            <v>9003011</v>
          </cell>
          <cell r="B691" t="str">
            <v>CABO 35,00MM2 - ISOLAMENTO PARA 0,7KV - CLASSE 4 - FLEXÍVEL</v>
          </cell>
          <cell r="C691" t="str">
            <v>M</v>
          </cell>
          <cell r="D691">
            <v>43.64</v>
          </cell>
          <cell r="E691" t="str">
            <v>SIURB-E Jul/25</v>
          </cell>
        </row>
        <row r="692">
          <cell r="A692">
            <v>9003012</v>
          </cell>
          <cell r="B692" t="str">
            <v>CABO 50,00MM2 - ISOLAMENTO PARA 0,7KV - CLASSE 4 - FLEXÍVEL</v>
          </cell>
          <cell r="C692" t="str">
            <v>M</v>
          </cell>
          <cell r="D692">
            <v>63.51</v>
          </cell>
          <cell r="E692" t="str">
            <v>SIURB-E Jul/25</v>
          </cell>
        </row>
        <row r="693">
          <cell r="A693">
            <v>9003013</v>
          </cell>
          <cell r="B693" t="str">
            <v>CABO 70,00MM2 - ISOLAMENTO PARA 0,7KV - CLASSE 4 - FLEXÍVEL</v>
          </cell>
          <cell r="C693" t="str">
            <v>M</v>
          </cell>
          <cell r="D693">
            <v>84.78</v>
          </cell>
          <cell r="E693" t="str">
            <v>SIURB-E Jul/25</v>
          </cell>
        </row>
        <row r="694">
          <cell r="A694">
            <v>9003014</v>
          </cell>
          <cell r="B694" t="str">
            <v>CABO 95,00MM2 - ISOLAMENTO PARA 0,7KV - CLASSE 4 - FLEXÍVEL</v>
          </cell>
          <cell r="C694" t="str">
            <v>M</v>
          </cell>
          <cell r="D694">
            <v>108.77</v>
          </cell>
          <cell r="E694" t="str">
            <v>SIURB-E Jul/25</v>
          </cell>
        </row>
        <row r="695">
          <cell r="A695">
            <v>9003015</v>
          </cell>
          <cell r="B695" t="str">
            <v>CABO 120,00MM2 - ISOLAMENTO PARA 0,7KV - CLASSE 4 - FLEXÍVEL</v>
          </cell>
          <cell r="C695" t="str">
            <v>M</v>
          </cell>
          <cell r="D695">
            <v>134.49</v>
          </cell>
          <cell r="E695" t="str">
            <v>SIURB-E Jul/25</v>
          </cell>
        </row>
        <row r="696">
          <cell r="A696">
            <v>9003016</v>
          </cell>
          <cell r="B696" t="str">
            <v>CABO 150,00MM2 - ISOLAMENTO PARA 0,7KV - CLASSE 4 - FLEXÍVEL</v>
          </cell>
          <cell r="C696" t="str">
            <v>M</v>
          </cell>
          <cell r="D696">
            <v>168.8</v>
          </cell>
          <cell r="E696" t="str">
            <v>SIURB-E Jul/25</v>
          </cell>
        </row>
        <row r="697">
          <cell r="A697">
            <v>9003017</v>
          </cell>
          <cell r="B697" t="str">
            <v>CABO 185,00MM2 - ISOLAMENTO PARA 0,7KV - CLASSE 4 - FLEXÍVEL</v>
          </cell>
          <cell r="C697" t="str">
            <v>M</v>
          </cell>
          <cell r="D697">
            <v>202.99</v>
          </cell>
          <cell r="E697" t="str">
            <v>SIURB-E Jul/25</v>
          </cell>
        </row>
        <row r="698">
          <cell r="A698">
            <v>9003018</v>
          </cell>
          <cell r="B698" t="str">
            <v>CABO 240,00MM2 - ISOLAMENTO PARA 0,7KV - CLASSE 4 - FLEXÍVEL</v>
          </cell>
          <cell r="C698" t="str">
            <v>M</v>
          </cell>
          <cell r="D698">
            <v>255.57</v>
          </cell>
          <cell r="E698" t="str">
            <v>SIURB-E Jul/25</v>
          </cell>
        </row>
        <row r="699">
          <cell r="A699">
            <v>9003019</v>
          </cell>
          <cell r="B699" t="str">
            <v>CABO 300.00 MM2 - ISOLAMENTO PARA 0.7KV - CLASSE 4 - FLEXÍVEL</v>
          </cell>
          <cell r="C699" t="str">
            <v>M</v>
          </cell>
          <cell r="D699">
            <v>356.61</v>
          </cell>
          <cell r="E699" t="str">
            <v>SIURB-E Jul/25</v>
          </cell>
        </row>
        <row r="700">
          <cell r="A700">
            <v>9003020</v>
          </cell>
          <cell r="B700" t="str">
            <v>CABO COBRE FLEXÍVEL, ISOL. 750V NÃO HALOGENADO - ANTICHAMA - 1,5MM2</v>
          </cell>
          <cell r="C700" t="str">
            <v>M</v>
          </cell>
          <cell r="D700">
            <v>3.36</v>
          </cell>
          <cell r="E700" t="str">
            <v>SIURB-E Jul/25</v>
          </cell>
        </row>
        <row r="701">
          <cell r="A701">
            <v>9003021</v>
          </cell>
          <cell r="B701" t="str">
            <v>CABO COBRE FLEXÍVEL, ISOL. 750V NÃO HALOGENADO, ATICHAMA - 2,5MM2</v>
          </cell>
          <cell r="C701" t="str">
            <v>M</v>
          </cell>
          <cell r="D701">
            <v>4.22</v>
          </cell>
          <cell r="E701" t="str">
            <v>SIURB-E Jul/25</v>
          </cell>
        </row>
        <row r="702">
          <cell r="A702">
            <v>9003022</v>
          </cell>
          <cell r="B702" t="str">
            <v>CABO COBRE FLEXÍVEL, ISOL. 750V NÃO HALOGENADO, ANTICHAMA - 4,0MM2</v>
          </cell>
          <cell r="C702" t="str">
            <v>M</v>
          </cell>
          <cell r="D702">
            <v>5.59</v>
          </cell>
          <cell r="E702" t="str">
            <v>SIURB-E Jul/25</v>
          </cell>
        </row>
        <row r="703">
          <cell r="A703">
            <v>9003023</v>
          </cell>
          <cell r="B703" t="str">
            <v>CABO COBRE FLEXÍVEL, ISOL. 750V NÃO HALOGENADO, ANTICHAMA 6,0MM2</v>
          </cell>
          <cell r="C703" t="str">
            <v>M</v>
          </cell>
          <cell r="D703">
            <v>9.7799999999999994</v>
          </cell>
          <cell r="E703" t="str">
            <v>SIURB-E Jul/25</v>
          </cell>
        </row>
        <row r="704">
          <cell r="A704">
            <v>9003028</v>
          </cell>
          <cell r="B704" t="str">
            <v>CABO 1,50MM2 - ISOLAMENTO PARA 1,0KV - CLASSE 4 - FLEXÍVEL</v>
          </cell>
          <cell r="C704" t="str">
            <v>M</v>
          </cell>
          <cell r="D704">
            <v>3</v>
          </cell>
          <cell r="E704" t="str">
            <v>SIURB-E Jul/25</v>
          </cell>
        </row>
        <row r="705">
          <cell r="A705">
            <v>9003029</v>
          </cell>
          <cell r="B705" t="str">
            <v>CABO 2,50MM2 - ISOLAMENTO PARA 1,0KV - CLASSE 4 - FLEXÍVEL</v>
          </cell>
          <cell r="C705" t="str">
            <v>M</v>
          </cell>
          <cell r="D705">
            <v>3.82</v>
          </cell>
          <cell r="E705" t="str">
            <v>SIURB-E Jul/25</v>
          </cell>
        </row>
        <row r="706">
          <cell r="A706">
            <v>9003030</v>
          </cell>
          <cell r="B706" t="str">
            <v>CABO 4,00MM2 - ISOLAMENTO PARA 1,0KV - CLASSE 4 - FLEXÍVEL</v>
          </cell>
          <cell r="C706" t="str">
            <v>M</v>
          </cell>
          <cell r="D706">
            <v>6.54</v>
          </cell>
          <cell r="E706" t="str">
            <v>SIURB-E Jul/25</v>
          </cell>
        </row>
        <row r="707">
          <cell r="A707">
            <v>9003031</v>
          </cell>
          <cell r="B707" t="str">
            <v>CABO 6,00MM2 - ISOLAMENTO PARA 1,0KV - CLASSE 4 - FLEXÍVEL</v>
          </cell>
          <cell r="C707" t="str">
            <v>M</v>
          </cell>
          <cell r="D707">
            <v>8.3800000000000008</v>
          </cell>
          <cell r="E707" t="str">
            <v>SIURB-E Jul/25</v>
          </cell>
        </row>
        <row r="708">
          <cell r="A708">
            <v>9003032</v>
          </cell>
          <cell r="B708" t="str">
            <v>CABO 10,00MM2 - ISOLAMENTO PARA 1,0KV - CLASSE 4 - FLEXÍVEL</v>
          </cell>
          <cell r="C708" t="str">
            <v>M</v>
          </cell>
          <cell r="D708">
            <v>12.49</v>
          </cell>
          <cell r="E708" t="str">
            <v>SIURB-E Jul/25</v>
          </cell>
        </row>
        <row r="709">
          <cell r="A709">
            <v>9003033</v>
          </cell>
          <cell r="B709" t="str">
            <v>CABO 16,00MM2 - ISOLAMENTO PARA 1,0KV - CLASSE 4 - FLEXÍVEL</v>
          </cell>
          <cell r="C709" t="str">
            <v>M</v>
          </cell>
          <cell r="D709">
            <v>14.06</v>
          </cell>
          <cell r="E709" t="str">
            <v>SIURB-E Jul/25</v>
          </cell>
        </row>
        <row r="710">
          <cell r="A710">
            <v>9003034</v>
          </cell>
          <cell r="B710" t="str">
            <v>CABO 25,00MM2 - ISOLAMENTO PARA 1,0KV - CLASSE 4 - FLEXÍVEL</v>
          </cell>
          <cell r="C710" t="str">
            <v>M</v>
          </cell>
          <cell r="D710">
            <v>24.35</v>
          </cell>
          <cell r="E710" t="str">
            <v>SIURB-E Jul/25</v>
          </cell>
        </row>
        <row r="711">
          <cell r="A711">
            <v>9003035</v>
          </cell>
          <cell r="B711" t="str">
            <v>CABO 35,00MM2 - ISOLAMENTO PARA 1,0KV - CLASSE 4 - FLEXÍVEL</v>
          </cell>
          <cell r="C711" t="str">
            <v>M</v>
          </cell>
          <cell r="D711">
            <v>34.200000000000003</v>
          </cell>
          <cell r="E711" t="str">
            <v>SIURB-E Jul/25</v>
          </cell>
        </row>
        <row r="712">
          <cell r="A712">
            <v>9003036</v>
          </cell>
          <cell r="B712" t="str">
            <v>CABO 50,00MM2 - ISOLAMENTO PARA 1,0KV - CLASSE 4 - FLEXÍVEL</v>
          </cell>
          <cell r="C712" t="str">
            <v>M</v>
          </cell>
          <cell r="D712">
            <v>48.53</v>
          </cell>
          <cell r="E712" t="str">
            <v>SIURB-E Jul/25</v>
          </cell>
        </row>
        <row r="713">
          <cell r="A713">
            <v>9003037</v>
          </cell>
          <cell r="B713" t="str">
            <v>CABO 70,00MM2 - ISOLAMENTO PARA 1,0KV - CLASSE 4 - FLEXÍVEL</v>
          </cell>
          <cell r="C713" t="str">
            <v>M</v>
          </cell>
          <cell r="D713">
            <v>66.77</v>
          </cell>
          <cell r="E713" t="str">
            <v>SIURB-E Jul/25</v>
          </cell>
        </row>
        <row r="714">
          <cell r="A714">
            <v>9003038</v>
          </cell>
          <cell r="B714" t="str">
            <v>CABO 95,00MM2 - ISOLAMENTO PARA 1,0KV - CLASSE 4 - FLEXÍVEL</v>
          </cell>
          <cell r="C714" t="str">
            <v>M</v>
          </cell>
          <cell r="D714">
            <v>85.93</v>
          </cell>
          <cell r="E714" t="str">
            <v>SIURB-E Jul/25</v>
          </cell>
        </row>
        <row r="715">
          <cell r="A715">
            <v>9003039</v>
          </cell>
          <cell r="B715" t="str">
            <v>CABO 120,00MM2 - ISOLAMENTO PARA 1,0KV - CLASSE 4 - FLEXÍVEL</v>
          </cell>
          <cell r="C715" t="str">
            <v>M</v>
          </cell>
          <cell r="D715">
            <v>105.65</v>
          </cell>
          <cell r="E715" t="str">
            <v>SIURB-E Jul/25</v>
          </cell>
        </row>
        <row r="716">
          <cell r="A716">
            <v>9003040</v>
          </cell>
          <cell r="B716" t="str">
            <v>CABO 150,00MM2 - ISOLAMENTO PARA 1,0KV - CLASSE 4 - FLEXÍVEL</v>
          </cell>
          <cell r="C716" t="str">
            <v>M</v>
          </cell>
          <cell r="D716">
            <v>131.16</v>
          </cell>
          <cell r="E716" t="str">
            <v>SIURB-E Jul/25</v>
          </cell>
        </row>
        <row r="717">
          <cell r="A717">
            <v>9003041</v>
          </cell>
          <cell r="B717" t="str">
            <v>CABO 185,00MM2 - ISOLAMENTO PARA 1,0KV - CLASSE 4 - FLEXÍVEL</v>
          </cell>
          <cell r="C717" t="str">
            <v>M</v>
          </cell>
          <cell r="D717">
            <v>157.01</v>
          </cell>
          <cell r="E717" t="str">
            <v>SIURB-E Jul/25</v>
          </cell>
        </row>
        <row r="718">
          <cell r="A718">
            <v>9003042</v>
          </cell>
          <cell r="B718" t="str">
            <v>CABO 240,00MM2 - ISOLAMENTO PARA 1,0KV - CLASSE 4 - FLEXÍVEL</v>
          </cell>
          <cell r="C718" t="str">
            <v>M</v>
          </cell>
          <cell r="D718">
            <v>201.4</v>
          </cell>
          <cell r="E718" t="str">
            <v>SIURB-E Jul/25</v>
          </cell>
        </row>
        <row r="719">
          <cell r="A719">
            <v>9003043</v>
          </cell>
          <cell r="B719" t="str">
            <v>CABO 300.00 MM2 - ISOLAMENTO PARA 1.0KV - CLASSE 4 - FLEXÍVEL</v>
          </cell>
          <cell r="C719" t="str">
            <v>M</v>
          </cell>
          <cell r="D719">
            <v>317.60000000000002</v>
          </cell>
          <cell r="E719" t="str">
            <v>SIURB-E Jul/25</v>
          </cell>
        </row>
        <row r="720">
          <cell r="A720">
            <v>9003061</v>
          </cell>
          <cell r="B720" t="str">
            <v>FIO TELEFÔNICO EXTERNO TIPO FE-100 PAR PARALELO</v>
          </cell>
          <cell r="C720" t="str">
            <v>M</v>
          </cell>
          <cell r="D720">
            <v>3.93</v>
          </cell>
          <cell r="E720" t="str">
            <v>SIURB-E Jul/25</v>
          </cell>
        </row>
        <row r="721">
          <cell r="A721">
            <v>9003062</v>
          </cell>
          <cell r="B721" t="str">
            <v>CABO TELEFÔNICO TIPO CI-50 (50 PARES)</v>
          </cell>
          <cell r="C721" t="str">
            <v>M</v>
          </cell>
          <cell r="D721">
            <v>36.89</v>
          </cell>
          <cell r="E721" t="str">
            <v>SIURB-E Jul/25</v>
          </cell>
        </row>
        <row r="722">
          <cell r="A722">
            <v>9003070</v>
          </cell>
          <cell r="B722" t="str">
            <v>CABO FLEXÍVEL PVC-750V - 2 CONDUTORES - 1,5MM2</v>
          </cell>
          <cell r="C722" t="str">
            <v>M</v>
          </cell>
          <cell r="D722">
            <v>5.88</v>
          </cell>
          <cell r="E722" t="str">
            <v>SIURB-E Jul/25</v>
          </cell>
        </row>
        <row r="723">
          <cell r="A723">
            <v>9003072</v>
          </cell>
          <cell r="B723" t="str">
            <v>CABO FLEXÍVEL PVC - 750V - 2 CONDUTORES - 4,00MM2</v>
          </cell>
          <cell r="C723" t="str">
            <v>M</v>
          </cell>
          <cell r="D723">
            <v>13.09</v>
          </cell>
          <cell r="E723" t="str">
            <v>SIURB-E Jul/25</v>
          </cell>
        </row>
        <row r="724">
          <cell r="A724">
            <v>9003075</v>
          </cell>
          <cell r="B724" t="str">
            <v>CABO FLEXÍVEL PVC-750V - 3 CONDUTORES - 1,5MM2</v>
          </cell>
          <cell r="C724" t="str">
            <v>M</v>
          </cell>
          <cell r="D724">
            <v>7.4</v>
          </cell>
          <cell r="E724" t="str">
            <v>SIURB-E Jul/25</v>
          </cell>
        </row>
        <row r="725">
          <cell r="A725">
            <v>9003076</v>
          </cell>
          <cell r="B725" t="str">
            <v>CABO FLEXÍVEL PVC - 750V - 3 CONDUTORES - 2,50MM2</v>
          </cell>
          <cell r="C725" t="str">
            <v>M</v>
          </cell>
          <cell r="D725">
            <v>10.86</v>
          </cell>
          <cell r="E725" t="str">
            <v>SIURB-E Jul/25</v>
          </cell>
        </row>
        <row r="726">
          <cell r="A726">
            <v>9003077</v>
          </cell>
          <cell r="B726" t="str">
            <v>CABO FLEXÍVEL PVC-750V - 3 CONDUTORES - 6MM2</v>
          </cell>
          <cell r="C726" t="str">
            <v>M</v>
          </cell>
          <cell r="D726">
            <v>24.2</v>
          </cell>
          <cell r="E726" t="str">
            <v>SIURB-E Jul/25</v>
          </cell>
        </row>
        <row r="727">
          <cell r="A727">
            <v>9003078</v>
          </cell>
          <cell r="B727" t="str">
            <v>CABO FLEXÍVEL PVC-750V - 3 CONDUTORES - 10MM2</v>
          </cell>
          <cell r="C727" t="str">
            <v>M</v>
          </cell>
          <cell r="D727">
            <v>40.19</v>
          </cell>
          <cell r="E727" t="str">
            <v>SIURB-E Jul/25</v>
          </cell>
        </row>
        <row r="728">
          <cell r="A728">
            <v>9003080</v>
          </cell>
          <cell r="B728" t="str">
            <v>CABO FLEXÍVEL PVC-750V - 4 CONDUTORES - 1,5MM2</v>
          </cell>
          <cell r="C728" t="str">
            <v>M</v>
          </cell>
          <cell r="D728">
            <v>9.6199999999999992</v>
          </cell>
          <cell r="E728" t="str">
            <v>SIURB-E Jul/25</v>
          </cell>
        </row>
        <row r="729">
          <cell r="A729">
            <v>9003101</v>
          </cell>
          <cell r="B729" t="str">
            <v>CABO DE COBRE 1,50MM2 - ISOLAMENTO PARA 0,6/1KV - CLASSE 5 - FLEXÍVEL - ISOLAÇÃO EM EPR 90 C</v>
          </cell>
          <cell r="C729" t="str">
            <v>M</v>
          </cell>
          <cell r="D729">
            <v>3.82</v>
          </cell>
          <cell r="E729" t="str">
            <v>SIURB-E Jul/25</v>
          </cell>
        </row>
        <row r="730">
          <cell r="A730">
            <v>9003103</v>
          </cell>
          <cell r="B730" t="str">
            <v>CABO DE COBRE 2,50MM2 - ISOLAMENTO PARA 0,6/1KV - CLASSE 5 - FLEXÍVEL - ISOLAÇÃO EM EPR 90 C</v>
          </cell>
          <cell r="C730" t="str">
            <v>M</v>
          </cell>
          <cell r="D730">
            <v>4.95</v>
          </cell>
          <cell r="E730" t="str">
            <v>SIURB-E Jul/25</v>
          </cell>
        </row>
        <row r="731">
          <cell r="A731">
            <v>9003105</v>
          </cell>
          <cell r="B731" t="str">
            <v>CABO DE COBRE 6MM2 - ISOLAMENTO PARA 0,6/1KV - CLASSE 5 - FLEXÍVEL - ISOLAÇÃO EM EPR 90 C</v>
          </cell>
          <cell r="C731" t="str">
            <v>M</v>
          </cell>
          <cell r="D731">
            <v>9.52</v>
          </cell>
          <cell r="E731" t="str">
            <v>SIURB-E Jul/25</v>
          </cell>
        </row>
        <row r="732">
          <cell r="A732">
            <v>9003106</v>
          </cell>
          <cell r="B732" t="str">
            <v>CABO DE COBRE 10MM2 - ISOLAMENTO PARA 0,6/1KV - CLASSE 5 - FLEXÍVEL - ISOLAÇÃO EM EPR 90 C</v>
          </cell>
          <cell r="C732" t="str">
            <v>M</v>
          </cell>
          <cell r="D732">
            <v>13.31</v>
          </cell>
          <cell r="E732" t="str">
            <v>SIURB-E Jul/25</v>
          </cell>
        </row>
        <row r="733">
          <cell r="A733">
            <v>9003107</v>
          </cell>
          <cell r="B733" t="str">
            <v>CABO DE COBRE 16MM2 - ISOLAMENTO PARA 0,6/1KV - CLASSE 5 - FLEXÍVEL - ISOLAÇÃO EM EPR 90 C</v>
          </cell>
          <cell r="C733" t="str">
            <v>M</v>
          </cell>
          <cell r="D733">
            <v>19.149999999999999</v>
          </cell>
          <cell r="E733" t="str">
            <v>SIURB-E Jul/25</v>
          </cell>
        </row>
        <row r="734">
          <cell r="A734">
            <v>9003108</v>
          </cell>
          <cell r="B734" t="str">
            <v>CABO DE COBRE 25MM2 - ISOLAMENTO PARA 0,6/1KV - CLASSE 5 - FLEXÍVEL - ISOLAÇÃO EM EPR 90 C</v>
          </cell>
          <cell r="C734" t="str">
            <v>M</v>
          </cell>
          <cell r="D734">
            <v>29.06</v>
          </cell>
          <cell r="E734" t="str">
            <v>SIURB-E Jul/25</v>
          </cell>
        </row>
        <row r="735">
          <cell r="A735">
            <v>9003109</v>
          </cell>
          <cell r="B735" t="str">
            <v>CABO DE COBRE 35MM2 - ISOLAMENTO PARA 0,6/1KV - CLASSE 5 - FLEXÍVEL - ISOLAÇÃO EM EPR 90 C</v>
          </cell>
          <cell r="C735" t="str">
            <v>M</v>
          </cell>
          <cell r="D735">
            <v>38.68</v>
          </cell>
          <cell r="E735" t="str">
            <v>SIURB-E Jul/25</v>
          </cell>
        </row>
        <row r="736">
          <cell r="A736">
            <v>9003110</v>
          </cell>
          <cell r="B736" t="str">
            <v>CABO DE COBRE 50MM2 - ISOLAMENTO PARA 0,6/1KV - CLASSE 5 - FLEXÍVEL - ISOLAÇÃO EM EPR 90 C</v>
          </cell>
          <cell r="C736" t="str">
            <v>M</v>
          </cell>
          <cell r="D736">
            <v>53.15</v>
          </cell>
          <cell r="E736" t="str">
            <v>SIURB-E Jul/25</v>
          </cell>
        </row>
        <row r="737">
          <cell r="A737">
            <v>9003111</v>
          </cell>
          <cell r="B737" t="str">
            <v>CABO DE COBRE 70MM2 - ISOLAMENTO PARA 0,6/1KV - CLASSE 5 - FLEXÍVEL - ISOLAÇÃO EM EPR 90 C</v>
          </cell>
          <cell r="C737" t="str">
            <v>M</v>
          </cell>
          <cell r="D737">
            <v>72.39</v>
          </cell>
          <cell r="E737" t="str">
            <v>SIURB-E Jul/25</v>
          </cell>
        </row>
        <row r="738">
          <cell r="A738">
            <v>9003112</v>
          </cell>
          <cell r="B738" t="str">
            <v>CABO DE COBRE 95MM2 - ISOLAMENTO PARA 0,6/1KV - CLASSE 5 - FLEXÍVEL - ISOLAÇÃO EM EPR 90 C</v>
          </cell>
          <cell r="C738" t="str">
            <v>M</v>
          </cell>
          <cell r="D738">
            <v>97.76</v>
          </cell>
          <cell r="E738" t="str">
            <v>SIURB-E Jul/25</v>
          </cell>
        </row>
        <row r="739">
          <cell r="A739">
            <v>9003113</v>
          </cell>
          <cell r="B739" t="str">
            <v>CABO DE COBRE 120MM2 - ISOLAMENTO PARA 0,6/1KV - CLASSE 5 - FLEXÍVEL - ISOLAÇÃO EM EPR 90 C</v>
          </cell>
          <cell r="C739" t="str">
            <v>M</v>
          </cell>
          <cell r="D739">
            <v>122.89</v>
          </cell>
          <cell r="E739" t="str">
            <v>SIURB-E Jul/25</v>
          </cell>
        </row>
        <row r="740">
          <cell r="A740">
            <v>9003114</v>
          </cell>
          <cell r="B740" t="str">
            <v>CABO DE COBRE 150MM2 - ISOLAMENTO PARA 0,6/1KV - CLASSE 5 - FLEXÍVEL - ISOLAÇÃO EM EPR 90 C</v>
          </cell>
          <cell r="C740" t="str">
            <v>M</v>
          </cell>
          <cell r="D740">
            <v>150.85</v>
          </cell>
          <cell r="E740" t="str">
            <v>SIURB-E Jul/25</v>
          </cell>
        </row>
        <row r="741">
          <cell r="A741">
            <v>9003115</v>
          </cell>
          <cell r="B741" t="str">
            <v>CABO DE COBRE 185MM2 - ISOLAMENTO PARA 0,6/1KV - CLASSE 5 - FLEXÍVEL - ISOLAÇÃO EM EPR 90 C</v>
          </cell>
          <cell r="C741" t="str">
            <v>M</v>
          </cell>
          <cell r="D741">
            <v>180.96</v>
          </cell>
          <cell r="E741" t="str">
            <v>SIURB-E Jul/25</v>
          </cell>
        </row>
        <row r="742">
          <cell r="A742">
            <v>9003116</v>
          </cell>
          <cell r="B742" t="str">
            <v>CABO DE COBRE 240MM2 - ISOLAMENTO PARA 0,6/1KV - CLASSE 5 - FLEXÍVEL - ISOLAÇÃO EM EPR 90 C</v>
          </cell>
          <cell r="C742" t="str">
            <v>M</v>
          </cell>
          <cell r="D742">
            <v>235.45</v>
          </cell>
          <cell r="E742" t="str">
            <v>SIURB-E Jul/25</v>
          </cell>
        </row>
        <row r="743">
          <cell r="A743">
            <v>9003118</v>
          </cell>
          <cell r="B743" t="str">
            <v>CABO DE COBRE 2X1,5MM2 - ISOLAMENTO PARA 0,6KV - CLASSE 5 - FLEXÍVEL - ISOLAÇÃO EM EPR 90 C - PARA DETECÇÃO DE INCÊNDIO</v>
          </cell>
          <cell r="C743" t="str">
            <v>M</v>
          </cell>
          <cell r="D743">
            <v>7.18</v>
          </cell>
          <cell r="E743" t="str">
            <v>SIURB-E Jul/25</v>
          </cell>
        </row>
        <row r="744">
          <cell r="A744">
            <v>9003119</v>
          </cell>
          <cell r="B744" t="str">
            <v>CABO DE COBRE 3X1,5MM2 - ISOLAMENTO PARA 0,6KV - CLASSE 5 - FLEXÍVEL - ISOLAÇÃO EM EPR 90 C - PARA DETECÇÃO DE INCÊNDIO</v>
          </cell>
          <cell r="C744" t="str">
            <v>M</v>
          </cell>
          <cell r="D744">
            <v>9.43</v>
          </cell>
          <cell r="E744" t="str">
            <v>SIURB-E Jul/25</v>
          </cell>
        </row>
        <row r="745">
          <cell r="A745">
            <v>9003120</v>
          </cell>
          <cell r="B745" t="str">
            <v>CABO DE COBRE 2X2,5MM2 - ISOLAMENTO PARA 0,6KV - CLASSE 5 - FLEXÍVEL - ISOLAÇÃO EM EPR 90 C - PARA DETECÇÃO DE INCÊNDIO</v>
          </cell>
          <cell r="C745" t="str">
            <v>M</v>
          </cell>
          <cell r="D745">
            <v>9.66</v>
          </cell>
          <cell r="E745" t="str">
            <v>SIURB-E Jul/25</v>
          </cell>
        </row>
        <row r="746">
          <cell r="A746">
            <v>9003121</v>
          </cell>
          <cell r="B746" t="str">
            <v>CABO DE COBRE 1,50MM2 - ISOLAMENTO PARA 750V - AFUMEX - CLASSE 5 - FLEXÍVEL - ISOLAÇÃO EM HEPR 90 C</v>
          </cell>
          <cell r="C746" t="str">
            <v>M</v>
          </cell>
          <cell r="D746">
            <v>3.82</v>
          </cell>
          <cell r="E746" t="str">
            <v>SIURB-E Jul/25</v>
          </cell>
        </row>
        <row r="747">
          <cell r="A747">
            <v>9003122</v>
          </cell>
          <cell r="B747" t="str">
            <v>CABO DE COBRE 2,50MM2 - ISOLAMENTO PARA 750V - AFUMEX - CLASSE 5 - FLEXÍVEL - ISOLAÇÃO EM HEPR 90 C</v>
          </cell>
          <cell r="C747" t="str">
            <v>M</v>
          </cell>
          <cell r="D747">
            <v>4.95</v>
          </cell>
          <cell r="E747" t="str">
            <v>SIURB-E Jul/25</v>
          </cell>
        </row>
        <row r="748">
          <cell r="A748">
            <v>9003123</v>
          </cell>
          <cell r="B748" t="str">
            <v>CABO DE COBRE 4MM2 - ISOLAMENTO PARA 750V - AFUMEX - CLASSE 5 - FLEXÍVEL - ISOLAÇÃO EM HEPR 90 C</v>
          </cell>
          <cell r="C748" t="str">
            <v>M</v>
          </cell>
          <cell r="D748">
            <v>6.96</v>
          </cell>
          <cell r="E748" t="str">
            <v>SIURB-E Jul/25</v>
          </cell>
        </row>
        <row r="749">
          <cell r="A749">
            <v>9003124</v>
          </cell>
          <cell r="B749" t="str">
            <v>CABO DE COBRE 6MM2 - ISOLAMENTO PARA 750V - AFUMEX - CLASSE 5 - FLEXÍVEL - ISOLAÇÃO EM HEPR 90 C</v>
          </cell>
          <cell r="C749" t="str">
            <v>M</v>
          </cell>
          <cell r="D749">
            <v>9.18</v>
          </cell>
          <cell r="E749" t="str">
            <v>SIURB-E Jul/25</v>
          </cell>
        </row>
        <row r="750">
          <cell r="A750">
            <v>9003140</v>
          </cell>
          <cell r="B750" t="str">
            <v>CABO DE COBRE 300MM2 - ISOLAMENTO PARA 0,6/1KV - CLASSE 5 - FLEXÍVEL - ISOLAÇÃO EM PVC 70 C</v>
          </cell>
          <cell r="C750" t="str">
            <v>M</v>
          </cell>
          <cell r="D750">
            <v>38.08</v>
          </cell>
          <cell r="E750" t="str">
            <v>SIURB-E Jul/25</v>
          </cell>
        </row>
        <row r="751">
          <cell r="A751">
            <v>9004000</v>
          </cell>
          <cell r="B751" t="str">
            <v>COMPONENTES DE QUADROS ELÉTRICOS</v>
          </cell>
          <cell r="C751" t="str">
            <v>.</v>
          </cell>
          <cell r="D751" t="str">
            <v>.</v>
          </cell>
          <cell r="E751" t="str">
            <v>SIURB-E Jul/25</v>
          </cell>
        </row>
        <row r="752">
          <cell r="A752">
            <v>9004002</v>
          </cell>
          <cell r="B752" t="str">
            <v>SINALIZADOR LUMINOSO DIÂMETRO 22MM, COM LÂMPADA</v>
          </cell>
          <cell r="C752" t="str">
            <v>UN</v>
          </cell>
          <cell r="D752">
            <v>170.55</v>
          </cell>
          <cell r="E752" t="str">
            <v>SIURB-E Jul/25</v>
          </cell>
        </row>
        <row r="753">
          <cell r="A753">
            <v>9004003</v>
          </cell>
          <cell r="B753" t="str">
            <v>SINALIZADOR LUMINOSO DIÂMETRO 30 MM, COM LÂMPADA</v>
          </cell>
          <cell r="C753" t="str">
            <v>UN</v>
          </cell>
          <cell r="D753">
            <v>184.67</v>
          </cell>
          <cell r="E753" t="str">
            <v>SIURB-E Jul/25</v>
          </cell>
        </row>
        <row r="754">
          <cell r="A754">
            <v>9004011</v>
          </cell>
          <cell r="B754" t="str">
            <v>VOLTÍMETRO 96X96MM 250V</v>
          </cell>
          <cell r="C754" t="str">
            <v>UN</v>
          </cell>
          <cell r="D754">
            <v>296.89</v>
          </cell>
          <cell r="E754" t="str">
            <v>SIURB-E Jul/25</v>
          </cell>
        </row>
        <row r="755">
          <cell r="A755">
            <v>9004030</v>
          </cell>
          <cell r="B755" t="str">
            <v>CONTATOR TRIPOLAR I NOMINAL 12A</v>
          </cell>
          <cell r="C755" t="str">
            <v>UN</v>
          </cell>
          <cell r="D755">
            <v>364.37</v>
          </cell>
          <cell r="E755" t="str">
            <v>SIURB-E Jul/25</v>
          </cell>
        </row>
        <row r="756">
          <cell r="A756">
            <v>9004031</v>
          </cell>
          <cell r="B756" t="str">
            <v>CONTATOR TRIPOLAR I NOMINAL 22A</v>
          </cell>
          <cell r="C756" t="str">
            <v>UN</v>
          </cell>
          <cell r="D756">
            <v>640.27</v>
          </cell>
          <cell r="E756" t="str">
            <v>SIURB-E Jul/25</v>
          </cell>
        </row>
        <row r="757">
          <cell r="A757">
            <v>9004032</v>
          </cell>
          <cell r="B757" t="str">
            <v>CONTATOR TRIPOLAR I NOMINAL 40A</v>
          </cell>
          <cell r="C757" t="str">
            <v>UN</v>
          </cell>
          <cell r="D757">
            <v>1048.32</v>
          </cell>
          <cell r="E757" t="str">
            <v>SIURB-E Jul/25</v>
          </cell>
        </row>
        <row r="758">
          <cell r="A758">
            <v>9004033</v>
          </cell>
          <cell r="B758" t="str">
            <v>CONTATOR TRIPOLAR I NOMINAL 55A</v>
          </cell>
          <cell r="C758" t="str">
            <v>UN</v>
          </cell>
          <cell r="D758">
            <v>1893.87</v>
          </cell>
          <cell r="E758" t="str">
            <v>SIURB-E Jul/25</v>
          </cell>
        </row>
        <row r="759">
          <cell r="A759">
            <v>9004040</v>
          </cell>
          <cell r="B759" t="str">
            <v>RELÊ BIMETÁLICO DE SOBRECARGA AJUSTE DE 6 ATÉ 12.5A</v>
          </cell>
          <cell r="C759" t="str">
            <v>UN</v>
          </cell>
          <cell r="D759">
            <v>365.05</v>
          </cell>
          <cell r="E759" t="str">
            <v>SIURB-E Jul/25</v>
          </cell>
        </row>
        <row r="760">
          <cell r="A760">
            <v>9004041</v>
          </cell>
          <cell r="B760" t="str">
            <v>RELÊ BIMETÁLICO DE SOBRECARGA AJUSTE DE 16 ATÉ 25A</v>
          </cell>
          <cell r="C760" t="str">
            <v>UN</v>
          </cell>
          <cell r="D760">
            <v>520.57000000000005</v>
          </cell>
          <cell r="E760" t="str">
            <v>SIURB-E Jul/25</v>
          </cell>
        </row>
        <row r="761">
          <cell r="A761">
            <v>9004042</v>
          </cell>
          <cell r="B761" t="str">
            <v>RELÊ BIMETÁLICO DE SOBRECARGA AJUSTE DE 25 ATÉ 40A</v>
          </cell>
          <cell r="C761" t="str">
            <v>UN</v>
          </cell>
          <cell r="D761">
            <v>461.6</v>
          </cell>
          <cell r="E761" t="str">
            <v>SIURB-E Jul/25</v>
          </cell>
        </row>
        <row r="762">
          <cell r="A762">
            <v>9004048</v>
          </cell>
          <cell r="B762" t="str">
            <v>RELÊ DE TEMPO ELETRÔNICO AJUSTE DE 6 ATÉ 60S</v>
          </cell>
          <cell r="C762" t="str">
            <v>UN</v>
          </cell>
          <cell r="D762">
            <v>199.77</v>
          </cell>
          <cell r="E762" t="str">
            <v>SIURB-E Jul/25</v>
          </cell>
        </row>
        <row r="763">
          <cell r="A763">
            <v>9004060</v>
          </cell>
          <cell r="B763" t="str">
            <v>DISPOSITIVO DE PROTEÇÃO CONTRA SURTOS 275V - 15KA</v>
          </cell>
          <cell r="C763" t="str">
            <v>UN</v>
          </cell>
          <cell r="D763">
            <v>66.34</v>
          </cell>
          <cell r="E763" t="str">
            <v>SIURB-E Jul/25</v>
          </cell>
        </row>
        <row r="764">
          <cell r="A764">
            <v>9004068</v>
          </cell>
          <cell r="B764" t="str">
            <v>INTERRUPTOR DIFERENCIAL RESIDUAL BIPOLAR 25A - SENSIBILIDADE 30MA - 220V</v>
          </cell>
          <cell r="C764" t="str">
            <v>UN</v>
          </cell>
          <cell r="D764">
            <v>264.68</v>
          </cell>
          <cell r="E764" t="str">
            <v>SIURB-E Jul/25</v>
          </cell>
        </row>
        <row r="765">
          <cell r="A765">
            <v>9004069</v>
          </cell>
          <cell r="B765" t="str">
            <v>INTERRUPTOR DIFERENCIAL RESIDUAL BIPOLAR 40A - SENSIBILIDADE 30MA - 220V</v>
          </cell>
          <cell r="C765" t="str">
            <v>UN</v>
          </cell>
          <cell r="D765">
            <v>390.45</v>
          </cell>
          <cell r="E765" t="str">
            <v>SIURB-E Jul/25</v>
          </cell>
        </row>
        <row r="766">
          <cell r="A766">
            <v>9004070</v>
          </cell>
          <cell r="B766" t="str">
            <v>INTERRUPTOR DIFERENCIAL RESIDUAL BIPOLAR 63A, SENSIBILIDADE 30MA - 220V</v>
          </cell>
          <cell r="C766" t="str">
            <v>UN</v>
          </cell>
          <cell r="D766">
            <v>279.62</v>
          </cell>
          <cell r="E766" t="str">
            <v>SIURB-E Jul/25</v>
          </cell>
        </row>
        <row r="767">
          <cell r="A767">
            <v>9004072</v>
          </cell>
          <cell r="B767" t="str">
            <v>INTERRUPTOR DIFERENCIAL TETRAPOLAR - 40A - SENSIBILIDADE 30MA - 380V</v>
          </cell>
          <cell r="C767" t="str">
            <v>UN</v>
          </cell>
          <cell r="D767">
            <v>438.01</v>
          </cell>
          <cell r="E767" t="str">
            <v>SIURB-E Jul/25</v>
          </cell>
        </row>
        <row r="768">
          <cell r="A768">
            <v>9004075</v>
          </cell>
          <cell r="B768" t="str">
            <v>INTERRUPTOR DIFERENCIAL TETRAPOLAR - 63A SENSIBILIDADE 30MA - 380V</v>
          </cell>
          <cell r="C768" t="str">
            <v>UN</v>
          </cell>
          <cell r="D768">
            <v>482.97</v>
          </cell>
          <cell r="E768" t="str">
            <v>SIURB-E Jul/25</v>
          </cell>
        </row>
        <row r="769">
          <cell r="A769">
            <v>9004076</v>
          </cell>
          <cell r="B769" t="str">
            <v>INTERRUPTOR DIFERENCIAL TETRAPOLAR - 80A SENSIBILIDADE 30MA - 380V</v>
          </cell>
          <cell r="C769" t="str">
            <v>UN</v>
          </cell>
          <cell r="D769">
            <v>605.78</v>
          </cell>
          <cell r="E769" t="str">
            <v>SIURB-E Jul/25</v>
          </cell>
        </row>
        <row r="770">
          <cell r="A770">
            <v>9004077</v>
          </cell>
          <cell r="B770" t="str">
            <v>INTERRUPTOR DIFERENCIAL TETRAPOLAR - 100A SENSIBILIDADE 30MA - 380V</v>
          </cell>
          <cell r="C770" t="str">
            <v>UN</v>
          </cell>
          <cell r="D770">
            <v>476.13</v>
          </cell>
          <cell r="E770" t="str">
            <v>SIURB-E Jul/25</v>
          </cell>
        </row>
        <row r="771">
          <cell r="A771">
            <v>9004078</v>
          </cell>
          <cell r="B771" t="str">
            <v>INTERRUPTOR DIFERENCIAL TETRAPOLAR - 125A SENSIBILIDADE 30MA - 380V</v>
          </cell>
          <cell r="C771" t="str">
            <v>UN</v>
          </cell>
          <cell r="D771">
            <v>2063.66</v>
          </cell>
          <cell r="E771" t="str">
            <v>SIURB-E Jul/25</v>
          </cell>
        </row>
        <row r="772">
          <cell r="A772">
            <v>9004087</v>
          </cell>
          <cell r="B772" t="str">
            <v>INTERRUPTOR DIFERENCIAL TETRAPOLAR - 63A SENSIBILIDADE 300MA - 380V</v>
          </cell>
          <cell r="C772" t="str">
            <v>UN</v>
          </cell>
          <cell r="D772">
            <v>505.81</v>
          </cell>
          <cell r="E772" t="str">
            <v>SIURB-E Jul/25</v>
          </cell>
        </row>
        <row r="773">
          <cell r="A773">
            <v>9004088</v>
          </cell>
          <cell r="B773" t="str">
            <v>INTERRUPTOR DIFERENCIAL TETRAPOLAR - 80A SENSIBILIDADE 300MA - 380V</v>
          </cell>
          <cell r="C773" t="str">
            <v>UN</v>
          </cell>
          <cell r="D773">
            <v>483.03</v>
          </cell>
          <cell r="E773" t="str">
            <v>SIURB-E Jul/25</v>
          </cell>
        </row>
        <row r="774">
          <cell r="A774">
            <v>9004089</v>
          </cell>
          <cell r="B774" t="str">
            <v>INTERRUPTOR DIFERENCIAL TETRAPOLAR - 100A SENSIBIL. 300MA - 380V</v>
          </cell>
          <cell r="C774" t="str">
            <v>UN</v>
          </cell>
          <cell r="D774">
            <v>408.55</v>
          </cell>
          <cell r="E774" t="str">
            <v>SIURB-E Jul/25</v>
          </cell>
        </row>
        <row r="775">
          <cell r="A775">
            <v>9004090</v>
          </cell>
          <cell r="B775" t="str">
            <v>INTERRUPTOR DIFERENCIAL TETRAPOLAR - 125A SENSIBILIDADE 300MA - 380V</v>
          </cell>
          <cell r="C775" t="str">
            <v>UN</v>
          </cell>
          <cell r="D775">
            <v>1016.08</v>
          </cell>
          <cell r="E775" t="str">
            <v>SIURB-E Jul/25</v>
          </cell>
        </row>
        <row r="776">
          <cell r="A776">
            <v>9005000</v>
          </cell>
          <cell r="B776" t="str">
            <v>QUADROS E CAIXAS</v>
          </cell>
          <cell r="C776" t="str">
            <v>.</v>
          </cell>
          <cell r="D776" t="str">
            <v>.</v>
          </cell>
          <cell r="E776" t="str">
            <v>SIURB-E Jul/25</v>
          </cell>
        </row>
        <row r="777">
          <cell r="A777">
            <v>9005006</v>
          </cell>
          <cell r="B777" t="str">
            <v>QUADRO DE DISTRIBUIÇÃO EM CHAPA METÁLICA - PARA ATÉ 16 DISJUNTORES</v>
          </cell>
          <cell r="C777" t="str">
            <v>UN</v>
          </cell>
          <cell r="D777">
            <v>676.76</v>
          </cell>
          <cell r="E777" t="str">
            <v>SIURB-E Jul/25</v>
          </cell>
        </row>
        <row r="778">
          <cell r="A778">
            <v>9005010</v>
          </cell>
          <cell r="B778" t="str">
            <v>QUADRO DE DISTRIBUIÇÃO EM CHAPA METÁLICA - PARA ATÉ 24 DISJUNTORES</v>
          </cell>
          <cell r="C778" t="str">
            <v>un</v>
          </cell>
          <cell r="D778">
            <v>1278.73</v>
          </cell>
          <cell r="E778" t="str">
            <v>SIURB-E Jul/25</v>
          </cell>
        </row>
        <row r="779">
          <cell r="A779">
            <v>9005012</v>
          </cell>
          <cell r="B779" t="str">
            <v>QUADRO DE DISTRIBUIÇÃO EM CHAPA METÁLICA - PARA ATÉ 28 DISJUNTORES</v>
          </cell>
          <cell r="C779" t="str">
            <v>UN</v>
          </cell>
          <cell r="D779">
            <v>869.45</v>
          </cell>
          <cell r="E779" t="str">
            <v>SIURB-E Jul/25</v>
          </cell>
        </row>
        <row r="780">
          <cell r="A780">
            <v>9005014</v>
          </cell>
          <cell r="B780" t="str">
            <v>QUADRO DE DISTRIBUIÇÃO EM CHAPA METÁLICA - PARA ATÉ 34 DISJUNTORES</v>
          </cell>
          <cell r="C780" t="str">
            <v>UN</v>
          </cell>
          <cell r="D780">
            <v>1472.78</v>
          </cell>
          <cell r="E780" t="str">
            <v>SIURB-E Jul/25</v>
          </cell>
        </row>
        <row r="781">
          <cell r="A781">
            <v>9005017</v>
          </cell>
          <cell r="B781" t="str">
            <v>QUADRO DE DISTRIBUIÇÃO EM CHAPA METÁLICA - PARA ATÉ 44 DISJUNTORES</v>
          </cell>
          <cell r="C781" t="str">
            <v>UN</v>
          </cell>
          <cell r="D781">
            <v>2011.59</v>
          </cell>
          <cell r="E781" t="str">
            <v>SIURB-E Jul/25</v>
          </cell>
        </row>
        <row r="782">
          <cell r="A782">
            <v>9005019</v>
          </cell>
          <cell r="B782" t="str">
            <v>QUADRO DE DISTRIBUIÇÃO EM CHAPA METÁLICA - PARA ATÉ 70 DISJUNTORES</v>
          </cell>
          <cell r="C782" t="str">
            <v>UN</v>
          </cell>
          <cell r="D782">
            <v>3107.87</v>
          </cell>
          <cell r="E782" t="str">
            <v>SIURB-E Jul/25</v>
          </cell>
        </row>
        <row r="783">
          <cell r="A783">
            <v>9005020</v>
          </cell>
          <cell r="B783" t="str">
            <v>CAIXA DE PASSAGEM E LIGAÇÃO EM PVC OCTOGONAL FUNDO MOVEL 10X10CM, INCLUSIVE ESPELHO</v>
          </cell>
          <cell r="C783" t="str">
            <v>UN</v>
          </cell>
          <cell r="D783">
            <v>14.19</v>
          </cell>
          <cell r="E783" t="str">
            <v>SIURB-E Jul/25</v>
          </cell>
        </row>
        <row r="784">
          <cell r="A784">
            <v>9005021</v>
          </cell>
          <cell r="B784" t="str">
            <v>CAIXA DE PASSAGEM E LIGAÇÃO EM PVC 7,5X7,5X5,0CM (3"X3"), INCLUSIVE ESPELHO</v>
          </cell>
          <cell r="C784" t="str">
            <v>UN</v>
          </cell>
          <cell r="D784">
            <v>20.84</v>
          </cell>
          <cell r="E784" t="str">
            <v>SIURB-E Jul/25</v>
          </cell>
        </row>
        <row r="785">
          <cell r="A785">
            <v>9005022</v>
          </cell>
          <cell r="B785" t="str">
            <v>CAIXA DE PVC 10X5X5CM, INCLUSIVE ESPELHO</v>
          </cell>
          <cell r="C785" t="str">
            <v>UN</v>
          </cell>
          <cell r="D785">
            <v>14.82</v>
          </cell>
          <cell r="E785" t="str">
            <v>SIURB-E Jul/25</v>
          </cell>
        </row>
        <row r="786">
          <cell r="A786">
            <v>9005023</v>
          </cell>
          <cell r="B786" t="str">
            <v>CAIXA E PVC 10X10X5CM, INCLUSIVE ESPELHO</v>
          </cell>
          <cell r="C786" t="str">
            <v>UN</v>
          </cell>
          <cell r="D786">
            <v>24.59</v>
          </cell>
          <cell r="E786" t="str">
            <v>SIURB-E Jul/25</v>
          </cell>
        </row>
        <row r="787">
          <cell r="A787">
            <v>9005024</v>
          </cell>
          <cell r="B787" t="str">
            <v>CAIXA DE PASSAGEM EM FERRO ESTAMPADO - 3"X3", INCLUSIVE ESPELHO</v>
          </cell>
          <cell r="C787" t="str">
            <v>UN</v>
          </cell>
          <cell r="D787">
            <v>18.579999999999998</v>
          </cell>
          <cell r="E787" t="str">
            <v>SIURB-E Jul/25</v>
          </cell>
        </row>
        <row r="788">
          <cell r="A788">
            <v>9005025</v>
          </cell>
          <cell r="B788" t="str">
            <v>CAIXA DE PASSAGEM EM FERRO ESTAMPADO - 4"X2", INCLUSIVE ESPELHO</v>
          </cell>
          <cell r="C788" t="str">
            <v>UN</v>
          </cell>
          <cell r="D788">
            <v>19.059999999999999</v>
          </cell>
          <cell r="E788" t="str">
            <v>SIURB-E Jul/25</v>
          </cell>
        </row>
        <row r="789">
          <cell r="A789">
            <v>9005026</v>
          </cell>
          <cell r="B789" t="str">
            <v>CAIXA DE PASSAGEM EM FERRO ESTAMPADO - 4"X4", INCLUSIVE ESPELHO</v>
          </cell>
          <cell r="C789" t="str">
            <v>UN</v>
          </cell>
          <cell r="D789">
            <v>31.06</v>
          </cell>
          <cell r="E789" t="str">
            <v>SIURB-E Jul/25</v>
          </cell>
        </row>
        <row r="790">
          <cell r="A790">
            <v>9005027</v>
          </cell>
          <cell r="B790" t="str">
            <v>CAIXA DE PASSAGEM EM FERRO ESTAMPADO COM FUNDO MÓVEL</v>
          </cell>
          <cell r="C790" t="str">
            <v>UN</v>
          </cell>
          <cell r="D790">
            <v>16.7</v>
          </cell>
          <cell r="E790" t="str">
            <v>SIURB-E Jul/25</v>
          </cell>
        </row>
        <row r="791">
          <cell r="A791">
            <v>9005028</v>
          </cell>
          <cell r="B791" t="str">
            <v>CAIXA DE PASSAGEM TIPO CONDULETE - 1/2"</v>
          </cell>
          <cell r="C791" t="str">
            <v>UN</v>
          </cell>
          <cell r="D791">
            <v>32.18</v>
          </cell>
          <cell r="E791" t="str">
            <v>SIURB-E Jul/25</v>
          </cell>
        </row>
        <row r="792">
          <cell r="A792">
            <v>9005029</v>
          </cell>
          <cell r="B792" t="str">
            <v>CAIXA DE PASSAGEM TIPO CONDULETE - 3/4"</v>
          </cell>
          <cell r="C792" t="str">
            <v>UN</v>
          </cell>
          <cell r="D792">
            <v>23.51</v>
          </cell>
          <cell r="E792" t="str">
            <v>SIURB-E Jul/25</v>
          </cell>
        </row>
        <row r="793">
          <cell r="A793">
            <v>9005030</v>
          </cell>
          <cell r="B793" t="str">
            <v>CAIXA DE PASSAGEM TIPO CONDULETE - 1"</v>
          </cell>
          <cell r="C793" t="str">
            <v>UN</v>
          </cell>
          <cell r="D793">
            <v>32.090000000000003</v>
          </cell>
          <cell r="E793" t="str">
            <v>SIURB-E Jul/25</v>
          </cell>
        </row>
        <row r="794">
          <cell r="A794">
            <v>9005031</v>
          </cell>
          <cell r="B794" t="str">
            <v>CAIXA DE PASSAGEM TIPO CONDULETE - 1 1/4"</v>
          </cell>
          <cell r="C794" t="str">
            <v>UN</v>
          </cell>
          <cell r="D794">
            <v>57.85</v>
          </cell>
          <cell r="E794" t="str">
            <v>SIURB-E Jul/25</v>
          </cell>
        </row>
        <row r="795">
          <cell r="A795">
            <v>9005032</v>
          </cell>
          <cell r="B795" t="str">
            <v>CAIXA DE PASSAGEM TIPO CONDULETE - 1 1/2"</v>
          </cell>
          <cell r="C795" t="str">
            <v>UN</v>
          </cell>
          <cell r="D795">
            <v>67.14</v>
          </cell>
          <cell r="E795" t="str">
            <v>SIURB-E Jul/25</v>
          </cell>
        </row>
        <row r="796">
          <cell r="A796">
            <v>9005033</v>
          </cell>
          <cell r="B796" t="str">
            <v>CAIXA DE PASSAGEM TIPO CONDULETE - 2"</v>
          </cell>
          <cell r="C796" t="str">
            <v>UN</v>
          </cell>
          <cell r="D796">
            <v>101.88</v>
          </cell>
          <cell r="E796" t="str">
            <v>SIURB-E Jul/25</v>
          </cell>
        </row>
        <row r="797">
          <cell r="A797">
            <v>9005034</v>
          </cell>
          <cell r="B797" t="str">
            <v>CAIXA DE PASSAGEM TIPO CONDULETE - 2 1/2"</v>
          </cell>
          <cell r="C797" t="str">
            <v>UN</v>
          </cell>
          <cell r="D797">
            <v>231.56</v>
          </cell>
          <cell r="E797" t="str">
            <v>SIURB-E Jul/25</v>
          </cell>
        </row>
        <row r="798">
          <cell r="A798">
            <v>9005035</v>
          </cell>
          <cell r="B798" t="str">
            <v>CAIXA DE PASSAGEM TIPO CONDULETE - 3"</v>
          </cell>
          <cell r="C798" t="str">
            <v>UN</v>
          </cell>
          <cell r="D798">
            <v>294.95999999999998</v>
          </cell>
          <cell r="E798" t="str">
            <v>SIURB-E Jul/25</v>
          </cell>
        </row>
        <row r="799">
          <cell r="A799">
            <v>9005037</v>
          </cell>
          <cell r="B799" t="str">
            <v>CAIXA DE PASSAGEM TIPO CONDULETE - 4"</v>
          </cell>
          <cell r="C799" t="str">
            <v>UN</v>
          </cell>
          <cell r="D799">
            <v>547.28</v>
          </cell>
          <cell r="E799" t="str">
            <v>SIURB-E Jul/25</v>
          </cell>
        </row>
        <row r="800">
          <cell r="A800">
            <v>9005039</v>
          </cell>
          <cell r="B800" t="str">
            <v>CAIXA DE PASSAGEM EM CHAPA METÁLICA COM TAMPA PARAFUSADA - 10X10X8CM</v>
          </cell>
          <cell r="C800" t="str">
            <v>UN</v>
          </cell>
          <cell r="D800">
            <v>43.91</v>
          </cell>
          <cell r="E800" t="str">
            <v>SIURB-E Jul/25</v>
          </cell>
        </row>
        <row r="801">
          <cell r="A801">
            <v>9005040</v>
          </cell>
          <cell r="B801" t="str">
            <v>CAIXA DE PASSAGEM EM CHAPA METÁLICA COM TAMPA PARAFUSADA - 20X20X10CM</v>
          </cell>
          <cell r="C801" t="str">
            <v>UN</v>
          </cell>
          <cell r="D801">
            <v>87.61</v>
          </cell>
          <cell r="E801" t="str">
            <v>SIURB-E Jul/25</v>
          </cell>
        </row>
        <row r="802">
          <cell r="A802">
            <v>9005041</v>
          </cell>
          <cell r="B802" t="str">
            <v>CAIXA DE PASSAGEM EM CHAPA METÁLICA COM TAMPA PARAFUSADA - 30X30X12CM</v>
          </cell>
          <cell r="C802" t="str">
            <v>UN</v>
          </cell>
          <cell r="D802">
            <v>115.55</v>
          </cell>
          <cell r="E802" t="str">
            <v>SIURB-E Jul/25</v>
          </cell>
        </row>
        <row r="803">
          <cell r="A803">
            <v>9005042</v>
          </cell>
          <cell r="B803" t="str">
            <v>CAIXA DE PASSAGEM EM CHAPA METÁLICA COM TAMPA PARAFUSADA - 40X40X15CM</v>
          </cell>
          <cell r="C803" t="str">
            <v>UN</v>
          </cell>
          <cell r="D803">
            <v>199.87</v>
          </cell>
          <cell r="E803" t="str">
            <v>SIURB-E Jul/25</v>
          </cell>
        </row>
        <row r="804">
          <cell r="A804">
            <v>9005043</v>
          </cell>
          <cell r="B804" t="str">
            <v>CAIXA DE PASSAGEM EM ALUMÍNIO COM TAMPA E VEDAÇÃO 20X20CM</v>
          </cell>
          <cell r="C804" t="str">
            <v>UN</v>
          </cell>
          <cell r="D804">
            <v>116.46</v>
          </cell>
          <cell r="E804" t="str">
            <v>SIURB-E Jul/25</v>
          </cell>
        </row>
        <row r="805">
          <cell r="A805">
            <v>9005044</v>
          </cell>
          <cell r="B805" t="str">
            <v>CAIXA DE PASSAGEM EM ALUMÍNIO COM TAMPA E VEDAÇÃO 30X30CM</v>
          </cell>
          <cell r="C805" t="str">
            <v>UN</v>
          </cell>
          <cell r="D805">
            <v>251.81</v>
          </cell>
          <cell r="E805" t="str">
            <v>SIURB-E Jul/25</v>
          </cell>
        </row>
        <row r="806">
          <cell r="A806">
            <v>9005045</v>
          </cell>
          <cell r="B806" t="str">
            <v>CAIXA DE PASSAGEM EM ALUMÍNIO COM TAMPA E VEDAÇÃO 40X40CM</v>
          </cell>
          <cell r="C806" t="str">
            <v>UN</v>
          </cell>
          <cell r="D806">
            <v>654.32000000000005</v>
          </cell>
          <cell r="E806" t="str">
            <v>SIURB-E Jul/25</v>
          </cell>
        </row>
        <row r="807">
          <cell r="A807">
            <v>9005050</v>
          </cell>
          <cell r="B807" t="str">
            <v>CAIXA DE PASSAGEM EM CHAPA METÁLICA COM PORTA E FECHADURA - 40X40X15CM - USO PARA TELEFONIA</v>
          </cell>
          <cell r="C807" t="str">
            <v>UN</v>
          </cell>
          <cell r="D807">
            <v>396.64</v>
          </cell>
          <cell r="E807" t="str">
            <v>SIURB-E Jul/25</v>
          </cell>
        </row>
        <row r="808">
          <cell r="A808">
            <v>9005051</v>
          </cell>
          <cell r="B808" t="str">
            <v>CAIXA DE PASSAGEM EM CHAPA METÁLICA COM PORTA E FECHADURA - 50X50X15CM - USO PARA TELEFONIA</v>
          </cell>
          <cell r="C808" t="str">
            <v>UN</v>
          </cell>
          <cell r="D808">
            <v>364.23</v>
          </cell>
          <cell r="E808" t="str">
            <v>SIURB-E Jul/25</v>
          </cell>
        </row>
        <row r="809">
          <cell r="A809">
            <v>9005055</v>
          </cell>
          <cell r="B809" t="str">
            <v>CAIXA DE PASSAGEM EM ALVENARIA - ESCAVAÇÃO E APILOAMENTO</v>
          </cell>
          <cell r="C809" t="str">
            <v>M3</v>
          </cell>
          <cell r="D809">
            <v>98.13</v>
          </cell>
          <cell r="E809" t="str">
            <v>SIURB-E Jul/25</v>
          </cell>
        </row>
        <row r="810">
          <cell r="A810">
            <v>9005056</v>
          </cell>
          <cell r="B810" t="str">
            <v>CAIXA DE PASSAGEM EM ALVENARIA - LASTRO DE BRITA (FUNDO)</v>
          </cell>
          <cell r="C810" t="str">
            <v>M3</v>
          </cell>
          <cell r="D810">
            <v>248.14</v>
          </cell>
          <cell r="E810" t="str">
            <v>SIURB-E Jul/25</v>
          </cell>
        </row>
        <row r="811">
          <cell r="A811">
            <v>9005057</v>
          </cell>
          <cell r="B811" t="str">
            <v>CAIXA DE PASSAGEM EM ALVENARIA - LASTRO DE CONCRETO (FUNDO)</v>
          </cell>
          <cell r="C811" t="str">
            <v>M3</v>
          </cell>
          <cell r="D811">
            <v>587.02</v>
          </cell>
          <cell r="E811" t="str">
            <v>SIURB-E Jul/25</v>
          </cell>
        </row>
        <row r="812">
          <cell r="A812">
            <v>9005058</v>
          </cell>
          <cell r="B812" t="str">
            <v>CAIXA DE PASSAGEM EM ALVENARIA - PAREDE DE 1/2 TIJOLO, REVESTIDA</v>
          </cell>
          <cell r="C812" t="str">
            <v>M2</v>
          </cell>
          <cell r="D812">
            <v>347</v>
          </cell>
          <cell r="E812" t="str">
            <v>SIURB-E Jul/25</v>
          </cell>
        </row>
        <row r="813">
          <cell r="A813">
            <v>9005059</v>
          </cell>
          <cell r="B813" t="str">
            <v>CAIXA DE PASSAGEM EM ALVENARIA - PAREDE DE 1 TIJOLO, REVESTIDA</v>
          </cell>
          <cell r="C813" t="str">
            <v>M2</v>
          </cell>
          <cell r="D813">
            <v>477.37</v>
          </cell>
          <cell r="E813" t="str">
            <v>SIURB-E Jul/25</v>
          </cell>
        </row>
        <row r="814">
          <cell r="A814">
            <v>9005060</v>
          </cell>
          <cell r="B814" t="str">
            <v>CAIXA DE PASSAGEM EM ALVENARIA - TAMPA DE CONCRETO</v>
          </cell>
          <cell r="C814" t="str">
            <v>M2</v>
          </cell>
          <cell r="D814">
            <v>273.06</v>
          </cell>
          <cell r="E814" t="str">
            <v>SIURB-E Jul/25</v>
          </cell>
        </row>
        <row r="815">
          <cell r="A815">
            <v>9005061</v>
          </cell>
          <cell r="B815" t="str">
            <v>CAIXA DE PASSAGEM E LIGAÇÃO EM PVC 6,5X10,5X5,0CM - (4X2"), INCLUSIVE ESPELHO</v>
          </cell>
          <cell r="C815" t="str">
            <v>UN</v>
          </cell>
          <cell r="D815">
            <v>16.02</v>
          </cell>
          <cell r="E815" t="str">
            <v>SIURB-E Jul/25</v>
          </cell>
        </row>
        <row r="816">
          <cell r="A816">
            <v>9005062</v>
          </cell>
          <cell r="B816" t="str">
            <v>CAIXA TELEFÔNICA INTERNA PADRÃO TELESP N.2 20X20X12CM</v>
          </cell>
          <cell r="C816" t="str">
            <v>UN</v>
          </cell>
          <cell r="D816">
            <v>156.66</v>
          </cell>
          <cell r="E816" t="str">
            <v>SIURB-E Jul/25</v>
          </cell>
        </row>
        <row r="817">
          <cell r="A817">
            <v>9005063</v>
          </cell>
          <cell r="B817" t="str">
            <v>CAIXA TELEFÔNICA INTERNA PADRÃO TELESP N.3 40X40X13,5CM</v>
          </cell>
          <cell r="C817" t="str">
            <v>UN</v>
          </cell>
          <cell r="D817">
            <v>262.02</v>
          </cell>
          <cell r="E817" t="str">
            <v>SIURB-E Jul/25</v>
          </cell>
        </row>
        <row r="818">
          <cell r="A818">
            <v>9005064</v>
          </cell>
          <cell r="B818" t="str">
            <v>CAIXA TELEFÔNICA INTERNA PADRÃO TELESP N. 4 60X60X13,5CM</v>
          </cell>
          <cell r="C818" t="str">
            <v>UN</v>
          </cell>
          <cell r="D818">
            <v>511.56</v>
          </cell>
          <cell r="E818" t="str">
            <v>SIURB-E Jul/25</v>
          </cell>
        </row>
        <row r="819">
          <cell r="A819">
            <v>9005065</v>
          </cell>
          <cell r="B819" t="str">
            <v>CAIXA TELEFÔNICA INTERNA PADRÃO TELESP N. 5 80X80X13,5CM</v>
          </cell>
          <cell r="C819" t="str">
            <v>UN</v>
          </cell>
          <cell r="D819">
            <v>814.42</v>
          </cell>
          <cell r="E819" t="str">
            <v>SIURB-E Jul/25</v>
          </cell>
        </row>
        <row r="820">
          <cell r="A820">
            <v>9005066</v>
          </cell>
          <cell r="B820" t="str">
            <v>CAIXA TELEFÔNICA INTERNA PADRÃO TELESP N.6 120X120X13,5CM</v>
          </cell>
          <cell r="C820" t="str">
            <v>UN</v>
          </cell>
          <cell r="D820">
            <v>1685.56</v>
          </cell>
          <cell r="E820" t="str">
            <v>SIURB-E Jul/25</v>
          </cell>
        </row>
        <row r="821">
          <cell r="A821">
            <v>9005067</v>
          </cell>
          <cell r="B821" t="str">
            <v>CAIXA TELEFÔNICA INTERNA PADRÃO TELESP N.7 150X150X17CM</v>
          </cell>
          <cell r="C821" t="str">
            <v>UN</v>
          </cell>
          <cell r="D821">
            <v>3656.65</v>
          </cell>
          <cell r="E821" t="str">
            <v>SIURB-E Jul/25</v>
          </cell>
        </row>
        <row r="822">
          <cell r="A822">
            <v>9005068</v>
          </cell>
          <cell r="B822" t="str">
            <v>CAIXA DE PASSAGEM E TAMPA PRÉ-MOLDADAS EM CONCRETO, SEM FUNDO, 20X20CM</v>
          </cell>
          <cell r="C822" t="str">
            <v>UN</v>
          </cell>
          <cell r="D822">
            <v>163.44</v>
          </cell>
          <cell r="E822" t="str">
            <v>SIURB-E Jul/25</v>
          </cell>
        </row>
        <row r="823">
          <cell r="A823">
            <v>9005069</v>
          </cell>
          <cell r="B823" t="str">
            <v>CAIXA DE PASSAGEM E TAMPA PRÉ-MOLDADAS EM CONCRETO, SEM FUNDO, 30X30CM</v>
          </cell>
          <cell r="C823" t="str">
            <v>UN</v>
          </cell>
          <cell r="D823">
            <v>179.92</v>
          </cell>
          <cell r="E823" t="str">
            <v>SIURB-E Jul/25</v>
          </cell>
        </row>
        <row r="824">
          <cell r="A824">
            <v>9005070</v>
          </cell>
          <cell r="B824" t="str">
            <v>CAIXA DE PASSAGEM E TAMPA PRÉ-MOLDADAS EM CONCRETO, SEM FUNDO, 40X40CM</v>
          </cell>
          <cell r="C824" t="str">
            <v>UN</v>
          </cell>
          <cell r="D824">
            <v>221.49</v>
          </cell>
          <cell r="E824" t="str">
            <v>SIURB-E Jul/25</v>
          </cell>
        </row>
        <row r="825">
          <cell r="A825">
            <v>9005071</v>
          </cell>
          <cell r="B825" t="str">
            <v>CAIXA DE PASSAGEM E TAMPA PRÉ-MOLDADAS EM CONCRETO, SEM FUNDO, 50X50CM</v>
          </cell>
          <cell r="C825" t="str">
            <v>UN</v>
          </cell>
          <cell r="D825">
            <v>292.94</v>
          </cell>
          <cell r="E825" t="str">
            <v>SIURB-E Jul/25</v>
          </cell>
        </row>
        <row r="826">
          <cell r="A826">
            <v>9005072</v>
          </cell>
          <cell r="B826" t="str">
            <v>CAIXA DE PASSAGEM E TAMPA PRÉ-MOLDADAS EM CONCRETO, SEM FUNDO, 60X60CM</v>
          </cell>
          <cell r="C826" t="str">
            <v>UN</v>
          </cell>
          <cell r="D826">
            <v>384.24</v>
          </cell>
          <cell r="E826" t="str">
            <v>SIURB-E Jul/25</v>
          </cell>
        </row>
        <row r="827">
          <cell r="A827">
            <v>9005073</v>
          </cell>
          <cell r="B827" t="str">
            <v>CAIXA DE PASSAGEM E TAMPA PRÉ-MOLDADAS EM CONCRETO, SEM FUNDO, 100X100</v>
          </cell>
          <cell r="C827" t="str">
            <v>UN</v>
          </cell>
          <cell r="D827">
            <v>970.33</v>
          </cell>
          <cell r="E827" t="str">
            <v>SIURB-E Jul/25</v>
          </cell>
        </row>
        <row r="828">
          <cell r="A828">
            <v>9005081</v>
          </cell>
          <cell r="B828" t="str">
            <v>QUADRO DE DISTRIBUIÇÃO EM PVC - PARA ATÉ 08 DISJUNTORES</v>
          </cell>
          <cell r="C828" t="str">
            <v>UN</v>
          </cell>
          <cell r="D828">
            <v>73.58</v>
          </cell>
          <cell r="E828" t="str">
            <v>SIURB-E Jul/25</v>
          </cell>
        </row>
        <row r="829">
          <cell r="A829">
            <v>9005082</v>
          </cell>
          <cell r="B829" t="str">
            <v>QUADRO DE DISTRIBUIÇÃO EM PVC - PARA ATÉ 16 DISJUNTORES</v>
          </cell>
          <cell r="C829" t="str">
            <v>UN</v>
          </cell>
          <cell r="D829">
            <v>123.84</v>
          </cell>
          <cell r="E829" t="str">
            <v>SIURB-E Jul/25</v>
          </cell>
        </row>
        <row r="830">
          <cell r="A830">
            <v>9005083</v>
          </cell>
          <cell r="B830" t="str">
            <v>QUADRO DE DISTRIBUIÇÃO EM PVC - PARA ATÉ 24 DISJUNTORES</v>
          </cell>
          <cell r="C830" t="str">
            <v>UN</v>
          </cell>
          <cell r="D830">
            <v>333.92</v>
          </cell>
          <cell r="E830" t="str">
            <v>SIURB-E Jul/25</v>
          </cell>
        </row>
        <row r="831">
          <cell r="A831">
            <v>9005084</v>
          </cell>
          <cell r="B831" t="str">
            <v>QUADRO DE DISTRIBUIÇÃO EM PVC - PARA ATÉ 32 DISJUNTORES</v>
          </cell>
          <cell r="C831" t="str">
            <v>UN</v>
          </cell>
          <cell r="D831">
            <v>350.66</v>
          </cell>
          <cell r="E831" t="str">
            <v>SIURB-E Jul/25</v>
          </cell>
        </row>
        <row r="832">
          <cell r="A832">
            <v>9005085</v>
          </cell>
          <cell r="B832" t="str">
            <v>QUADRO DE DISTRIBUIÇÃO EM PVC - PARA ATÉ 48 DISJUNTORES</v>
          </cell>
          <cell r="C832" t="str">
            <v>UN</v>
          </cell>
          <cell r="D832">
            <v>516.47</v>
          </cell>
          <cell r="E832" t="str">
            <v>SIURB-E Jul/25</v>
          </cell>
        </row>
        <row r="833">
          <cell r="A833">
            <v>9005087</v>
          </cell>
          <cell r="B833" t="str">
            <v>QUADRO DE DISTRIBUIÇÃO EM PVC - PARA ATÉ 64 DISJUNTORES</v>
          </cell>
          <cell r="C833" t="str">
            <v>UN</v>
          </cell>
          <cell r="D833">
            <v>2651.03</v>
          </cell>
          <cell r="E833" t="str">
            <v>SIURB-E Jul/25</v>
          </cell>
        </row>
        <row r="834">
          <cell r="A834">
            <v>9005090</v>
          </cell>
          <cell r="B834" t="str">
            <v>CAIXA DE ALUMÍNIO 10X10CM, ALTA COM TAMPA DE LATÃO PARA TOMADAS</v>
          </cell>
          <cell r="C834" t="str">
            <v>UN</v>
          </cell>
          <cell r="D834">
            <v>122.31</v>
          </cell>
          <cell r="E834" t="str">
            <v>SIURB-E Jul/25</v>
          </cell>
        </row>
        <row r="835">
          <cell r="A835">
            <v>9005098</v>
          </cell>
          <cell r="B835" t="str">
            <v>QUADRO GERAL OU DE DISTRIBUIÇÃO, EM CHAPA METÁLICA N.14 ESMALTADA</v>
          </cell>
          <cell r="C835" t="str">
            <v>M2</v>
          </cell>
          <cell r="D835">
            <v>1196.6300000000001</v>
          </cell>
          <cell r="E835" t="str">
            <v>SIURB-E Jul/25</v>
          </cell>
        </row>
        <row r="836">
          <cell r="A836">
            <v>9006000</v>
          </cell>
          <cell r="B836" t="str">
            <v>CHAVES, FUSÍVEIS E ATERRAMENTO</v>
          </cell>
          <cell r="C836" t="str">
            <v>.</v>
          </cell>
          <cell r="D836" t="str">
            <v>.</v>
          </cell>
          <cell r="E836" t="str">
            <v>SIURB-E Jul/25</v>
          </cell>
        </row>
        <row r="837">
          <cell r="A837">
            <v>9006018</v>
          </cell>
          <cell r="B837" t="str">
            <v>CHAVE SECCIONADORA TRIPOLAR, ABERTURA SOB CARGA - SECA 250A/600V</v>
          </cell>
          <cell r="C837" t="str">
            <v>UN</v>
          </cell>
          <cell r="D837">
            <v>3078.73</v>
          </cell>
          <cell r="E837" t="str">
            <v>SIURB-E Jul/25</v>
          </cell>
        </row>
        <row r="838">
          <cell r="A838">
            <v>9006019</v>
          </cell>
          <cell r="B838" t="str">
            <v>CHAVE SECCIONADORA TRIPOLAR, ABERTURA SOB CARGA - SECA 400A/600V</v>
          </cell>
          <cell r="C838" t="str">
            <v>UN</v>
          </cell>
          <cell r="D838">
            <v>2759.16</v>
          </cell>
          <cell r="E838" t="str">
            <v>SIURB-E Jul/25</v>
          </cell>
        </row>
        <row r="839">
          <cell r="A839">
            <v>9006020</v>
          </cell>
          <cell r="B839" t="str">
            <v>CHAVE SECCIONADORA TRIPOLAR, ABERTURA SOB CARGA - SECA 630A/600V</v>
          </cell>
          <cell r="C839" t="str">
            <v>UN</v>
          </cell>
          <cell r="D839">
            <v>4568.0600000000004</v>
          </cell>
          <cell r="E839" t="str">
            <v>SIURB-E Jul/25</v>
          </cell>
        </row>
        <row r="840">
          <cell r="A840">
            <v>9006023</v>
          </cell>
          <cell r="B840" t="str">
            <v>CHAVE SECCIONADORA TIPO NH, COM BASE E FUSÍVEIS - 125A (ABERTURA SEM CARGA)</v>
          </cell>
          <cell r="C840" t="str">
            <v>UN</v>
          </cell>
          <cell r="D840">
            <v>434.94</v>
          </cell>
          <cell r="E840" t="str">
            <v>SIURB-E Jul/25</v>
          </cell>
        </row>
        <row r="841">
          <cell r="A841">
            <v>9006024</v>
          </cell>
          <cell r="B841" t="str">
            <v>CHAVE SECCIONADORA TIPO NH, COM BASE E FUSÍVEIS - 250A (ABERTURA SEM CARGA)</v>
          </cell>
          <cell r="C841" t="str">
            <v>UN</v>
          </cell>
          <cell r="D841">
            <v>1016.43</v>
          </cell>
          <cell r="E841" t="str">
            <v>SIURB-E Jul/25</v>
          </cell>
        </row>
        <row r="842">
          <cell r="A842">
            <v>9006025</v>
          </cell>
          <cell r="B842" t="str">
            <v>CHAVE SECCIONADORA TIPO NH, COM BASE E FUSÍVEIS - 400A (ABERTURA SEM CARGA)</v>
          </cell>
          <cell r="C842" t="str">
            <v>UN</v>
          </cell>
          <cell r="D842">
            <v>1328.65</v>
          </cell>
          <cell r="E842" t="str">
            <v>SIURB-E Jul/25</v>
          </cell>
        </row>
        <row r="843">
          <cell r="A843">
            <v>9006026</v>
          </cell>
          <cell r="B843" t="str">
            <v>CHAVE SECCIONADORA TIPO NH, COM BASE E FUSÍVEIS - 630A (ABERTURA SEM CARGA)</v>
          </cell>
          <cell r="C843" t="str">
            <v>UN</v>
          </cell>
          <cell r="D843">
            <v>1877.91</v>
          </cell>
          <cell r="E843" t="str">
            <v>SIURB-E Jul/25</v>
          </cell>
        </row>
        <row r="844">
          <cell r="A844">
            <v>9006027</v>
          </cell>
          <cell r="B844" t="str">
            <v>CHAVE SECCIONADORA TRIPOLAR, ABERTURA SOB CARGA, COM FUSÍVEIS NH00 - 125A/500V</v>
          </cell>
          <cell r="C844" t="str">
            <v>UN</v>
          </cell>
          <cell r="D844">
            <v>531.96</v>
          </cell>
          <cell r="E844" t="str">
            <v>SIURB-E Jul/25</v>
          </cell>
        </row>
        <row r="845">
          <cell r="A845">
            <v>9006028</v>
          </cell>
          <cell r="B845" t="str">
            <v>CHAVE SECCIONADORA TRIPOLAR, ABERTURA SOB CARGA, COM FUSÍVEIS NH1 - 250A/500V</v>
          </cell>
          <cell r="C845" t="str">
            <v>UN</v>
          </cell>
          <cell r="D845">
            <v>1307.18</v>
          </cell>
          <cell r="E845" t="str">
            <v>SIURB-E Jul/25</v>
          </cell>
        </row>
        <row r="846">
          <cell r="A846">
            <v>9006029</v>
          </cell>
          <cell r="B846" t="str">
            <v>CHAVE SECCIONADORA TRIPOLAR, ABERTURA SOB CARGA, COM FUSÍVEIS NH2 - 400A/500V</v>
          </cell>
          <cell r="C846" t="str">
            <v>UN</v>
          </cell>
          <cell r="D846">
            <v>1665.17</v>
          </cell>
          <cell r="E846" t="str">
            <v>SIURB-E Jul/25</v>
          </cell>
        </row>
        <row r="847">
          <cell r="A847">
            <v>9006030</v>
          </cell>
          <cell r="B847" t="str">
            <v>CHAVE SECCIONADORA TRIPOLAR, ABERTURA SOB CARGA, COM FUSÍVEIS NH3 -630A/600V</v>
          </cell>
          <cell r="C847" t="str">
            <v>UN</v>
          </cell>
          <cell r="D847">
            <v>2413.64</v>
          </cell>
          <cell r="E847" t="str">
            <v>SIURB-E Jul/25</v>
          </cell>
        </row>
        <row r="848">
          <cell r="A848">
            <v>9006033</v>
          </cell>
          <cell r="B848" t="str">
            <v>CHAVE SECCIONADORA ROTATIVA ABERT. SOB CARGA TP (PACCO) - 3X16A</v>
          </cell>
          <cell r="C848" t="str">
            <v>UN</v>
          </cell>
          <cell r="D848">
            <v>182.15</v>
          </cell>
          <cell r="E848" t="str">
            <v>SIURB-E Jul/25</v>
          </cell>
        </row>
        <row r="849">
          <cell r="A849">
            <v>9006036</v>
          </cell>
          <cell r="B849" t="str">
            <v>CHAVE SECCIONADORA ROTATIVA ABERTURA SOB CARGA TIPO (PACCO) - 3X63A</v>
          </cell>
          <cell r="C849" t="str">
            <v>UN</v>
          </cell>
          <cell r="D849">
            <v>303.99</v>
          </cell>
          <cell r="E849" t="str">
            <v>SIURB-E Jul/25</v>
          </cell>
        </row>
        <row r="850">
          <cell r="A850">
            <v>9006049</v>
          </cell>
          <cell r="B850" t="str">
            <v>FUSÍVEL TIPO "DIAZED", TIPO RÁPIDO OU RETARDADO - 2/25A</v>
          </cell>
          <cell r="C850" t="str">
            <v>UN</v>
          </cell>
          <cell r="D850">
            <v>12.63</v>
          </cell>
          <cell r="E850" t="str">
            <v>SIURB-E Jul/25</v>
          </cell>
        </row>
        <row r="851">
          <cell r="A851">
            <v>9006058</v>
          </cell>
          <cell r="B851" t="str">
            <v>FUSÍVEL TIPO NH - 100/200A</v>
          </cell>
          <cell r="C851" t="str">
            <v>UN</v>
          </cell>
          <cell r="D851">
            <v>88.89</v>
          </cell>
          <cell r="E851" t="str">
            <v>SIURB-E Jul/25</v>
          </cell>
        </row>
        <row r="852">
          <cell r="A852">
            <v>9006059</v>
          </cell>
          <cell r="B852" t="str">
            <v>FUSÍVEL TIPO NH - 224/355A</v>
          </cell>
          <cell r="C852" t="str">
            <v>UN</v>
          </cell>
          <cell r="D852">
            <v>142.82</v>
          </cell>
          <cell r="E852" t="str">
            <v>SIURB-E Jul/25</v>
          </cell>
        </row>
        <row r="853">
          <cell r="A853">
            <v>9006060</v>
          </cell>
          <cell r="B853" t="str">
            <v>FUSÍVEL TIPO NH - 425/630A</v>
          </cell>
          <cell r="C853" t="str">
            <v>UN</v>
          </cell>
          <cell r="D853">
            <v>184.04</v>
          </cell>
          <cell r="E853" t="str">
            <v>SIURB-E Jul/25</v>
          </cell>
        </row>
        <row r="854">
          <cell r="A854">
            <v>9006061</v>
          </cell>
          <cell r="B854" t="str">
            <v>FUSÍVEL TIPO NH TAMANHO 04 DE 800-1250A</v>
          </cell>
          <cell r="C854" t="str">
            <v>UN</v>
          </cell>
          <cell r="D854">
            <v>839.48</v>
          </cell>
          <cell r="E854" t="str">
            <v>SIURB-E Jul/25</v>
          </cell>
        </row>
        <row r="855">
          <cell r="A855">
            <v>9006062</v>
          </cell>
          <cell r="B855" t="str">
            <v>BASE PARA FUSÍVEIS TIPO "DIAZED" - 2/25A</v>
          </cell>
          <cell r="C855" t="str">
            <v>UN</v>
          </cell>
          <cell r="D855">
            <v>89.96</v>
          </cell>
          <cell r="E855" t="str">
            <v>SIURB-E Jul/25</v>
          </cell>
        </row>
        <row r="856">
          <cell r="A856">
            <v>9006063</v>
          </cell>
          <cell r="B856" t="str">
            <v>BASE PARA FUSÍVEIS TIPO "DIAZED" - 35/63A</v>
          </cell>
          <cell r="C856" t="str">
            <v>UN</v>
          </cell>
          <cell r="D856">
            <v>106.51</v>
          </cell>
          <cell r="E856" t="str">
            <v>SIURB-E Jul/25</v>
          </cell>
        </row>
        <row r="857">
          <cell r="A857">
            <v>9006064</v>
          </cell>
          <cell r="B857" t="str">
            <v>BASE COM FUSÍVEIS TIPO NH - ATÉ 125A</v>
          </cell>
          <cell r="C857" t="str">
            <v>UN</v>
          </cell>
          <cell r="D857">
            <v>130.04</v>
          </cell>
          <cell r="E857" t="str">
            <v>SIURB-E Jul/25</v>
          </cell>
        </row>
        <row r="858">
          <cell r="A858">
            <v>9006065</v>
          </cell>
          <cell r="B858" t="str">
            <v>BASE COM FUSÍVEIS TIPO NH - ATÉ 250A</v>
          </cell>
          <cell r="C858" t="str">
            <v>UN</v>
          </cell>
          <cell r="D858">
            <v>270.68</v>
          </cell>
          <cell r="E858" t="str">
            <v>SIURB-E Jul/25</v>
          </cell>
        </row>
        <row r="859">
          <cell r="A859">
            <v>9006066</v>
          </cell>
          <cell r="B859" t="str">
            <v>BASE COM FUSÍVEIS TIPO NH - ATÉ 400A</v>
          </cell>
          <cell r="C859" t="str">
            <v>UN</v>
          </cell>
          <cell r="D859">
            <v>363.05</v>
          </cell>
          <cell r="E859" t="str">
            <v>SIURB-E Jul/25</v>
          </cell>
        </row>
        <row r="860">
          <cell r="A860">
            <v>9006067</v>
          </cell>
          <cell r="B860" t="str">
            <v>BASE COM FUSÍVEIS TIPO NH - TAMANHO 03 DE 425 - 630A</v>
          </cell>
          <cell r="C860" t="str">
            <v>UN</v>
          </cell>
          <cell r="D860">
            <v>533.25</v>
          </cell>
          <cell r="E860" t="str">
            <v>SIURB-E Jul/25</v>
          </cell>
        </row>
        <row r="861">
          <cell r="A861">
            <v>9006068</v>
          </cell>
          <cell r="B861" t="str">
            <v>BASE COM FUSÍVEIS TIPO NH - TAMANHO 04 DE 800 - 1250A</v>
          </cell>
          <cell r="C861" t="str">
            <v>UN</v>
          </cell>
          <cell r="D861">
            <v>1861.12</v>
          </cell>
          <cell r="E861" t="str">
            <v>SIURB-E Jul/25</v>
          </cell>
        </row>
        <row r="862">
          <cell r="A862">
            <v>9006069</v>
          </cell>
          <cell r="B862" t="str">
            <v>ISOLADOR DE POLIÉSTER TIPO TONEL B.T. USO INTERNO - 15X20MM</v>
          </cell>
          <cell r="C862" t="str">
            <v>UN</v>
          </cell>
          <cell r="D862">
            <v>18.73</v>
          </cell>
          <cell r="E862" t="str">
            <v>SIURB-E Jul/25</v>
          </cell>
        </row>
        <row r="863">
          <cell r="A863">
            <v>9006070</v>
          </cell>
          <cell r="B863" t="str">
            <v>ISOLADOR DE POLIÉSTER TIPO TONEL B.T. USO INTERNO - 40X50MM</v>
          </cell>
          <cell r="C863" t="str">
            <v>UN</v>
          </cell>
          <cell r="D863">
            <v>44.04</v>
          </cell>
          <cell r="E863" t="str">
            <v>SIURB-E Jul/25</v>
          </cell>
        </row>
        <row r="864">
          <cell r="A864">
            <v>9006071</v>
          </cell>
          <cell r="B864" t="str">
            <v>ISOLADOR DE POLIÉSTER TIPO TONEL B.T. USO INTERNO - 60X60MM</v>
          </cell>
          <cell r="C864" t="str">
            <v>UN</v>
          </cell>
          <cell r="D864">
            <v>51.55</v>
          </cell>
          <cell r="E864" t="str">
            <v>SIURB-E Jul/25</v>
          </cell>
        </row>
        <row r="865">
          <cell r="A865">
            <v>9006072</v>
          </cell>
          <cell r="B865" t="str">
            <v>ISOLADOR DE POLIÉSTER TIPO TONEL B.T. USO INTERNO - 60X75MM</v>
          </cell>
          <cell r="C865" t="str">
            <v>UN</v>
          </cell>
          <cell r="D865">
            <v>56.19</v>
          </cell>
          <cell r="E865" t="str">
            <v>SIURB-E Jul/25</v>
          </cell>
        </row>
        <row r="866">
          <cell r="A866">
            <v>9006073</v>
          </cell>
          <cell r="B866" t="str">
            <v>BARRAMENTO DE COBRE PARA 30A - 6,35X1,58MM</v>
          </cell>
          <cell r="C866" t="str">
            <v>M</v>
          </cell>
          <cell r="D866">
            <v>18.45</v>
          </cell>
          <cell r="E866" t="str">
            <v>SIURB-E Jul/25</v>
          </cell>
        </row>
        <row r="867">
          <cell r="A867">
            <v>9006074</v>
          </cell>
          <cell r="B867" t="str">
            <v>BARRAMENTO DE COBRE PARA 60A - 9,52X2,38MM</v>
          </cell>
          <cell r="C867" t="str">
            <v>M</v>
          </cell>
          <cell r="D867">
            <v>32.39</v>
          </cell>
          <cell r="E867" t="str">
            <v>SIURB-E Jul/25</v>
          </cell>
        </row>
        <row r="868">
          <cell r="A868">
            <v>9006075</v>
          </cell>
          <cell r="B868" t="str">
            <v>BARRAMENTO DE COBRE PARA 100A - 15X3MM</v>
          </cell>
          <cell r="C868" t="str">
            <v>M</v>
          </cell>
          <cell r="D868">
            <v>63.39</v>
          </cell>
          <cell r="E868" t="str">
            <v>SIURB-E Jul/25</v>
          </cell>
        </row>
        <row r="869">
          <cell r="A869">
            <v>9006076</v>
          </cell>
          <cell r="B869" t="str">
            <v>BARRAMENTO DE COBRE PARA 150A - 20X4MM</v>
          </cell>
          <cell r="C869" t="str">
            <v>M</v>
          </cell>
          <cell r="D869">
            <v>142.65</v>
          </cell>
          <cell r="E869" t="str">
            <v>SIURB-E Jul/25</v>
          </cell>
        </row>
        <row r="870">
          <cell r="A870">
            <v>9006077</v>
          </cell>
          <cell r="B870" t="str">
            <v>BARRAMENTO DE COBRE PARA 200A - 25X4MM</v>
          </cell>
          <cell r="C870" t="str">
            <v>M</v>
          </cell>
          <cell r="D870">
            <v>160.68</v>
          </cell>
          <cell r="E870" t="str">
            <v>SIURB-E Jul/25</v>
          </cell>
        </row>
        <row r="871">
          <cell r="A871">
            <v>9006078</v>
          </cell>
          <cell r="B871" t="str">
            <v>BARRAMENTO DE COBRE PARA 400A - 40X7MM</v>
          </cell>
          <cell r="C871" t="str">
            <v>M</v>
          </cell>
          <cell r="D871">
            <v>378.26</v>
          </cell>
          <cell r="E871" t="str">
            <v>SIURB-E Jul/25</v>
          </cell>
        </row>
        <row r="872">
          <cell r="A872">
            <v>9006079</v>
          </cell>
          <cell r="B872" t="str">
            <v>BARRAMENTO DE COBRE PARA 600A - 7X60MM</v>
          </cell>
          <cell r="C872" t="str">
            <v>M</v>
          </cell>
          <cell r="D872">
            <v>824.68</v>
          </cell>
          <cell r="E872" t="str">
            <v>SIURB-E Jul/25</v>
          </cell>
        </row>
        <row r="873">
          <cell r="A873">
            <v>9006080</v>
          </cell>
          <cell r="B873" t="str">
            <v>BARRAMENTO DE COBRE PARA 800A - 10X80MM</v>
          </cell>
          <cell r="C873" t="str">
            <v>M</v>
          </cell>
          <cell r="D873">
            <v>1080.94</v>
          </cell>
          <cell r="E873" t="str">
            <v>SIURB-E Jul/25</v>
          </cell>
        </row>
        <row r="874">
          <cell r="A874">
            <v>9006081</v>
          </cell>
          <cell r="B874" t="str">
            <v>BARRAMENTO DE COBRE PARA 1000A - 10X100MM</v>
          </cell>
          <cell r="C874" t="str">
            <v>M</v>
          </cell>
          <cell r="D874">
            <v>1331.78</v>
          </cell>
          <cell r="E874" t="str">
            <v>SIURB-E Jul/25</v>
          </cell>
        </row>
        <row r="875">
          <cell r="A875">
            <v>9006082</v>
          </cell>
          <cell r="B875" t="str">
            <v>BARRAMENTO DE COBRE PARA 1200A - 9,5X127MM</v>
          </cell>
          <cell r="C875" t="str">
            <v>M</v>
          </cell>
          <cell r="D875">
            <v>1511.92</v>
          </cell>
          <cell r="E875" t="str">
            <v>SIURB-E Jul/25</v>
          </cell>
        </row>
        <row r="876">
          <cell r="A876">
            <v>9006083</v>
          </cell>
          <cell r="B876" t="str">
            <v>BARRAMENTO DE COBRE PARA 1400A - 9,52X152MM</v>
          </cell>
          <cell r="C876" t="str">
            <v>M</v>
          </cell>
          <cell r="D876">
            <v>1806.32</v>
          </cell>
          <cell r="E876" t="str">
            <v>SIURB-E Jul/25</v>
          </cell>
        </row>
        <row r="877">
          <cell r="A877">
            <v>9006088</v>
          </cell>
          <cell r="B877" t="str">
            <v>PROTEÇÃO PARA BARRAMENTO DE QUADROS EM POLICARBONATO COMPACTO 4MM</v>
          </cell>
          <cell r="C877" t="str">
            <v>M2</v>
          </cell>
          <cell r="D877">
            <v>326.18</v>
          </cell>
          <cell r="E877" t="str">
            <v>SIURB-E Jul/25</v>
          </cell>
        </row>
        <row r="878">
          <cell r="A878">
            <v>9006090</v>
          </cell>
          <cell r="B878" t="str">
            <v>CABO DE COBRE NÚ, PARA ATERRAMENTO - 6,00MM2</v>
          </cell>
          <cell r="C878" t="str">
            <v>M</v>
          </cell>
          <cell r="D878">
            <v>11.22</v>
          </cell>
          <cell r="E878" t="str">
            <v>SIURB-E Jul/25</v>
          </cell>
        </row>
        <row r="879">
          <cell r="A879">
            <v>9006091</v>
          </cell>
          <cell r="B879" t="str">
            <v>CABO DE COBRE NÚ, PARA ATERRAMENTO - 10,00MM2</v>
          </cell>
          <cell r="C879" t="str">
            <v>M</v>
          </cell>
          <cell r="D879">
            <v>15.51</v>
          </cell>
          <cell r="E879" t="str">
            <v>SIURB-E Jul/25</v>
          </cell>
        </row>
        <row r="880">
          <cell r="A880">
            <v>9006092</v>
          </cell>
          <cell r="B880" t="str">
            <v>CABO DE COBRE NÚ, PARA ATERRAMENTO - 16,00MM2</v>
          </cell>
          <cell r="C880" t="str">
            <v>M</v>
          </cell>
          <cell r="D880">
            <v>23.49</v>
          </cell>
          <cell r="E880" t="str">
            <v>SIURB-E Jul/25</v>
          </cell>
        </row>
        <row r="881">
          <cell r="A881">
            <v>9006093</v>
          </cell>
          <cell r="B881" t="str">
            <v>CABO DE COBRE NÚ, PARA ATERRAMENTO - 25,00MM2</v>
          </cell>
          <cell r="C881" t="str">
            <v>M</v>
          </cell>
          <cell r="D881">
            <v>34.14</v>
          </cell>
          <cell r="E881" t="str">
            <v>SIURB-E Jul/25</v>
          </cell>
        </row>
        <row r="882">
          <cell r="A882">
            <v>9006094</v>
          </cell>
          <cell r="B882" t="str">
            <v>CABO DE COBRE NÚ, PARA ATERRAMENTO - 35,00MM2</v>
          </cell>
          <cell r="C882" t="str">
            <v>M</v>
          </cell>
          <cell r="D882">
            <v>46.43</v>
          </cell>
          <cell r="E882" t="str">
            <v>SIURB-E Jul/25</v>
          </cell>
        </row>
        <row r="883">
          <cell r="A883">
            <v>9006095</v>
          </cell>
          <cell r="B883" t="str">
            <v>CABO DE COBRE NÚ, PARA ATERRAMENTO - 50,00MM2</v>
          </cell>
          <cell r="C883" t="str">
            <v>M</v>
          </cell>
          <cell r="D883">
            <v>64.3</v>
          </cell>
          <cell r="E883" t="str">
            <v>SIURB-E Jul/25</v>
          </cell>
        </row>
        <row r="884">
          <cell r="A884">
            <v>9006096</v>
          </cell>
          <cell r="B884" t="str">
            <v>CABO DE COBRE NÚ, PARA ATERRAMENTO - 70.00MM2</v>
          </cell>
          <cell r="C884" t="str">
            <v>M</v>
          </cell>
          <cell r="D884">
            <v>83.03</v>
          </cell>
          <cell r="E884" t="str">
            <v>SIURB-E Jul/25</v>
          </cell>
        </row>
        <row r="885">
          <cell r="A885">
            <v>9006097</v>
          </cell>
          <cell r="B885" t="str">
            <v>CABO DE COBRE NÚ, PARA ATERRAMENTO - 95,00MM2</v>
          </cell>
          <cell r="C885" t="str">
            <v>M</v>
          </cell>
          <cell r="D885">
            <v>116.2</v>
          </cell>
          <cell r="E885" t="str">
            <v>SIURB-E Jul/25</v>
          </cell>
        </row>
        <row r="886">
          <cell r="A886">
            <v>9006098</v>
          </cell>
          <cell r="B886" t="str">
            <v>CABO DE COBRE NÚ, PARA ATERRAMENTO - 120,00MM2</v>
          </cell>
          <cell r="C886" t="str">
            <v>M</v>
          </cell>
          <cell r="D886">
            <v>155.80000000000001</v>
          </cell>
          <cell r="E886" t="str">
            <v>SIURB-E Jul/25</v>
          </cell>
        </row>
        <row r="887">
          <cell r="A887">
            <v>9006099</v>
          </cell>
          <cell r="B887" t="str">
            <v>ATERRAMENTO DE QUADROS, EXCLUSIVE CABO</v>
          </cell>
          <cell r="C887" t="str">
            <v>UN</v>
          </cell>
          <cell r="D887">
            <v>437.68</v>
          </cell>
          <cell r="E887" t="str">
            <v>SIURB-E Jul/25</v>
          </cell>
        </row>
        <row r="888">
          <cell r="A888">
            <v>9007000</v>
          </cell>
          <cell r="B888" t="str">
            <v>PONTOS DE ENERGIA</v>
          </cell>
          <cell r="C888" t="str">
            <v>.</v>
          </cell>
          <cell r="D888" t="str">
            <v>.</v>
          </cell>
          <cell r="E888" t="str">
            <v>SIURB-E Jul/25</v>
          </cell>
        </row>
        <row r="889">
          <cell r="A889">
            <v>9007001</v>
          </cell>
          <cell r="B889" t="str">
            <v>PONTO COM INTERRUPTOR SIMPLES - 1 TECLA, EM CAIXA 4"X2"</v>
          </cell>
          <cell r="C889" t="str">
            <v>UN</v>
          </cell>
          <cell r="D889">
            <v>171.02</v>
          </cell>
          <cell r="E889" t="str">
            <v>SIURB-E Jul/25</v>
          </cell>
        </row>
        <row r="890">
          <cell r="A890">
            <v>9007002</v>
          </cell>
          <cell r="B890" t="str">
            <v>PONTO COM INTERRUPTOR SIMPLES - 2 TECLAS, EM CAIXA 4"X2"</v>
          </cell>
          <cell r="C890" t="str">
            <v>UN</v>
          </cell>
          <cell r="D890">
            <v>265.01</v>
          </cell>
          <cell r="E890" t="str">
            <v>SIURB-E Jul/25</v>
          </cell>
        </row>
        <row r="891">
          <cell r="A891">
            <v>9007003</v>
          </cell>
          <cell r="B891" t="str">
            <v>PONTO COM INTERRUPTOR SIMPLES - 3 TECLAS, EM CAIXA 4"X2"</v>
          </cell>
          <cell r="C891" t="str">
            <v>UN</v>
          </cell>
          <cell r="D891">
            <v>337.04</v>
          </cell>
          <cell r="E891" t="str">
            <v>SIURB-E Jul/25</v>
          </cell>
        </row>
        <row r="892">
          <cell r="A892">
            <v>9007005</v>
          </cell>
          <cell r="B892" t="str">
            <v>PONTO COM INTERRUPTOR SIMPLES - 2 TECLAS, EM CAIXA 4"X4"</v>
          </cell>
          <cell r="C892" t="str">
            <v>UN</v>
          </cell>
          <cell r="D892">
            <v>267.91000000000003</v>
          </cell>
          <cell r="E892" t="str">
            <v>SIURB-E Jul/25</v>
          </cell>
        </row>
        <row r="893">
          <cell r="A893">
            <v>9007006</v>
          </cell>
          <cell r="B893" t="str">
            <v>PONTO COM INTERRUPTOR SIMPLES - 3 TECLAS, EM CAIXA 4"X4"</v>
          </cell>
          <cell r="C893" t="str">
            <v>UN</v>
          </cell>
          <cell r="D893">
            <v>349.95</v>
          </cell>
          <cell r="E893" t="str">
            <v>SIURB-E Jul/25</v>
          </cell>
        </row>
        <row r="894">
          <cell r="A894">
            <v>9007007</v>
          </cell>
          <cell r="B894" t="str">
            <v>PONTO COM INTERRUPTOR SIMPLES - 4 TECLAS, EM CAIXA 4"X4"</v>
          </cell>
          <cell r="C894" t="str">
            <v>UN</v>
          </cell>
          <cell r="D894">
            <v>437.96</v>
          </cell>
          <cell r="E894" t="str">
            <v>SIURB-E Jul/25</v>
          </cell>
        </row>
        <row r="895">
          <cell r="A895">
            <v>9007008</v>
          </cell>
          <cell r="B895" t="str">
            <v>PONTO COM INTERRUPTOR SIMPLES E TOMADA 110V - EM CAIXA 4"X4"</v>
          </cell>
          <cell r="C895" t="str">
            <v>UN</v>
          </cell>
          <cell r="D895">
            <v>265.64999999999998</v>
          </cell>
          <cell r="E895" t="str">
            <v>SIURB-E Jul/25</v>
          </cell>
        </row>
        <row r="896">
          <cell r="A896">
            <v>9007010</v>
          </cell>
          <cell r="B896" t="str">
            <v>PONTO COM INTERRUPTOR PARALELO - 1 TECLA, EM CAIXA 4"X2"</v>
          </cell>
          <cell r="C896" t="str">
            <v>UN</v>
          </cell>
          <cell r="D896">
            <v>245.89</v>
          </cell>
          <cell r="E896" t="str">
            <v>SIURB-E Jul/25</v>
          </cell>
        </row>
        <row r="897">
          <cell r="A897">
            <v>9007015</v>
          </cell>
          <cell r="B897" t="str">
            <v>PONTO COM INTERRUPTOR SIMPLES BIPOLAR - EM CAIXA 4"X2"</v>
          </cell>
          <cell r="C897" t="str">
            <v>UN</v>
          </cell>
          <cell r="D897">
            <v>192.8</v>
          </cell>
          <cell r="E897" t="str">
            <v>SIURB-E Jul/25</v>
          </cell>
        </row>
        <row r="898">
          <cell r="A898">
            <v>9007018</v>
          </cell>
          <cell r="B898" t="str">
            <v>PONTO COM INTERRUPTOR PARALELO BIPOLAR - EM CAIXA 4"X2"</v>
          </cell>
          <cell r="C898" t="str">
            <v>UN</v>
          </cell>
          <cell r="D898">
            <v>277.20999999999998</v>
          </cell>
          <cell r="E898" t="str">
            <v>SIURB-E Jul/25</v>
          </cell>
        </row>
        <row r="899">
          <cell r="A899">
            <v>9007030</v>
          </cell>
          <cell r="B899" t="str">
            <v>PONTO COM DOIS INTERRUPTORES SIMPLES BIPOLAR - EM CAIXA 4"X4"</v>
          </cell>
          <cell r="C899" t="str">
            <v>UN</v>
          </cell>
          <cell r="D899">
            <v>311.47000000000003</v>
          </cell>
          <cell r="E899" t="str">
            <v>SIURB-E Jul/25</v>
          </cell>
        </row>
        <row r="900">
          <cell r="A900">
            <v>9007035</v>
          </cell>
          <cell r="B900" t="str">
            <v>PONTO COM INTERRUPTOR SIMPLES - 1 TECLA, EM CONDULETE 3/4"</v>
          </cell>
          <cell r="C900" t="str">
            <v>UN</v>
          </cell>
          <cell r="D900">
            <v>186.53</v>
          </cell>
          <cell r="E900" t="str">
            <v>SIURB-E Jul/25</v>
          </cell>
        </row>
        <row r="901">
          <cell r="A901">
            <v>9007036</v>
          </cell>
          <cell r="B901" t="str">
            <v>PONTO COM INTERRUPTOR SIMPLES - 2 TECLAS, EM CONDULETE 3/4"</v>
          </cell>
          <cell r="C901" t="str">
            <v>UN</v>
          </cell>
          <cell r="D901">
            <v>280.52</v>
          </cell>
          <cell r="E901" t="str">
            <v>SIURB-E Jul/25</v>
          </cell>
        </row>
        <row r="902">
          <cell r="A902">
            <v>9007037</v>
          </cell>
          <cell r="B902" t="str">
            <v>PONTO COM INTERRUPTOR SIMPLES - 3 TECLAS, EM CONDULETE 3/4"</v>
          </cell>
          <cell r="C902" t="str">
            <v>UN</v>
          </cell>
          <cell r="D902">
            <v>352.55</v>
          </cell>
          <cell r="E902" t="str">
            <v>SIURB-E Jul/25</v>
          </cell>
        </row>
        <row r="903">
          <cell r="A903">
            <v>9007038</v>
          </cell>
          <cell r="B903" t="str">
            <v>PONTO COM INTERRUPTOR SIMPLES - 4 TECLAS, EM CONDULETE 3/4" CORPO DUPLO</v>
          </cell>
          <cell r="C903" t="str">
            <v>UN</v>
          </cell>
          <cell r="D903">
            <v>457.97</v>
          </cell>
          <cell r="E903" t="str">
            <v>SIURB-E Jul/25</v>
          </cell>
        </row>
        <row r="904">
          <cell r="A904">
            <v>9007040</v>
          </cell>
          <cell r="B904" t="str">
            <v>PONTO COM INTERRUPTOR PARALELO - 1 TECLA, EM CONDULETE 3/4"</v>
          </cell>
          <cell r="C904" t="str">
            <v>UN</v>
          </cell>
          <cell r="D904">
            <v>261.39999999999998</v>
          </cell>
          <cell r="E904" t="str">
            <v>SIURB-E Jul/25</v>
          </cell>
        </row>
        <row r="905">
          <cell r="A905">
            <v>9007041</v>
          </cell>
          <cell r="B905" t="str">
            <v>PONTO COM INTERRUPTOR SIMPLES E TOMADA 110V - EM CONDULETE 3/4" CORPO DUPLO</v>
          </cell>
          <cell r="C905" t="str">
            <v>UN</v>
          </cell>
          <cell r="D905">
            <v>346.15</v>
          </cell>
          <cell r="E905" t="str">
            <v>SIURB-E Jul/25</v>
          </cell>
        </row>
        <row r="906">
          <cell r="A906">
            <v>9007045</v>
          </cell>
          <cell r="B906" t="str">
            <v>PONTO COM INTERRUPTOR SIMPLES BIPOLAR - EM CONDULETE 3/4"</v>
          </cell>
          <cell r="C906" t="str">
            <v>UN</v>
          </cell>
          <cell r="D906">
            <v>208.31</v>
          </cell>
          <cell r="E906" t="str">
            <v>SIURB-E Jul/25</v>
          </cell>
        </row>
        <row r="907">
          <cell r="A907">
            <v>9007050</v>
          </cell>
          <cell r="B907" t="str">
            <v>PONTO COM INTERRUPTOR PARALELO BIPOLAR - EM CONDULETE 3/4"</v>
          </cell>
          <cell r="C907" t="str">
            <v>UN</v>
          </cell>
          <cell r="D907">
            <v>292.72000000000003</v>
          </cell>
          <cell r="E907" t="str">
            <v>SIURB-E Jul/25</v>
          </cell>
        </row>
        <row r="908">
          <cell r="A908">
            <v>9007055</v>
          </cell>
          <cell r="B908" t="str">
            <v>PONTO COM DOIS INTERRUPTORES SIMPLES BIPOLAR - EM CONDULETE 3/4"</v>
          </cell>
          <cell r="C908" t="str">
            <v>UN</v>
          </cell>
          <cell r="D908">
            <v>318.41000000000003</v>
          </cell>
          <cell r="E908" t="str">
            <v>SIURB-E Jul/25</v>
          </cell>
        </row>
        <row r="909">
          <cell r="A909">
            <v>9007056</v>
          </cell>
          <cell r="B909" t="str">
            <v>PONTO COM TRÊS INTERRUPTORES SIMPLES BIPOLAR - EM CONDULETE 3/4" CORPO DUPLO</v>
          </cell>
          <cell r="C909" t="str">
            <v>UN</v>
          </cell>
          <cell r="D909">
            <v>429.63</v>
          </cell>
          <cell r="E909" t="str">
            <v>SIURB-E Jul/25</v>
          </cell>
        </row>
        <row r="910">
          <cell r="A910">
            <v>9007060</v>
          </cell>
          <cell r="B910" t="str">
            <v>PONTO COM TOMADA SIMPLES DE EMBUTIR - 110/220V CAIXA 4"X2"</v>
          </cell>
          <cell r="C910" t="str">
            <v>UN</v>
          </cell>
          <cell r="D910">
            <v>162.29</v>
          </cell>
          <cell r="E910" t="str">
            <v>SIURB-E Jul/25</v>
          </cell>
        </row>
        <row r="911">
          <cell r="A911">
            <v>9007061</v>
          </cell>
          <cell r="B911" t="str">
            <v>PONTO COM TOMADA SIMPLES 110/220V - EM CONDULETE 3/4"</v>
          </cell>
          <cell r="C911" t="str">
            <v>UN</v>
          </cell>
          <cell r="D911">
            <v>250.73</v>
          </cell>
          <cell r="E911" t="str">
            <v>SIURB-E Jul/25</v>
          </cell>
        </row>
        <row r="912">
          <cell r="A912">
            <v>9007070</v>
          </cell>
          <cell r="B912" t="str">
            <v>PONTO COM TOMADA SIMPLES DE EMBUTIR - PARA PISO</v>
          </cell>
          <cell r="C912" t="str">
            <v>UN</v>
          </cell>
          <cell r="D912">
            <v>261.82</v>
          </cell>
          <cell r="E912" t="str">
            <v>SIURB-E Jul/25</v>
          </cell>
        </row>
        <row r="913">
          <cell r="A913">
            <v>9007075</v>
          </cell>
          <cell r="B913" t="str">
            <v>PONTO SECO PARA TELEFONE - CAIXA 4"X4"</v>
          </cell>
          <cell r="C913" t="str">
            <v>UN</v>
          </cell>
          <cell r="D913">
            <v>296.27999999999997</v>
          </cell>
          <cell r="E913" t="str">
            <v>SIURB-E Jul/25</v>
          </cell>
        </row>
        <row r="914">
          <cell r="A914">
            <v>9007076</v>
          </cell>
          <cell r="B914" t="str">
            <v>PONTO SECO PARA TELEFONE EM CONDULETE</v>
          </cell>
          <cell r="C914" t="str">
            <v>UN</v>
          </cell>
          <cell r="D914">
            <v>206.37</v>
          </cell>
          <cell r="E914" t="str">
            <v>SIURB-E Jul/25</v>
          </cell>
        </row>
        <row r="915">
          <cell r="A915">
            <v>9007080</v>
          </cell>
          <cell r="B915" t="str">
            <v>PONTO COM BOTÃO PARA CAMPAINHA - USO AO TEMPO - CAIXA 4"X2"</v>
          </cell>
          <cell r="C915" t="str">
            <v>UN</v>
          </cell>
          <cell r="D915">
            <v>486.22</v>
          </cell>
          <cell r="E915" t="str">
            <v>SIURB-E Jul/25</v>
          </cell>
        </row>
        <row r="916">
          <cell r="A916">
            <v>9007085</v>
          </cell>
          <cell r="B916" t="str">
            <v>PONTO COM CIGARRA DE SOBREPOR, TIPO COLEGIAL - CAIXA 3"X3"</v>
          </cell>
          <cell r="C916" t="str">
            <v>UN</v>
          </cell>
          <cell r="D916">
            <v>288.39</v>
          </cell>
          <cell r="E916" t="str">
            <v>SIURB-E Jul/25</v>
          </cell>
        </row>
        <row r="917">
          <cell r="A917">
            <v>9007090</v>
          </cell>
          <cell r="B917" t="str">
            <v>PONTO DE LUZ - CAIXA FUNDO MÓVEL</v>
          </cell>
          <cell r="C917" t="str">
            <v>UN</v>
          </cell>
          <cell r="D917">
            <v>285.43</v>
          </cell>
          <cell r="E917" t="str">
            <v>SIURB-E Jul/25</v>
          </cell>
        </row>
        <row r="918">
          <cell r="A918">
            <v>9007095</v>
          </cell>
          <cell r="B918" t="str">
            <v>PONTO DE LUZ - CONDULETE 3/4"</v>
          </cell>
          <cell r="C918" t="str">
            <v>UN</v>
          </cell>
          <cell r="D918">
            <v>323.27999999999997</v>
          </cell>
          <cell r="E918" t="str">
            <v>SIURB-E Jul/25</v>
          </cell>
        </row>
        <row r="919">
          <cell r="A919">
            <v>9008000</v>
          </cell>
          <cell r="B919" t="str">
            <v>DISJUNTORES</v>
          </cell>
          <cell r="C919" t="str">
            <v>.</v>
          </cell>
          <cell r="D919" t="str">
            <v>.</v>
          </cell>
          <cell r="E919" t="str">
            <v>SIURB-E Jul/25</v>
          </cell>
        </row>
        <row r="920">
          <cell r="A920">
            <v>9008010</v>
          </cell>
          <cell r="B920" t="str">
            <v>MINI DISJUNTOR - TIPO EUROPEU (IEC) - UNIPOLAR 6/25A</v>
          </cell>
          <cell r="C920" t="str">
            <v>UN</v>
          </cell>
          <cell r="D920">
            <v>30.03</v>
          </cell>
          <cell r="E920" t="str">
            <v>SIURB-E Jul/25</v>
          </cell>
        </row>
        <row r="921">
          <cell r="A921">
            <v>9008011</v>
          </cell>
          <cell r="B921" t="str">
            <v>MINI DISJUNTOR - TIPO EUROPEU (IEC) - UNIPOLAR 32/50A</v>
          </cell>
          <cell r="C921" t="str">
            <v>UN</v>
          </cell>
          <cell r="D921">
            <v>28.93</v>
          </cell>
          <cell r="E921" t="str">
            <v>SIURB-E Jul/25</v>
          </cell>
        </row>
        <row r="922">
          <cell r="A922">
            <v>9008012</v>
          </cell>
          <cell r="B922" t="str">
            <v>MINI DISJUNTOR - TIPO EUROPEU (IEC) - BIPOLAR 6/25A</v>
          </cell>
          <cell r="C922" t="str">
            <v>UN</v>
          </cell>
          <cell r="D922">
            <v>81.650000000000006</v>
          </cell>
          <cell r="E922" t="str">
            <v>SIURB-E Jul/25</v>
          </cell>
        </row>
        <row r="923">
          <cell r="A923">
            <v>9008013</v>
          </cell>
          <cell r="B923" t="str">
            <v>MINI DISJUNTOR - TIPO EUROPEU (IEC) -  BIPOLAR 32/50A</v>
          </cell>
          <cell r="C923" t="str">
            <v>UN</v>
          </cell>
          <cell r="D923">
            <v>76.22</v>
          </cell>
          <cell r="E923" t="str">
            <v>SIURB-E Jul/25</v>
          </cell>
        </row>
        <row r="924">
          <cell r="A924">
            <v>9008014</v>
          </cell>
          <cell r="B924" t="str">
            <v>MINI DISJUNTOR - TIPO EUROPEU (IEC) - TRIPOLAR 6/25A</v>
          </cell>
          <cell r="C924" t="str">
            <v>UN</v>
          </cell>
          <cell r="D924">
            <v>116.16</v>
          </cell>
          <cell r="E924" t="str">
            <v>SIURB-E Jul/25</v>
          </cell>
        </row>
        <row r="925">
          <cell r="A925">
            <v>9008015</v>
          </cell>
          <cell r="B925" t="str">
            <v>MINI DISJUNTOR - TIPO EUROPEU (IEC) - TRIPOLAR 32/50A</v>
          </cell>
          <cell r="C925" t="str">
            <v>UN</v>
          </cell>
          <cell r="D925">
            <v>107.91</v>
          </cell>
          <cell r="E925" t="str">
            <v>SIURB-E Jul/25</v>
          </cell>
        </row>
        <row r="926">
          <cell r="A926">
            <v>9008016</v>
          </cell>
          <cell r="B926" t="str">
            <v>MINI DISJUNTOR - TIPO EUROPEU (IEC) - TRIPOLAR 63A</v>
          </cell>
          <cell r="C926" t="str">
            <v>UN</v>
          </cell>
          <cell r="D926">
            <v>129.41999999999999</v>
          </cell>
          <cell r="E926" t="str">
            <v>SIURB-E Jul/25</v>
          </cell>
        </row>
        <row r="927">
          <cell r="A927">
            <v>9008017</v>
          </cell>
          <cell r="B927" t="str">
            <v>MINI DISJUNTOR - TIPO EUROPEU (IEC) - TRIPOLAR 80A</v>
          </cell>
          <cell r="C927" t="str">
            <v>UN</v>
          </cell>
          <cell r="D927">
            <v>235.93</v>
          </cell>
          <cell r="E927" t="str">
            <v>SIURB-E Jul/25</v>
          </cell>
        </row>
        <row r="928">
          <cell r="A928">
            <v>9008018</v>
          </cell>
          <cell r="B928" t="str">
            <v>MINI DISJUNTOR - TIPO EUROPEU (IEC) - TRIPOLAR 100A</v>
          </cell>
          <cell r="C928" t="str">
            <v>UN</v>
          </cell>
          <cell r="D928">
            <v>236.43</v>
          </cell>
          <cell r="E928" t="str">
            <v>SIURB-E Jul/25</v>
          </cell>
        </row>
        <row r="929">
          <cell r="A929">
            <v>9008019</v>
          </cell>
          <cell r="B929" t="str">
            <v>MINI DISJUNTOR - TIPO EUROPEU (IEC) - BIPOLAR 63A</v>
          </cell>
          <cell r="C929" t="str">
            <v>UN</v>
          </cell>
          <cell r="D929">
            <v>85.31</v>
          </cell>
          <cell r="E929" t="str">
            <v>SIURB-E Jul/25</v>
          </cell>
        </row>
        <row r="930">
          <cell r="A930">
            <v>9008020</v>
          </cell>
          <cell r="B930" t="str">
            <v>MINI DISJUNTOR - TIPO EUROPEU (IEC) - BIPOLAR 80A</v>
          </cell>
          <cell r="C930" t="str">
            <v>UN</v>
          </cell>
          <cell r="D930">
            <v>162.53</v>
          </cell>
          <cell r="E930" t="str">
            <v>SIURB-E Jul/25</v>
          </cell>
        </row>
        <row r="931">
          <cell r="A931">
            <v>9008021</v>
          </cell>
          <cell r="B931" t="str">
            <v>DISJUNTOR AUTOMÁTICO TRIPOLAR A SECO  800A/600V</v>
          </cell>
          <cell r="C931" t="str">
            <v>UN</v>
          </cell>
          <cell r="D931">
            <v>44809.95</v>
          </cell>
          <cell r="E931" t="str">
            <v>SIURB-E Jul/25</v>
          </cell>
        </row>
        <row r="932">
          <cell r="A932">
            <v>9008022</v>
          </cell>
          <cell r="B932" t="str">
            <v>DISJUNTOR AUTOMÁTICO TRIPOLAR A SECO 1000A/600V</v>
          </cell>
          <cell r="C932" t="str">
            <v>UN</v>
          </cell>
          <cell r="D932">
            <v>25063.42</v>
          </cell>
          <cell r="E932" t="str">
            <v>SIURB-E Jul/25</v>
          </cell>
        </row>
        <row r="933">
          <cell r="A933">
            <v>9008023</v>
          </cell>
          <cell r="B933" t="str">
            <v>DISJUNTOR AUTOMÁTICO TRIPOLAR A SECO 1250A/600V</v>
          </cell>
          <cell r="C933" t="str">
            <v>UN</v>
          </cell>
          <cell r="D933">
            <v>32254.89</v>
          </cell>
          <cell r="E933" t="str">
            <v>SIURB-E Jul/25</v>
          </cell>
        </row>
        <row r="934">
          <cell r="A934">
            <v>9008024</v>
          </cell>
          <cell r="B934" t="str">
            <v>DISJUNTOR AUTOMÁTICO TRIPOLAR A SECO 1600A/600V</v>
          </cell>
          <cell r="C934" t="str">
            <v>UN</v>
          </cell>
          <cell r="D934">
            <v>31211.73</v>
          </cell>
          <cell r="E934" t="str">
            <v>SIURB-E Jul/25</v>
          </cell>
        </row>
        <row r="935">
          <cell r="A935">
            <v>9008025</v>
          </cell>
          <cell r="B935" t="str">
            <v>DISJUNTOR AUTOMÁTICO TRIPOLAR A SECO 2000A/600V</v>
          </cell>
          <cell r="C935" t="str">
            <v>UN</v>
          </cell>
          <cell r="D935">
            <v>33470.26</v>
          </cell>
          <cell r="E935" t="str">
            <v>SIURB-E Jul/25</v>
          </cell>
        </row>
        <row r="936">
          <cell r="A936">
            <v>9008026</v>
          </cell>
          <cell r="B936" t="str">
            <v>DISJUNTOR AUTOMÁTICO TRIPOLAR A SECO 2500A/600V</v>
          </cell>
          <cell r="C936" t="str">
            <v>UN</v>
          </cell>
          <cell r="D936">
            <v>69340.17</v>
          </cell>
          <cell r="E936" t="str">
            <v>SIURB-E Jul/25</v>
          </cell>
        </row>
        <row r="937">
          <cell r="A937">
            <v>9008027</v>
          </cell>
          <cell r="B937" t="str">
            <v>DISJUNTOR AUTOMÁTICO TRIPOLAR A SECO 3200A/600V</v>
          </cell>
          <cell r="C937" t="str">
            <v>UN</v>
          </cell>
          <cell r="D937">
            <v>67996.87</v>
          </cell>
          <cell r="E937" t="str">
            <v>SIURB-E Jul/25</v>
          </cell>
        </row>
        <row r="938">
          <cell r="A938">
            <v>9008028</v>
          </cell>
          <cell r="B938" t="str">
            <v>MINI DISJUNTOR - TIPO EUROPEU (IEC) - BIPOLAR 100A</v>
          </cell>
          <cell r="C938" t="str">
            <v>UN</v>
          </cell>
          <cell r="D938">
            <v>1067.0899999999999</v>
          </cell>
          <cell r="E938" t="str">
            <v>SIURB-E Jul/25</v>
          </cell>
        </row>
        <row r="939">
          <cell r="A939">
            <v>9008029</v>
          </cell>
          <cell r="B939" t="str">
            <v>MINI DISJUNTOR - TIPO EUROPEU (IEC) - BIPOLAR 125A</v>
          </cell>
          <cell r="C939" t="str">
            <v>UN</v>
          </cell>
          <cell r="D939">
            <v>1138.68</v>
          </cell>
          <cell r="E939" t="str">
            <v>SIURB-E Jul/25</v>
          </cell>
        </row>
        <row r="940">
          <cell r="A940">
            <v>9008031</v>
          </cell>
          <cell r="B940" t="str">
            <v>DISJUNTOR CAIXA MOLDADA BIPOLAR 100A COM DISPARADOR TERMOMAGNÉTICO AJUSTÁVEL</v>
          </cell>
          <cell r="C940" t="str">
            <v>UN</v>
          </cell>
          <cell r="D940">
            <v>525.4</v>
          </cell>
          <cell r="E940" t="str">
            <v>SIURB-E Jul/25</v>
          </cell>
        </row>
        <row r="941">
          <cell r="A941">
            <v>9008033</v>
          </cell>
          <cell r="B941" t="str">
            <v>DISJUNTOR CAIXA MOLDADA BIPOLAR 150A COM DISPARADOR TERMOMAGNÉTICO AJUSTÁVEL</v>
          </cell>
          <cell r="C941" t="str">
            <v>UN</v>
          </cell>
          <cell r="D941">
            <v>2635.7</v>
          </cell>
          <cell r="E941" t="str">
            <v>SIURB-E Jul/25</v>
          </cell>
        </row>
        <row r="942">
          <cell r="A942">
            <v>9008035</v>
          </cell>
          <cell r="B942" t="str">
            <v>DISJUNTOR CAIXA MOLDADA BIPOLAR 200A COM DISPARADOR TERMOMAGNÉTICO AJUSTÁVEL</v>
          </cell>
          <cell r="C942" t="str">
            <v>UN</v>
          </cell>
          <cell r="D942">
            <v>5767.48</v>
          </cell>
          <cell r="E942" t="str">
            <v>SIURB-E Jul/25</v>
          </cell>
        </row>
        <row r="943">
          <cell r="A943">
            <v>9008037</v>
          </cell>
          <cell r="B943" t="str">
            <v>DISJUNTOR CX MOLDADA BIPOLAR 250A C/ DISPARADOR TERM/MAGNET. AJUSTÁVEL</v>
          </cell>
          <cell r="C943" t="str">
            <v>UN</v>
          </cell>
          <cell r="D943">
            <v>5724.97</v>
          </cell>
          <cell r="E943" t="str">
            <v>SIURB-E Jul/25</v>
          </cell>
        </row>
        <row r="944">
          <cell r="A944">
            <v>9008046</v>
          </cell>
          <cell r="B944" t="str">
            <v>DISJUNTOR CAIXA MOLDADA TRIPOLAR 100A COM DISPARADOR TERMOMAGNÉTICO AJUSTÁVEL</v>
          </cell>
          <cell r="C944" t="str">
            <v>UN</v>
          </cell>
          <cell r="D944">
            <v>1406.36</v>
          </cell>
          <cell r="E944" t="str">
            <v>SIURB-E Jul/25</v>
          </cell>
        </row>
        <row r="945">
          <cell r="A945">
            <v>9008047</v>
          </cell>
          <cell r="B945" t="str">
            <v>DISJUNTOR CAIXA MOLDADA TRIPOLAR 125A COM DISPARADOR TERMOMAGNÉTICO AJUSTÁVEL</v>
          </cell>
          <cell r="C945" t="str">
            <v>UN</v>
          </cell>
          <cell r="D945">
            <v>1406.36</v>
          </cell>
          <cell r="E945" t="str">
            <v>SIURB-E Jul/25</v>
          </cell>
        </row>
        <row r="946">
          <cell r="A946">
            <v>9008048</v>
          </cell>
          <cell r="B946" t="str">
            <v>DISJUNTOR CAIXA MOLDADA TRIPOLAR 150A COM DISPARADOR TERMOMAGNÉTICO AJUSTÁVEL</v>
          </cell>
          <cell r="C946" t="str">
            <v>UN</v>
          </cell>
          <cell r="D946">
            <v>1410.88</v>
          </cell>
          <cell r="E946" t="str">
            <v>SIURB-E Jul/25</v>
          </cell>
        </row>
        <row r="947">
          <cell r="A947">
            <v>9008050</v>
          </cell>
          <cell r="B947" t="str">
            <v>DISJUNTOR CAIXA MOLDADA TRIPOLAR 200A COM DISPARADOR TERMOMAGNÉTICO AJUSTÁVEL</v>
          </cell>
          <cell r="C947" t="str">
            <v>UN</v>
          </cell>
          <cell r="D947">
            <v>2598.35</v>
          </cell>
          <cell r="E947" t="str">
            <v>SIURB-E Jul/25</v>
          </cell>
        </row>
        <row r="948">
          <cell r="A948">
            <v>9008052</v>
          </cell>
          <cell r="B948" t="str">
            <v>DISJUNTOR CAIXA MOLDADA TRIPOLAR 250A COM DISPARADOR TERMOMAGNÉTICO AJUSTÁVEL</v>
          </cell>
          <cell r="C948" t="str">
            <v>UN</v>
          </cell>
          <cell r="D948">
            <v>2549.3000000000002</v>
          </cell>
          <cell r="E948" t="str">
            <v>SIURB-E Jul/25</v>
          </cell>
        </row>
        <row r="949">
          <cell r="A949">
            <v>9008053</v>
          </cell>
          <cell r="B949" t="str">
            <v>DISJUNTOR CAIXA MOLDADA TRIPOLAR 300A COM DISPARADOR TERMOMAGNÉTICO AJUSTÁVEL</v>
          </cell>
          <cell r="C949" t="str">
            <v>UN</v>
          </cell>
          <cell r="D949">
            <v>2539.7800000000002</v>
          </cell>
          <cell r="E949" t="str">
            <v>SIURB-E Jul/25</v>
          </cell>
        </row>
        <row r="950">
          <cell r="A950">
            <v>9008055</v>
          </cell>
          <cell r="B950" t="str">
            <v>DISJUNTOR CAIXA MOLDADA TRIPOLAR 400A COM DISPARADOR TERMOMAGNÉTICO AJUSTÁVEL</v>
          </cell>
          <cell r="C950" t="str">
            <v>UN</v>
          </cell>
          <cell r="D950">
            <v>2533.5500000000002</v>
          </cell>
          <cell r="E950" t="str">
            <v>SIURB-E Jul/25</v>
          </cell>
        </row>
        <row r="951">
          <cell r="A951">
            <v>9008056</v>
          </cell>
          <cell r="B951" t="str">
            <v>DISJUNTOR CAIXA MOLDADA TRIPOLAR 450A COM DISPARADOR TERMOMAGNÉTICO AJUSTÁVEL</v>
          </cell>
          <cell r="C951" t="str">
            <v>UN</v>
          </cell>
          <cell r="D951">
            <v>4416.7299999999996</v>
          </cell>
          <cell r="E951" t="str">
            <v>SIURB-E Jul/25</v>
          </cell>
        </row>
        <row r="952">
          <cell r="A952">
            <v>9008058</v>
          </cell>
          <cell r="B952" t="str">
            <v>DISJUNTOR CAIXA MOLDADA TRIPOLAR 630A COM DISPARADOR TERMOMAGNÉTICO AJUSTÁVEL</v>
          </cell>
          <cell r="C952" t="str">
            <v>UN</v>
          </cell>
          <cell r="D952">
            <v>4474.08</v>
          </cell>
          <cell r="E952" t="str">
            <v>SIURB-E Jul/25</v>
          </cell>
        </row>
        <row r="953">
          <cell r="A953">
            <v>9008080</v>
          </cell>
          <cell r="B953" t="str">
            <v>DISJUNTOR TERMOMAGNÉTICO DIFERENCIAL BIPOLAR - 16A - SENSIBILIDADE 30MA - 230V</v>
          </cell>
          <cell r="C953" t="str">
            <v>UN</v>
          </cell>
          <cell r="D953">
            <v>858.08</v>
          </cell>
          <cell r="E953" t="str">
            <v>SIURB-E Jul/25</v>
          </cell>
        </row>
        <row r="954">
          <cell r="A954">
            <v>9008081</v>
          </cell>
          <cell r="B954" t="str">
            <v>DISJUNTOR TERMOMAGNÉTICO DIFERENCIAL BIPOLAR - 20A - SENSIBILIDADE 30MA - 230V</v>
          </cell>
          <cell r="C954" t="str">
            <v>UN</v>
          </cell>
          <cell r="D954">
            <v>715.2</v>
          </cell>
          <cell r="E954" t="str">
            <v>SIURB-E Jul/25</v>
          </cell>
        </row>
        <row r="955">
          <cell r="A955">
            <v>9008082</v>
          </cell>
          <cell r="B955" t="str">
            <v>DISJUNTOR TERMOMAGNÉTICO DIFERENCIAL BIPOLAR - 25A - SENSIBILIDADE 30MA - 240V</v>
          </cell>
          <cell r="C955" t="str">
            <v>UN</v>
          </cell>
          <cell r="D955">
            <v>722.72</v>
          </cell>
          <cell r="E955" t="str">
            <v>SIURB-E Jul/25</v>
          </cell>
        </row>
        <row r="956">
          <cell r="A956">
            <v>9008083</v>
          </cell>
          <cell r="B956" t="str">
            <v>DISJUNTOR TERMOMAGNÉTICO DIFERENCIAL BIPOLAR - 32A - SENSIBILIDADE 30MA - 230V</v>
          </cell>
          <cell r="C956" t="str">
            <v>UN</v>
          </cell>
          <cell r="D956">
            <v>590.20000000000005</v>
          </cell>
          <cell r="E956" t="str">
            <v>SIURB-E Jul/25</v>
          </cell>
        </row>
        <row r="957">
          <cell r="A957">
            <v>9008085</v>
          </cell>
          <cell r="B957" t="str">
            <v>DISJUNTOR TERMOMAGNÉTICO DIFERENCIAL BIPOLAR - 40A - SENSIBILIDADE 30MA - 240V</v>
          </cell>
          <cell r="C957" t="str">
            <v>UN</v>
          </cell>
          <cell r="D957">
            <v>952.76</v>
          </cell>
          <cell r="E957" t="str">
            <v>SIURB-E Jul/25</v>
          </cell>
        </row>
        <row r="958">
          <cell r="A958">
            <v>9008086</v>
          </cell>
          <cell r="B958" t="str">
            <v>DISJUNTOR TERMOMAGNÉTICO DIFERENCIAL BIPOLAR - 63A - SENSIBILIDADE 30MA - 240V</v>
          </cell>
          <cell r="C958" t="str">
            <v>UN</v>
          </cell>
          <cell r="D958">
            <v>1055.4100000000001</v>
          </cell>
          <cell r="E958" t="str">
            <v>SIURB-E Jul/25</v>
          </cell>
        </row>
        <row r="959">
          <cell r="A959">
            <v>9008090</v>
          </cell>
          <cell r="B959" t="str">
            <v>DISJUNTOR TERMOMAGNÉTICO DIFERENCIAL TRIPOLAR - 63A - SENSIBILIDADE 30MA - 240V</v>
          </cell>
          <cell r="C959" t="str">
            <v>UN</v>
          </cell>
          <cell r="D959">
            <v>1452.58</v>
          </cell>
          <cell r="E959" t="str">
            <v>SIURB-E Jul/25</v>
          </cell>
        </row>
        <row r="960">
          <cell r="A960">
            <v>9009000</v>
          </cell>
          <cell r="B960" t="str">
            <v>APARELHOS DE ILUMINAÇÃO</v>
          </cell>
          <cell r="C960" t="str">
            <v>.</v>
          </cell>
          <cell r="D960" t="str">
            <v>.</v>
          </cell>
          <cell r="E960" t="str">
            <v>SIURB-E Jul/25</v>
          </cell>
        </row>
        <row r="961">
          <cell r="A961">
            <v>9009035</v>
          </cell>
          <cell r="B961" t="str">
            <v>PROJETOR DE ALUMÍNIO FUNDIDO COM VIDRO PARA LÂMPADA ATÉ 500W</v>
          </cell>
          <cell r="C961" t="str">
            <v>UN</v>
          </cell>
          <cell r="D961">
            <v>1291.22</v>
          </cell>
          <cell r="E961" t="str">
            <v>SIURB-E Jul/25</v>
          </cell>
        </row>
        <row r="962">
          <cell r="A962">
            <v>9009036</v>
          </cell>
          <cell r="B962" t="str">
            <v>PROJETOR DE ALUMÍNIO FUNDIDO COM VIDRO PARA LÂMPADA ATÉ 1000W</v>
          </cell>
          <cell r="C962" t="str">
            <v>UN</v>
          </cell>
          <cell r="D962">
            <v>1242.3900000000001</v>
          </cell>
          <cell r="E962" t="str">
            <v>SIURB-E Jul/25</v>
          </cell>
        </row>
        <row r="963">
          <cell r="A963">
            <v>9009037</v>
          </cell>
          <cell r="B963" t="str">
            <v>PROJETOR DE ALUMÍNIO REPUXADO COM VIDRO PARA LÂMPADA ATÉ 400W</v>
          </cell>
          <cell r="C963" t="str">
            <v>UN</v>
          </cell>
          <cell r="D963">
            <v>730.37</v>
          </cell>
          <cell r="E963" t="str">
            <v>SIURB-E Jul/25</v>
          </cell>
        </row>
        <row r="964">
          <cell r="A964">
            <v>9009038</v>
          </cell>
          <cell r="B964" t="str">
            <v>PROJETOR PARA USO EXTERNO COM LÂMPADA LED DE 100W - COMPLETA</v>
          </cell>
          <cell r="C964" t="str">
            <v>UN</v>
          </cell>
          <cell r="D964">
            <v>171.19</v>
          </cell>
          <cell r="E964" t="str">
            <v>SIURB-E Jul/25</v>
          </cell>
        </row>
        <row r="965">
          <cell r="A965">
            <v>9009039</v>
          </cell>
          <cell r="B965" t="str">
            <v>PROJETOR PARA USO EXTERNO COM LÂMPADA LED DE 150W - COMPLETA</v>
          </cell>
          <cell r="C965" t="str">
            <v>UN</v>
          </cell>
          <cell r="D965">
            <v>245.28</v>
          </cell>
          <cell r="E965" t="str">
            <v>SIURB-E Jul/25</v>
          </cell>
        </row>
        <row r="966">
          <cell r="A966">
            <v>9009040</v>
          </cell>
          <cell r="B966" t="str">
            <v>PROJETOR DE SOBREPOR LED DE 200W IP 65</v>
          </cell>
          <cell r="C966" t="str">
            <v>UN</v>
          </cell>
          <cell r="D966">
            <v>210.54</v>
          </cell>
          <cell r="E966" t="str">
            <v>SIURB-E Jul/25</v>
          </cell>
        </row>
        <row r="967">
          <cell r="A967">
            <v>9009043</v>
          </cell>
          <cell r="B967" t="str">
            <v>LUMINÁRIA BLINDADA EM ALUMÍNIO FUNDIDO DE EMBUTIR ATÉ 200W</v>
          </cell>
          <cell r="C967" t="str">
            <v>UN</v>
          </cell>
          <cell r="D967">
            <v>270.48</v>
          </cell>
          <cell r="E967" t="str">
            <v>SIURB-E Jul/25</v>
          </cell>
        </row>
        <row r="968">
          <cell r="A968">
            <v>9009044</v>
          </cell>
          <cell r="B968" t="str">
            <v>LUMINÁRIA BLINDADA EM ALUMÍNIO FUNDIDO, DE SOBREPOR, TIPO "TARTARUGA" PARA 1 LÂMPADA DE ATÉ 200W</v>
          </cell>
          <cell r="C968" t="str">
            <v>UN</v>
          </cell>
          <cell r="D968">
            <v>407.06</v>
          </cell>
          <cell r="E968" t="str">
            <v>SIURB-E Jul/25</v>
          </cell>
        </row>
        <row r="969">
          <cell r="A969">
            <v>9009050</v>
          </cell>
          <cell r="B969" t="str">
            <v>LUMINÁRIA COMERCIAL DE SOBREPOR COM DIFUSOR TRANSPARENTE OU FOSCO PARA 2 LÂMPADAS TUBULARES DE LED 9/10W - COMPLETA</v>
          </cell>
          <cell r="C969" t="str">
            <v>UN</v>
          </cell>
          <cell r="D969">
            <v>248.42</v>
          </cell>
          <cell r="E969" t="str">
            <v>SIURB-E Jul/25</v>
          </cell>
        </row>
        <row r="970">
          <cell r="A970">
            <v>9009051</v>
          </cell>
          <cell r="B970" t="str">
            <v>LUMINÁRIA COMERCIAL DE SOBREPOR COM DIFUSOR TRANSPARENTE OU FOSCO PARA 2 LÂMPADAS TUBULARES DE LED 18/20W - COMPLETA</v>
          </cell>
          <cell r="C970" t="str">
            <v>UN</v>
          </cell>
          <cell r="D970">
            <v>217.96</v>
          </cell>
          <cell r="E970" t="str">
            <v>SIURB-E Jul/25</v>
          </cell>
        </row>
        <row r="971">
          <cell r="A971">
            <v>9009052</v>
          </cell>
          <cell r="B971" t="str">
            <v>LUMINÁRIA COMERCIAL DE EMBUTIR COM DIFUSOR TRANSPARENTE OU FOSCO PARA 2 LÂMPADAS TUBULARES T8 DE 10W - BASE G13-IRC&gt;=80 - COMPLETA</v>
          </cell>
          <cell r="C971" t="str">
            <v>UN</v>
          </cell>
          <cell r="D971">
            <v>260.37</v>
          </cell>
          <cell r="E971" t="str">
            <v>SIURB-E Jul/25</v>
          </cell>
        </row>
        <row r="972">
          <cell r="A972">
            <v>9009053</v>
          </cell>
          <cell r="B972" t="str">
            <v>LUMINÁRIA COMERCIAL DE EMBUTIR COM DIFUSOR TRANSPARENTE OU FOSCO PARA 2 LÂMPADAS TUBULARES DE LED 18/20W - COMPLETA</v>
          </cell>
          <cell r="C972" t="str">
            <v>UN</v>
          </cell>
          <cell r="D972">
            <v>279.52</v>
          </cell>
          <cell r="E972" t="str">
            <v>SIURB-E Jul/25</v>
          </cell>
        </row>
        <row r="973">
          <cell r="A973">
            <v>9009054</v>
          </cell>
          <cell r="B973" t="str">
            <v>LUMINÁRIA COMERCIAL DE EMBUTIR COM CORPO, ALETAS PLANAS, TAMPA PORTA LÂMPADAS EM CHAPA DE AÇO TRATADA E PINTADA NA COR BRANCA, REFLETOR COM ACABAMENTO ESPECULAR DE ALTO BRILHO PARA 2 LÂMPADAS FLUORESCENTES DE 16/20W - COMPLETA</v>
          </cell>
          <cell r="C973" t="str">
            <v>UN</v>
          </cell>
          <cell r="D973">
            <v>306.81</v>
          </cell>
          <cell r="E973" t="str">
            <v>SIURB-E Jul/25</v>
          </cell>
        </row>
        <row r="974">
          <cell r="A974">
            <v>9009056</v>
          </cell>
          <cell r="B974" t="str">
            <v>LUMINÁRIA DE SOBREPOR COM ALETAS COM 2 LÂMPADAS DE LED T8 DE 1,2M - 20W</v>
          </cell>
          <cell r="C974" t="str">
            <v>UN</v>
          </cell>
          <cell r="D974">
            <v>252.32</v>
          </cell>
          <cell r="E974" t="str">
            <v>SIURB-E Jul/25</v>
          </cell>
        </row>
        <row r="975">
          <cell r="A975">
            <v>9009057</v>
          </cell>
          <cell r="B975" t="str">
            <v>LUMINÁRIA HERMÉTICA EM ALUMÍNIO FUNDIDO PARA LÂMPADA ATÉ 250W - COM APROVAÇÃO DE ILUME/ PMSP</v>
          </cell>
          <cell r="C975" t="str">
            <v>UN</v>
          </cell>
          <cell r="D975">
            <v>740.35</v>
          </cell>
          <cell r="E975" t="str">
            <v>SIURB-E Jul/25</v>
          </cell>
        </row>
        <row r="976">
          <cell r="A976">
            <v>9009072</v>
          </cell>
          <cell r="B976" t="str">
            <v>LUMINÁRIA INDUSTRIAL - 2 LÂMPADAS FLUORESCENTES 16/20W</v>
          </cell>
          <cell r="C976" t="str">
            <v>UN</v>
          </cell>
          <cell r="D976">
            <v>250.35</v>
          </cell>
          <cell r="E976" t="str">
            <v>SIURB-E Jul/25</v>
          </cell>
        </row>
        <row r="977">
          <cell r="A977">
            <v>9009075</v>
          </cell>
          <cell r="B977" t="str">
            <v>LUMINÁRIA INDUSTRIAL - 2 LÂMPADAS FLUORESCENTE 32/40W</v>
          </cell>
          <cell r="C977" t="str">
            <v>UN</v>
          </cell>
          <cell r="D977">
            <v>294.56</v>
          </cell>
          <cell r="E977" t="str">
            <v>SIURB-E Jul/25</v>
          </cell>
        </row>
        <row r="978">
          <cell r="A978">
            <v>9009076</v>
          </cell>
          <cell r="B978" t="str">
            <v>LUMINÁRIA TIPO PLAFONIER BRANCA PARA LÂMPADA FLUORESCENTE 2X32W, COM DIFUSOR EM POLIESTIRENO TRANSPARENTE E SOQUETES (REF. COVISA)</v>
          </cell>
          <cell r="C978" t="str">
            <v>UN</v>
          </cell>
          <cell r="D978">
            <v>331.02</v>
          </cell>
          <cell r="E978" t="str">
            <v>SIURB-E Jul/25</v>
          </cell>
        </row>
        <row r="979">
          <cell r="A979">
            <v>9009078</v>
          </cell>
          <cell r="B979" t="str">
            <v>LUMINÁRIA INDUSTRIAL CORPO EM CHAPA DE AÇO TRATADA, PINTADA E REFLETOR EM ALUMÍNIO ANODIZADO DE ALTO BRILHO - 1XT 28W</v>
          </cell>
          <cell r="C979" t="str">
            <v>UN</v>
          </cell>
          <cell r="D979">
            <v>290.72000000000003</v>
          </cell>
          <cell r="E979" t="str">
            <v>SIURB-E Jul/25</v>
          </cell>
        </row>
        <row r="980">
          <cell r="A980">
            <v>9009079</v>
          </cell>
          <cell r="B980" t="str">
            <v>LUMINÁRIA INDUSTRIAL CORPO EM CHAPA DE AÇO TRATADA, PINTADA E REFLETOR EM ALUMÍNIO ANODIZADO DE ALTO BRILHO - 2XT 28W</v>
          </cell>
          <cell r="C980" t="str">
            <v>UN</v>
          </cell>
          <cell r="D980">
            <v>310.95999999999998</v>
          </cell>
          <cell r="E980" t="str">
            <v>SIURB-E Jul/25</v>
          </cell>
        </row>
        <row r="981">
          <cell r="A981">
            <v>9009087</v>
          </cell>
          <cell r="B981" t="str">
            <v>LUMINÁRIA COMERCIAL DE SOBREPOR, COM CORPO, ALETAS PLANAS E TAMPA PORTA LÂMPADAS EM CHAPA DE AÇO TRATADO E PINTURA NA COR BRANCA, REFLETOR COM ACABAMENTO ESPECULAR DE ALTO BRILHO - 2 LÂMPADAS FLUORESCENTES 16/20W</v>
          </cell>
          <cell r="C981" t="str">
            <v>UN</v>
          </cell>
          <cell r="D981">
            <v>351.74</v>
          </cell>
          <cell r="E981" t="str">
            <v>SIURB-E Jul/25</v>
          </cell>
        </row>
        <row r="982">
          <cell r="A982">
            <v>9009088</v>
          </cell>
          <cell r="B982" t="str">
            <v>LUMINÁRIA COMERCIAL DE SOBREPOR, COM CORPO, ALETAS PLANAS E TAMPA PORTA LÂMPADAS EM CHAPA DE AÇO TRATADA E PINTURA NA COR BRANCA, REFLETOR COM ACABAMENTO ESPECULAR DE ALTO BRILHO - 2 LÂMPADAS FLUORESCENTES 32/40W</v>
          </cell>
          <cell r="C982" t="str">
            <v>UN</v>
          </cell>
          <cell r="D982">
            <v>394.57</v>
          </cell>
          <cell r="E982" t="str">
            <v>SIURB-E Jul/25</v>
          </cell>
        </row>
        <row r="983">
          <cell r="A983">
            <v>9009091</v>
          </cell>
          <cell r="B983" t="str">
            <v>LUMINÁRIA COMERCIAL - 1 LÂMPADA FLUORESCENTE 54W</v>
          </cell>
          <cell r="C983" t="str">
            <v>UN</v>
          </cell>
          <cell r="D983">
            <v>362.91</v>
          </cell>
          <cell r="E983" t="str">
            <v>SIURB-E Jul/25</v>
          </cell>
        </row>
        <row r="984">
          <cell r="A984">
            <v>9009092</v>
          </cell>
          <cell r="B984" t="str">
            <v>LUMINÁRIA COMERCIAL - 2 LÂMPADAS FLUORESCENTES 54W</v>
          </cell>
          <cell r="C984" t="str">
            <v>UN</v>
          </cell>
          <cell r="D984">
            <v>442.87</v>
          </cell>
          <cell r="E984" t="str">
            <v>SIURB-E Jul/25</v>
          </cell>
        </row>
        <row r="985">
          <cell r="A985">
            <v>9009094</v>
          </cell>
          <cell r="B985" t="str">
            <v>LUMINÁRIA COMERCIAL - 1 LÂMPADA FLUORESCENTE DE 28W</v>
          </cell>
          <cell r="C985" t="str">
            <v>UN</v>
          </cell>
          <cell r="D985">
            <v>347.24</v>
          </cell>
          <cell r="E985" t="str">
            <v>SIURB-E Jul/25</v>
          </cell>
        </row>
        <row r="986">
          <cell r="A986">
            <v>9009096</v>
          </cell>
          <cell r="B986" t="str">
            <v>LUMINÁRIA COMERCIAL - 2 LÂMPADAS FLUORESCENTES 28W</v>
          </cell>
          <cell r="C986" t="str">
            <v>UN</v>
          </cell>
          <cell r="D986">
            <v>394.79</v>
          </cell>
          <cell r="E986" t="str">
            <v>SIURB-E Jul/25</v>
          </cell>
        </row>
        <row r="987">
          <cell r="A987">
            <v>9009102</v>
          </cell>
          <cell r="B987" t="str">
            <v>ARANDELA PAINEL LED DE SOBREPOR CORPO EM POLICARBONATO TIPO TARTARUGA COM PROTEÇÃO IP65, 12W</v>
          </cell>
          <cell r="C987" t="str">
            <v>UN</v>
          </cell>
          <cell r="D987">
            <v>91.29</v>
          </cell>
          <cell r="E987" t="str">
            <v>SIURB-E Jul/25</v>
          </cell>
        </row>
        <row r="988">
          <cell r="A988">
            <v>9009104</v>
          </cell>
          <cell r="B988" t="str">
            <v>LUMINÁRIA BALIZADOR DE SOBREPOR DE LED COM PROTEÇÃO IP65, CORPO EM ALUMÍNIO E DIFUSOR JATEADO</v>
          </cell>
          <cell r="C988" t="str">
            <v>UN</v>
          </cell>
          <cell r="D988">
            <v>114.16</v>
          </cell>
          <cell r="E988" t="str">
            <v>SIURB-E Jul/25</v>
          </cell>
        </row>
        <row r="989">
          <cell r="A989">
            <v>9009106</v>
          </cell>
          <cell r="B989" t="str">
            <v>LUMINÁRIA DE EMERGÊNCIA AUTÔNOMA COM 30 LEDS E AUTONOMIA MIN DE 6H - INSTALADA</v>
          </cell>
          <cell r="C989" t="str">
            <v>UN</v>
          </cell>
          <cell r="D989">
            <v>45.46</v>
          </cell>
          <cell r="E989" t="str">
            <v>SIURB-E Jul/25</v>
          </cell>
        </row>
        <row r="990">
          <cell r="A990">
            <v>9009107</v>
          </cell>
          <cell r="B990" t="str">
            <v>LUMINÁRIA DE SOBREPOR COM ALETAS COM 2 LÂMPADAS DE LED T8 DE 1,2M</v>
          </cell>
          <cell r="C990" t="str">
            <v>UN</v>
          </cell>
          <cell r="D990">
            <v>252.32</v>
          </cell>
          <cell r="E990" t="str">
            <v>SIURB-E Jul/25</v>
          </cell>
        </row>
        <row r="991">
          <cell r="A991">
            <v>9009111</v>
          </cell>
          <cell r="B991" t="str">
            <v>LUMINÁRIA LED DE SOBREPOR SLIM LINEAR 36W</v>
          </cell>
          <cell r="C991" t="str">
            <v>UN</v>
          </cell>
          <cell r="D991">
            <v>54.34</v>
          </cell>
          <cell r="E991" t="str">
            <v>SIURB-E Jul/25</v>
          </cell>
        </row>
        <row r="992">
          <cell r="A992">
            <v>9009112</v>
          </cell>
          <cell r="B992" t="str">
            <v>LUMINÁRIA PENDENTE COM UMA LÂMPADA DE LED DE 150W</v>
          </cell>
          <cell r="C992" t="str">
            <v>UN</v>
          </cell>
          <cell r="D992">
            <v>280.39</v>
          </cell>
          <cell r="E992" t="str">
            <v>SIURB-E Jul/25</v>
          </cell>
        </row>
        <row r="993">
          <cell r="A993">
            <v>9009114</v>
          </cell>
          <cell r="B993" t="str">
            <v>LUMINÁRIA QUADRADA DE EMBUTIR, TIPO CALHA FECHADA COM DIFUSOR TRANSPARENTE OU FOSCO PARA 4 LÂMPADAS TUBULARES DE LED 9/10W</v>
          </cell>
          <cell r="C993" t="str">
            <v>UN</v>
          </cell>
          <cell r="D993">
            <v>233.83</v>
          </cell>
          <cell r="E993" t="str">
            <v>SIURB-E Jul/25</v>
          </cell>
        </row>
        <row r="994">
          <cell r="A994">
            <v>9009117</v>
          </cell>
          <cell r="B994" t="str">
            <v>LUMINÁRIA RETANGULAR DE EMBUTIR COM ALETAS DE ALUMÍNIO PARA 2 LÂMPADAS TUBULARES DE LED 18/20W</v>
          </cell>
          <cell r="C994" t="str">
            <v>UN</v>
          </cell>
          <cell r="D994">
            <v>217.76</v>
          </cell>
          <cell r="E994" t="str">
            <v>SIURB-E Jul/25</v>
          </cell>
        </row>
        <row r="995">
          <cell r="A995">
            <v>9009118</v>
          </cell>
          <cell r="B995" t="str">
            <v>LUMINÁRIA RETANGULAR DE EMBUTIR COM ALETAS DE ALUMÍNIO PARA 2 LÂMPADAS TUBULARES DE LED 9/10W</v>
          </cell>
          <cell r="C995" t="str">
            <v>UN</v>
          </cell>
          <cell r="D995">
            <v>165.41</v>
          </cell>
          <cell r="E995" t="str">
            <v>SIURB-E Jul/25</v>
          </cell>
        </row>
        <row r="996">
          <cell r="A996">
            <v>9009121</v>
          </cell>
          <cell r="B996" t="str">
            <v>LUMINÁRIA RETANGULAR DE SOBREPOR COM ALETAS DE ALUMÍNIO PARA 2 LÂMPADAS TUBULARES DE LED 9/10W</v>
          </cell>
          <cell r="C996" t="str">
            <v>UN</v>
          </cell>
          <cell r="D996">
            <v>178.36</v>
          </cell>
          <cell r="E996" t="str">
            <v>SIURB-E Jul/25</v>
          </cell>
        </row>
        <row r="997">
          <cell r="A997">
            <v>9010000</v>
          </cell>
          <cell r="B997" t="str">
            <v>EQUIPAMENTOS DE EMERGÊNCIA E SEGURANÇA</v>
          </cell>
          <cell r="C997" t="str">
            <v>.</v>
          </cell>
          <cell r="D997" t="str">
            <v>.</v>
          </cell>
          <cell r="E997" t="str">
            <v>SIURB-E Jul/25</v>
          </cell>
        </row>
        <row r="998">
          <cell r="A998">
            <v>9010023</v>
          </cell>
          <cell r="B998" t="str">
            <v>LUMINÁRIA DE EMERGÊNCIA AUTÔNOMA COM LÂMPADA FLUORESCENTE 15W</v>
          </cell>
          <cell r="C998" t="str">
            <v>UN</v>
          </cell>
          <cell r="D998">
            <v>392.33</v>
          </cell>
          <cell r="E998" t="str">
            <v>SIURB-E Jul/25</v>
          </cell>
        </row>
        <row r="999">
          <cell r="A999">
            <v>9010024</v>
          </cell>
          <cell r="B999" t="str">
            <v>LUMINÁRIA DE EMERGÊNCIA AUTÔNOMA COM 2 PROJETORES 55W/12VCC</v>
          </cell>
          <cell r="C999" t="str">
            <v>UN</v>
          </cell>
          <cell r="D999">
            <v>695.45</v>
          </cell>
          <cell r="E999" t="str">
            <v>SIURB-E Jul/25</v>
          </cell>
        </row>
        <row r="1000">
          <cell r="A1000">
            <v>9010027</v>
          </cell>
          <cell r="B1000" t="str">
            <v>LUMINÁRIA DE EMERGÊNCIA AUTÔNOMA COM LÂMPADA FLUORESCENTE 9W</v>
          </cell>
          <cell r="C1000" t="str">
            <v>UN</v>
          </cell>
          <cell r="D1000">
            <v>312.55</v>
          </cell>
          <cell r="E1000" t="str">
            <v>SIURB-E Jul/25</v>
          </cell>
        </row>
        <row r="1001">
          <cell r="A1001">
            <v>9010028</v>
          </cell>
          <cell r="B1001" t="str">
            <v>LUMINÁRIA DE EMERGÊNCIA AUTÔNOMA COM 30 LEDS - 2W - AUTONOMIA MIN. 3H - COMPLETA</v>
          </cell>
          <cell r="C1001" t="str">
            <v>UN</v>
          </cell>
          <cell r="D1001">
            <v>93.27</v>
          </cell>
          <cell r="E1001" t="str">
            <v>SIURB-E Jul/25</v>
          </cell>
        </row>
        <row r="1002">
          <cell r="A1002">
            <v>9010031</v>
          </cell>
          <cell r="B1002" t="str">
            <v>BATERIA AUTOMOTIVA SELADA SEM COMPLEMENTAÇÃO DE NÍVEL 40AH-12V</v>
          </cell>
          <cell r="C1002" t="str">
            <v>UN</v>
          </cell>
          <cell r="D1002">
            <v>548.13</v>
          </cell>
          <cell r="E1002" t="str">
            <v>SIURB-E Jul/25</v>
          </cell>
        </row>
        <row r="1003">
          <cell r="A1003">
            <v>9010032</v>
          </cell>
          <cell r="B1003" t="str">
            <v>BOTOEIRA DE COMANDO "LIGA-DESLIGA"</v>
          </cell>
          <cell r="C1003" t="str">
            <v>UN</v>
          </cell>
          <cell r="D1003">
            <v>41.61</v>
          </cell>
          <cell r="E1003" t="str">
            <v>SIURB-E Jul/25</v>
          </cell>
        </row>
        <row r="1004">
          <cell r="A1004">
            <v>9010033</v>
          </cell>
          <cell r="B1004" t="str">
            <v>PAINEL REPETIDOR DE DETECÇÃO E ALARME DE INCÊNDIO TIPO ENDEREÇÁVEL</v>
          </cell>
          <cell r="C1004" t="str">
            <v>UN</v>
          </cell>
          <cell r="D1004">
            <v>1325.42</v>
          </cell>
          <cell r="E1004" t="str">
            <v>SIURB-E Jul/25</v>
          </cell>
        </row>
        <row r="1005">
          <cell r="A1005">
            <v>9010050</v>
          </cell>
          <cell r="B1005" t="str">
            <v>CENTRAL DE ALARME DE INCÊNDIO ATÉ 12 LAÇOS</v>
          </cell>
          <cell r="C1005" t="str">
            <v>UN</v>
          </cell>
          <cell r="D1005">
            <v>1280.97</v>
          </cell>
          <cell r="E1005" t="str">
            <v>SIURB-E Jul/25</v>
          </cell>
        </row>
        <row r="1006">
          <cell r="A1006">
            <v>9010053</v>
          </cell>
          <cell r="B1006" t="str">
            <v>CENTRAL DE ALARME DE INCÊNDIO ATÉ 24 LAÇOS</v>
          </cell>
          <cell r="C1006" t="str">
            <v>UN</v>
          </cell>
          <cell r="D1006">
            <v>1881.38</v>
          </cell>
          <cell r="E1006" t="str">
            <v>SIURB-E Jul/25</v>
          </cell>
        </row>
        <row r="1007">
          <cell r="A1007">
            <v>9010054</v>
          </cell>
          <cell r="B1007" t="str">
            <v>ACIONADOR LIGA-DESLIGA PARA BOMBA COM MARTELO QUEBRA VIDRO</v>
          </cell>
          <cell r="C1007" t="str">
            <v>UN</v>
          </cell>
          <cell r="D1007">
            <v>196.44</v>
          </cell>
          <cell r="E1007" t="str">
            <v>SIURB-E Jul/25</v>
          </cell>
        </row>
        <row r="1008">
          <cell r="A1008">
            <v>9010055</v>
          </cell>
          <cell r="B1008" t="str">
            <v>ACIONADOR MANUAL TIPO "QUEBRE O VIDRO"</v>
          </cell>
          <cell r="C1008" t="str">
            <v>UN</v>
          </cell>
          <cell r="D1008">
            <v>104.64</v>
          </cell>
          <cell r="E1008" t="str">
            <v>SIURB-E Jul/25</v>
          </cell>
        </row>
        <row r="1009">
          <cell r="A1009">
            <v>9010056</v>
          </cell>
          <cell r="B1009" t="str">
            <v>LUMINÁRIA DE EMERGÊNCIA AUTÔNOMA COM 30 LEDS E AUTONOMIA MIN DE 6H</v>
          </cell>
          <cell r="C1009" t="str">
            <v>UN</v>
          </cell>
          <cell r="D1009">
            <v>45.46</v>
          </cell>
          <cell r="E1009" t="str">
            <v>SIURB-E Jul/25</v>
          </cell>
        </row>
        <row r="1010">
          <cell r="A1010">
            <v>9010058</v>
          </cell>
          <cell r="B1010" t="str">
            <v>CAMPAINHA DE TIMBRE (SINO) 24V-95DB</v>
          </cell>
          <cell r="C1010" t="str">
            <v>UN</v>
          </cell>
          <cell r="D1010">
            <v>165.32</v>
          </cell>
          <cell r="E1010" t="str">
            <v>SIURB-E Jul/25</v>
          </cell>
        </row>
        <row r="1011">
          <cell r="A1011">
            <v>9010062</v>
          </cell>
          <cell r="B1011" t="str">
            <v>SIRENE ELETRÔNICA SOM AGUDO ONDULANTE 24V-100 À 120DB, COM FLASH</v>
          </cell>
          <cell r="C1011" t="str">
            <v>UN</v>
          </cell>
          <cell r="D1011">
            <v>124.62</v>
          </cell>
          <cell r="E1011" t="str">
            <v>SIURB-E Jul/25</v>
          </cell>
        </row>
        <row r="1012">
          <cell r="A1012">
            <v>9010063</v>
          </cell>
          <cell r="B1012" t="str">
            <v>SIRENE ELETRÔNICA BITONAL 24V-100 À 120DB, COM FLASH</v>
          </cell>
          <cell r="C1012" t="str">
            <v>UN</v>
          </cell>
          <cell r="D1012">
            <v>196.4</v>
          </cell>
          <cell r="E1012" t="str">
            <v>SIURB-E Jul/25</v>
          </cell>
        </row>
        <row r="1013">
          <cell r="A1013">
            <v>9010066</v>
          </cell>
          <cell r="B1013" t="str">
            <v>DETECTOR ÓPTICO DE FUMAÇA PARA SISTEMAS ENDEREÇÁVEIS</v>
          </cell>
          <cell r="C1013" t="str">
            <v>UN</v>
          </cell>
          <cell r="D1013">
            <v>212.43</v>
          </cell>
          <cell r="E1013" t="str">
            <v>SIURB-E Jul/25</v>
          </cell>
        </row>
        <row r="1014">
          <cell r="A1014">
            <v>9010071</v>
          </cell>
          <cell r="B1014" t="str">
            <v>DETECTOR DE PRESENÇA TIPO INFRAVERMELHO PASSIVO - 110VCA</v>
          </cell>
          <cell r="C1014" t="str">
            <v>UN</v>
          </cell>
          <cell r="D1014">
            <v>79.900000000000006</v>
          </cell>
          <cell r="E1014" t="str">
            <v>SIURB-E Jul/25</v>
          </cell>
        </row>
        <row r="1015">
          <cell r="A1015">
            <v>9010072</v>
          </cell>
          <cell r="B1015" t="str">
            <v>DETECTOR DE TEMPERATURA PARA SISTEMAS ENDEREÇÁVEIS</v>
          </cell>
          <cell r="C1015" t="str">
            <v>UN</v>
          </cell>
          <cell r="D1015">
            <v>210.03</v>
          </cell>
          <cell r="E1015" t="str">
            <v>SIURB-E Jul/25</v>
          </cell>
        </row>
        <row r="1016">
          <cell r="A1016">
            <v>9010074</v>
          </cell>
          <cell r="B1016" t="str">
            <v>NO-BREAK TRIFÁSICO - 15 KVA - AUTONOMIA DE 15MIN.</v>
          </cell>
          <cell r="C1016" t="str">
            <v>UN</v>
          </cell>
          <cell r="D1016">
            <v>46538.78</v>
          </cell>
          <cell r="E1016" t="str">
            <v>SIURB-E Jul/25</v>
          </cell>
        </row>
        <row r="1017">
          <cell r="A1017">
            <v>9010075</v>
          </cell>
          <cell r="B1017" t="str">
            <v>NO BREAK BIFÁSICO 10 KVA - AUTONOMIA DE 15 MINUTOS</v>
          </cell>
          <cell r="C1017" t="str">
            <v>UN</v>
          </cell>
          <cell r="D1017">
            <v>24445.14</v>
          </cell>
          <cell r="E1017" t="str">
            <v>SIURB-E Jul/25</v>
          </cell>
        </row>
        <row r="1018">
          <cell r="A1018">
            <v>9010077</v>
          </cell>
          <cell r="B1018" t="str">
            <v>ESTABILIZADOR ELETRÔNICO TRIFÁSICO - 15KVA</v>
          </cell>
          <cell r="C1018" t="str">
            <v>UN</v>
          </cell>
          <cell r="D1018">
            <v>24910.02</v>
          </cell>
          <cell r="E1018" t="str">
            <v>SIURB-E Jul/25</v>
          </cell>
        </row>
        <row r="1019">
          <cell r="A1019">
            <v>9010084</v>
          </cell>
          <cell r="B1019" t="str">
            <v>GRUPO GERADOR 81KVA EXCITAÇÃO BRUSHLESS COM QUADRO TRANSFORMAÇÃO AUTOMÁTICA</v>
          </cell>
          <cell r="C1019" t="str">
            <v>UN</v>
          </cell>
          <cell r="D1019">
            <v>103364.78</v>
          </cell>
          <cell r="E1019" t="str">
            <v>SIURB-E Jul/25</v>
          </cell>
        </row>
        <row r="1020">
          <cell r="A1020">
            <v>9010085</v>
          </cell>
          <cell r="B1020" t="str">
            <v>GRUPO GERADOR 110KVA EXCITAÇÃO BRUSHLESS C/ QUADRO TRANSF. AUTOMÁTICA</v>
          </cell>
          <cell r="C1020" t="str">
            <v>UN</v>
          </cell>
          <cell r="D1020">
            <v>124300.89</v>
          </cell>
          <cell r="E1020" t="str">
            <v>SIURB-E Jul/25</v>
          </cell>
        </row>
        <row r="1021">
          <cell r="A1021">
            <v>9010086</v>
          </cell>
          <cell r="B1021" t="str">
            <v>GRUPO GERADOR 150KVA EXCITAÇÃO BRUSHLESS C/ QUADRO TRANSF. AUTOMÁTICA</v>
          </cell>
          <cell r="C1021" t="str">
            <v>UN</v>
          </cell>
          <cell r="D1021">
            <v>147112.16</v>
          </cell>
          <cell r="E1021" t="str">
            <v>SIURB-E Jul/25</v>
          </cell>
        </row>
        <row r="1022">
          <cell r="A1022">
            <v>9010087</v>
          </cell>
          <cell r="B1022" t="str">
            <v>GRUPO GERADOR 170KVA EXCITAÇÃO BRUSHLESS COM QUADRO TRANSFORMAÇÃO AUTOMÁTICA</v>
          </cell>
          <cell r="C1022" t="str">
            <v>UN</v>
          </cell>
          <cell r="D1022">
            <v>146783.10999999999</v>
          </cell>
          <cell r="E1022" t="str">
            <v>SIURB-E Jul/25</v>
          </cell>
        </row>
        <row r="1023">
          <cell r="A1023">
            <v>9010088</v>
          </cell>
          <cell r="B1023" t="str">
            <v>GRUPO GERADOR 170KVA EXCITAÇÃO BRUSHLESS COM QUADRO TRANSFORMAÇÃO AUTOMÁTICA</v>
          </cell>
          <cell r="C1023" t="str">
            <v>UN</v>
          </cell>
          <cell r="D1023">
            <v>146783.10999999999</v>
          </cell>
          <cell r="E1023" t="str">
            <v>SIURB-E Jul/25</v>
          </cell>
        </row>
        <row r="1024">
          <cell r="A1024">
            <v>9010089</v>
          </cell>
          <cell r="B1024" t="str">
            <v>GRUPO GERADOR 275KVA EXCITAÇÃO BRUSHLESS C/ QUADRO TRANSF. AUTOMÁTICA</v>
          </cell>
          <cell r="C1024" t="str">
            <v>UN</v>
          </cell>
          <cell r="D1024">
            <v>209976.56</v>
          </cell>
          <cell r="E1024" t="str">
            <v>SIURB-E Jul/25</v>
          </cell>
        </row>
        <row r="1025">
          <cell r="A1025">
            <v>9010090</v>
          </cell>
          <cell r="B1025" t="str">
            <v>GRUPO GERADOR 375KVA EXCITAÇÃO BRUSHLESS COM QUADRO TRANSFORMAÇÃO AUTOMÁTICA</v>
          </cell>
          <cell r="C1025" t="str">
            <v>UN</v>
          </cell>
          <cell r="D1025">
            <v>236343.86</v>
          </cell>
          <cell r="E1025" t="str">
            <v>SIURB-E Jul/25</v>
          </cell>
        </row>
        <row r="1026">
          <cell r="A1026">
            <v>9010106</v>
          </cell>
          <cell r="B1026" t="str">
            <v>ESPUMA CORTA-FOGO (FIRESTOP) PARA JUNTAS ESTRUTURAIS E SHAFTS DE PRUMADAS - PROTEÇÃO PASSIVA CONTRA INCÊNDIO - FORNECIMENTO DE MATERIAIS E EXECUÇÃO DE SERVIÇO ESPECIALIZADO</v>
          </cell>
          <cell r="C1026" t="str">
            <v>UN</v>
          </cell>
          <cell r="D1026">
            <v>876.66</v>
          </cell>
          <cell r="E1026" t="str">
            <v>SIURB-E Jul/25</v>
          </cell>
        </row>
        <row r="1027">
          <cell r="A1027">
            <v>9010112</v>
          </cell>
          <cell r="B1027" t="str">
            <v>GRUPO GERADOR 81KVA EXCITAÇÃO BRUSHLESS COM QUADRO TRANSFORMAÇÃO AUTOMÁTICA</v>
          </cell>
          <cell r="C1027" t="str">
            <v>UN</v>
          </cell>
          <cell r="D1027">
            <v>103364.78</v>
          </cell>
          <cell r="E1027" t="str">
            <v>SIURB-E Jul/25</v>
          </cell>
        </row>
        <row r="1028">
          <cell r="A1028">
            <v>9010113</v>
          </cell>
          <cell r="B1028" t="str">
            <v>GRUPO GERADOR 170KVA EXCITAÇÃO BRUSHLESS COM QUADRO TRANSFORMAÇÃO AUTOMÁTICA</v>
          </cell>
          <cell r="C1028" t="str">
            <v>UN</v>
          </cell>
          <cell r="D1028">
            <v>146783.10999999999</v>
          </cell>
          <cell r="E1028" t="str">
            <v>SIURB-E Jul/25</v>
          </cell>
        </row>
        <row r="1029">
          <cell r="A1029">
            <v>9011000</v>
          </cell>
          <cell r="B1029" t="str">
            <v>PÁRA-RAIOS</v>
          </cell>
          <cell r="C1029" t="str">
            <v>.</v>
          </cell>
          <cell r="D1029" t="str">
            <v>.</v>
          </cell>
          <cell r="E1029" t="str">
            <v>SIURB-E Jul/25</v>
          </cell>
        </row>
        <row r="1030">
          <cell r="A1030">
            <v>9011005</v>
          </cell>
          <cell r="B1030" t="str">
            <v>PÁRA-RAIOS TIPO "FRANKLIN", EXCLUSIVE DESCIDA E ATERRAMENTO</v>
          </cell>
          <cell r="C1030" t="str">
            <v>UN</v>
          </cell>
          <cell r="D1030">
            <v>802.81</v>
          </cell>
          <cell r="E1030" t="str">
            <v>SIURB-E Jul/25</v>
          </cell>
        </row>
        <row r="1031">
          <cell r="A1031">
            <v>9011014</v>
          </cell>
          <cell r="B1031" t="str">
            <v>CAIXA DE INSPEÇÃO DE ATERRAMENTO TIPO EMBUTIR COM TAMPA E ALÇA</v>
          </cell>
          <cell r="C1031" t="str">
            <v>UN</v>
          </cell>
          <cell r="D1031">
            <v>174.14</v>
          </cell>
          <cell r="E1031" t="str">
            <v>SIURB-E Jul/25</v>
          </cell>
        </row>
        <row r="1032">
          <cell r="A1032">
            <v>9011015</v>
          </cell>
          <cell r="B1032" t="str">
            <v>CAIXA DE INSPEÇÃO DE ATERRAMENTO TIPO SUSPENSA EM PVC OU POLIPROPILENO</v>
          </cell>
          <cell r="C1032" t="str">
            <v>UN</v>
          </cell>
          <cell r="D1032">
            <v>109.29</v>
          </cell>
          <cell r="E1032" t="str">
            <v>SIURB-E Jul/25</v>
          </cell>
        </row>
        <row r="1033">
          <cell r="A1033">
            <v>9011017</v>
          </cell>
          <cell r="B1033" t="str">
            <v>LUZ DE OBSTÁCULO SIMPLES COM FOTOCELULA SOLAR</v>
          </cell>
          <cell r="C1033" t="str">
            <v>UN</v>
          </cell>
          <cell r="D1033">
            <v>225.43</v>
          </cell>
          <cell r="E1033" t="str">
            <v>SIURB-E Jul/25</v>
          </cell>
        </row>
        <row r="1034">
          <cell r="A1034">
            <v>9011018</v>
          </cell>
          <cell r="B1034" t="str">
            <v>LUZ DE OBSTÁCULO DUPLA COM FOTOCELULA SOLAR</v>
          </cell>
          <cell r="C1034" t="str">
            <v>UN</v>
          </cell>
          <cell r="D1034">
            <v>309.42</v>
          </cell>
          <cell r="E1034" t="str">
            <v>SIURB-E Jul/25</v>
          </cell>
        </row>
        <row r="1035">
          <cell r="A1035">
            <v>9011040</v>
          </cell>
          <cell r="B1035" t="str">
            <v>CONDUTOR EM AÇO CA - 25 - 1/2" P/ PARA-RAIO</v>
          </cell>
          <cell r="C1035" t="str">
            <v>M</v>
          </cell>
          <cell r="D1035">
            <v>13.65</v>
          </cell>
          <cell r="E1035" t="str">
            <v>SIURB-E Jul/25</v>
          </cell>
        </row>
        <row r="1036">
          <cell r="A1036">
            <v>9011041</v>
          </cell>
          <cell r="B1036" t="str">
            <v>CONDUTOR EM AÇO CA - 25 - 3/8" P/ PARA-RAIO</v>
          </cell>
          <cell r="C1036" t="str">
            <v>M</v>
          </cell>
          <cell r="D1036">
            <v>16.57</v>
          </cell>
          <cell r="E1036" t="str">
            <v>SIURB-E Jul/25</v>
          </cell>
        </row>
        <row r="1037">
          <cell r="A1037">
            <v>9011050</v>
          </cell>
          <cell r="B1037" t="str">
            <v>HASTE DE AÇO GALVANIZADO, INCLUSIVE BASE E ESTAIS - 2"/3M</v>
          </cell>
          <cell r="C1037" t="str">
            <v>UN</v>
          </cell>
          <cell r="D1037">
            <v>710.42</v>
          </cell>
          <cell r="E1037" t="str">
            <v>SIURB-E Jul/25</v>
          </cell>
        </row>
        <row r="1038">
          <cell r="A1038">
            <v>9011051</v>
          </cell>
          <cell r="B1038" t="str">
            <v>CORDOALHA DE COBRE NÚ, INCLUSIVE ISOLADORES - 16,00MM2</v>
          </cell>
          <cell r="C1038" t="str">
            <v>M</v>
          </cell>
          <cell r="D1038">
            <v>59.29</v>
          </cell>
          <cell r="E1038" t="str">
            <v>SIURB-E Jul/25</v>
          </cell>
        </row>
        <row r="1039">
          <cell r="A1039">
            <v>9011053</v>
          </cell>
          <cell r="B1039" t="str">
            <v>CORDOALHA DE COBRE NÚ, INCLUSIVE ISOLADORES - 35,00MM2</v>
          </cell>
          <cell r="C1039" t="str">
            <v>M</v>
          </cell>
          <cell r="D1039">
            <v>80.63</v>
          </cell>
          <cell r="E1039" t="str">
            <v>SIURB-E Jul/25</v>
          </cell>
        </row>
        <row r="1040">
          <cell r="A1040">
            <v>9011054</v>
          </cell>
          <cell r="B1040" t="str">
            <v>CORDOALHA DE COBRE NÚ, INCLUSIVE ISOLADORES - 50,00MM2</v>
          </cell>
          <cell r="C1040" t="str">
            <v>M</v>
          </cell>
          <cell r="D1040">
            <v>98.61</v>
          </cell>
          <cell r="E1040" t="str">
            <v>SIURB-E Jul/25</v>
          </cell>
        </row>
        <row r="1041">
          <cell r="A1041">
            <v>9011061</v>
          </cell>
          <cell r="B1041" t="str">
            <v>TUBO DE PVC PARA PROTEÇÃO DE CORDOALHA - 2"X3M</v>
          </cell>
          <cell r="C1041" t="str">
            <v>UN</v>
          </cell>
          <cell r="D1041">
            <v>122.37</v>
          </cell>
          <cell r="E1041" t="str">
            <v>SIURB-E Jul/25</v>
          </cell>
        </row>
        <row r="1042">
          <cell r="A1042">
            <v>9011090</v>
          </cell>
          <cell r="B1042" t="str">
            <v>TOMADA DE TERRA COMPLETA</v>
          </cell>
          <cell r="C1042" t="str">
            <v>UN</v>
          </cell>
          <cell r="D1042">
            <v>1313.65</v>
          </cell>
          <cell r="E1042" t="str">
            <v>SIURB-E Jul/25</v>
          </cell>
        </row>
        <row r="1043">
          <cell r="A1043">
            <v>9011091</v>
          </cell>
          <cell r="B1043" t="str">
            <v>TOMADA DE TERRA COMPLETA PARA 1 HASTE</v>
          </cell>
          <cell r="C1043" t="str">
            <v>UN</v>
          </cell>
          <cell r="D1043">
            <v>469.98</v>
          </cell>
          <cell r="E1043" t="str">
            <v>SIURB-E Jul/25</v>
          </cell>
        </row>
        <row r="1044">
          <cell r="A1044">
            <v>9011094</v>
          </cell>
          <cell r="B1044" t="str">
            <v>BARRA CHATA DE ALUMÍNIO TIPO FITA 1/4" X 3/4"</v>
          </cell>
          <cell r="C1044" t="str">
            <v>M</v>
          </cell>
          <cell r="D1044">
            <v>34.97</v>
          </cell>
          <cell r="E1044" t="str">
            <v>SIURB-E Jul/25</v>
          </cell>
        </row>
        <row r="1045">
          <cell r="A1045">
            <v>9011095</v>
          </cell>
          <cell r="B1045" t="str">
            <v>BARRA CHATA DE ALUMÍNIO TIPO FITA 1/8" X 7/8"</v>
          </cell>
          <cell r="C1045" t="str">
            <v>M</v>
          </cell>
          <cell r="D1045">
            <v>26.86</v>
          </cell>
          <cell r="E1045" t="str">
            <v>SIURB-E Jul/25</v>
          </cell>
        </row>
        <row r="1046">
          <cell r="A1046">
            <v>9012000</v>
          </cell>
          <cell r="B1046" t="str">
            <v>DIVERSOS</v>
          </cell>
          <cell r="C1046" t="str">
            <v>.</v>
          </cell>
          <cell r="D1046" t="str">
            <v>.</v>
          </cell>
          <cell r="E1046" t="str">
            <v>SIURB-E Jul/25</v>
          </cell>
        </row>
        <row r="1047">
          <cell r="A1047">
            <v>9012050</v>
          </cell>
          <cell r="B1047" t="str">
            <v>QUADRO COMANDO PARA CONJUNTO MOTOR-BOMBA, MONOFÁSICO - ATÉ 5HP</v>
          </cell>
          <cell r="C1047" t="str">
            <v>UN</v>
          </cell>
          <cell r="D1047">
            <v>2725.65</v>
          </cell>
          <cell r="E1047" t="str">
            <v>SIURB-E Jul/25</v>
          </cell>
        </row>
        <row r="1048">
          <cell r="A1048">
            <v>9012051</v>
          </cell>
          <cell r="B1048" t="str">
            <v>QUADRO COMANDO PARA CONJUNTO MOTOR-BOMBA, TRIFÁSICO - ATÉ 5HP</v>
          </cell>
          <cell r="C1048" t="str">
            <v>UN</v>
          </cell>
          <cell r="D1048">
            <v>2797.77</v>
          </cell>
          <cell r="E1048" t="str">
            <v>SIURB-E Jul/25</v>
          </cell>
        </row>
        <row r="1049">
          <cell r="A1049">
            <v>9012052</v>
          </cell>
          <cell r="B1049" t="str">
            <v>QUADRO DE ÁGUA DE REUSO</v>
          </cell>
          <cell r="C1049" t="str">
            <v>UN</v>
          </cell>
          <cell r="D1049">
            <v>3059.05</v>
          </cell>
          <cell r="E1049" t="str">
            <v>SIURB-E Jul/25</v>
          </cell>
        </row>
        <row r="1050">
          <cell r="A1050">
            <v>9012053</v>
          </cell>
          <cell r="B1050" t="str">
            <v>QUADRO DE BOMBA DE INCÊNDIO</v>
          </cell>
          <cell r="C1050" t="str">
            <v>UN</v>
          </cell>
          <cell r="D1050">
            <v>1663.67</v>
          </cell>
          <cell r="E1050" t="str">
            <v>SIURB-E Jul/25</v>
          </cell>
        </row>
        <row r="1051">
          <cell r="A1051">
            <v>9012054</v>
          </cell>
          <cell r="B1051" t="str">
            <v>QUADRO DE BOMBA DE RECALQUE</v>
          </cell>
          <cell r="C1051" t="str">
            <v>UN</v>
          </cell>
          <cell r="D1051">
            <v>4584.12</v>
          </cell>
          <cell r="E1051" t="str">
            <v>SIURB-E Jul/25</v>
          </cell>
        </row>
        <row r="1052">
          <cell r="A1052">
            <v>9013000</v>
          </cell>
          <cell r="B1052" t="str">
            <v>ELETROFERRAGENS</v>
          </cell>
          <cell r="C1052" t="str">
            <v>.</v>
          </cell>
          <cell r="D1052" t="str">
            <v>.</v>
          </cell>
          <cell r="E1052" t="str">
            <v>SIURB-E Jul/25</v>
          </cell>
        </row>
        <row r="1053">
          <cell r="A1053">
            <v>9013005</v>
          </cell>
          <cell r="B1053" t="str">
            <v>PERFILADO LISO CHAPA 14-GE-MED. 19X38MM COM TAMPA E INSTALAÇÃO</v>
          </cell>
          <cell r="C1053" t="str">
            <v>M</v>
          </cell>
          <cell r="D1053">
            <v>73.81</v>
          </cell>
          <cell r="E1053" t="str">
            <v>SIURB-E Jul/25</v>
          </cell>
        </row>
        <row r="1054">
          <cell r="A1054">
            <v>9013007</v>
          </cell>
          <cell r="B1054" t="str">
            <v>PERFILADO LISO CHAPA 14-GE-MED. 38X38MM COM TAMPA E INSTALAÇÃO</v>
          </cell>
          <cell r="C1054" t="str">
            <v>M</v>
          </cell>
          <cell r="D1054">
            <v>55.06</v>
          </cell>
          <cell r="E1054" t="str">
            <v>SIURB-E Jul/25</v>
          </cell>
        </row>
        <row r="1055">
          <cell r="A1055">
            <v>9013008</v>
          </cell>
          <cell r="B1055" t="str">
            <v>PERFILADO LISO CHAPA 14-GE-MED. 38X76MM COM TAMPA E INSTALAÇÃO.</v>
          </cell>
          <cell r="C1055" t="str">
            <v>M</v>
          </cell>
          <cell r="D1055">
            <v>111.43</v>
          </cell>
          <cell r="E1055" t="str">
            <v>SIURB-E Jul/25</v>
          </cell>
        </row>
        <row r="1056">
          <cell r="A1056">
            <v>9013011</v>
          </cell>
          <cell r="B1056" t="str">
            <v>PERFILADO PERFURADO CHAPA 14-GE-MED. 19X38MM COM TAMPA E INSTALAÇÃO</v>
          </cell>
          <cell r="C1056" t="str">
            <v>M</v>
          </cell>
          <cell r="D1056">
            <v>74.16</v>
          </cell>
          <cell r="E1056" t="str">
            <v>SIURB-E Jul/25</v>
          </cell>
        </row>
        <row r="1057">
          <cell r="A1057">
            <v>9013013</v>
          </cell>
          <cell r="B1057" t="str">
            <v>PERFILADO PERFURADO CHAPA 14-GE-MED. 38X38MM COM TAMPA E INSTALAÇÃO</v>
          </cell>
          <cell r="C1057" t="str">
            <v>M</v>
          </cell>
          <cell r="D1057">
            <v>53.37</v>
          </cell>
          <cell r="E1057" t="str">
            <v>SIURB-E Jul/25</v>
          </cell>
        </row>
        <row r="1058">
          <cell r="A1058">
            <v>9013014</v>
          </cell>
          <cell r="B1058" t="str">
            <v>PERFILADO PERFURADO CHAPA 14-GE-MED. 38X76MM COM TAMPA E INSTALAÇÃO</v>
          </cell>
          <cell r="C1058" t="str">
            <v>M</v>
          </cell>
          <cell r="D1058">
            <v>111.31</v>
          </cell>
          <cell r="E1058" t="str">
            <v>SIURB-E Jul/25</v>
          </cell>
        </row>
        <row r="1059">
          <cell r="A1059">
            <v>9013021</v>
          </cell>
          <cell r="B1059" t="str">
            <v>ELETROCALHA LISA GALVANIZADA ELETROLÍTICA CHAPA 14 - 100X50MM  COM TAMPA E INSTALAÇÃO</v>
          </cell>
          <cell r="C1059" t="str">
            <v>M</v>
          </cell>
          <cell r="D1059">
            <v>121.76</v>
          </cell>
          <cell r="E1059" t="str">
            <v>SIURB-E Jul/25</v>
          </cell>
        </row>
        <row r="1060">
          <cell r="A1060">
            <v>9013022</v>
          </cell>
          <cell r="B1060" t="str">
            <v>ELETROCALHA LISA GALVANIZADA ELETROLÍTICA CHAPA 14 - 125X50MM  COM TAMPA E INSTALAÇÃO</v>
          </cell>
          <cell r="C1060" t="str">
            <v>M</v>
          </cell>
          <cell r="D1060">
            <v>136.59</v>
          </cell>
          <cell r="E1060" t="str">
            <v>SIURB-E Jul/25</v>
          </cell>
        </row>
        <row r="1061">
          <cell r="A1061">
            <v>9013023</v>
          </cell>
          <cell r="B1061" t="str">
            <v>ELETROCALHA LISA GALVANIZADA ELETROLÍTICA CHAPA 14 - 150X50MM  COM TAMPA E INSTALAÇÃO</v>
          </cell>
          <cell r="C1061" t="str">
            <v>M</v>
          </cell>
          <cell r="D1061">
            <v>150.61000000000001</v>
          </cell>
          <cell r="E1061" t="str">
            <v>SIURB-E Jul/25</v>
          </cell>
        </row>
        <row r="1062">
          <cell r="A1062">
            <v>9013024</v>
          </cell>
          <cell r="B1062" t="str">
            <v>ELETROCALHA LISA GALV. ELETROLÍTICA CHAPA 14 - 175X50MM C/ TAMPA E INST.</v>
          </cell>
          <cell r="C1062" t="str">
            <v>M</v>
          </cell>
          <cell r="D1062">
            <v>171.54</v>
          </cell>
          <cell r="E1062" t="str">
            <v>SIURB-E Jul/25</v>
          </cell>
        </row>
        <row r="1063">
          <cell r="A1063">
            <v>9013025</v>
          </cell>
          <cell r="B1063" t="str">
            <v>ELETROCALHA LISA GALVANIZADA ELETROLÍTICA CHAPA 14 - 200X50MM  COM TAMPA E INSTALAÇÃO</v>
          </cell>
          <cell r="C1063" t="str">
            <v>M</v>
          </cell>
          <cell r="D1063">
            <v>178.53</v>
          </cell>
          <cell r="E1063" t="str">
            <v>SIURB-E Jul/25</v>
          </cell>
        </row>
        <row r="1064">
          <cell r="A1064">
            <v>9013026</v>
          </cell>
          <cell r="B1064" t="str">
            <v>ELETROCALHA LISA GALV. ELETROL. CHAPA 14 - 250X50MM C/ TAMPA E INST.</v>
          </cell>
          <cell r="C1064" t="str">
            <v>M</v>
          </cell>
          <cell r="D1064">
            <v>214.05</v>
          </cell>
          <cell r="E1064" t="str">
            <v>SIURB-E Jul/25</v>
          </cell>
        </row>
        <row r="1065">
          <cell r="A1065">
            <v>9013027</v>
          </cell>
          <cell r="B1065" t="str">
            <v>ELETROCALHA LISA GALVANIZADA ELETROLÍTICA CHAPA 14 - 300X50MM  COM TAMPA E INSTALAÇÃO</v>
          </cell>
          <cell r="C1065" t="str">
            <v>M</v>
          </cell>
          <cell r="D1065">
            <v>223.32</v>
          </cell>
          <cell r="E1065" t="str">
            <v>SIURB-E Jul/25</v>
          </cell>
        </row>
        <row r="1066">
          <cell r="A1066">
            <v>9013031</v>
          </cell>
          <cell r="B1066" t="str">
            <v>ELETROCALHA LISA GALV. ELETROL. CHAPA 14 - 150X100MM C/ TAMPA E INST.</v>
          </cell>
          <cell r="C1066" t="str">
            <v>M</v>
          </cell>
          <cell r="D1066">
            <v>198.61</v>
          </cell>
          <cell r="E1066" t="str">
            <v>SIURB-E Jul/25</v>
          </cell>
        </row>
        <row r="1067">
          <cell r="A1067">
            <v>9013032</v>
          </cell>
          <cell r="B1067" t="str">
            <v>ELETROCALHA LISA GALVANIZADA ELETROLÍTICA CHAPA 14 - 200X100MM COM TAMPA E INSTALAÇÃO</v>
          </cell>
          <cell r="C1067" t="str">
            <v>M</v>
          </cell>
          <cell r="D1067">
            <v>223.08</v>
          </cell>
          <cell r="E1067" t="str">
            <v>SIURB-E Jul/25</v>
          </cell>
        </row>
        <row r="1068">
          <cell r="A1068">
            <v>9013033</v>
          </cell>
          <cell r="B1068" t="str">
            <v>ELETROCALHA LISA GALV. ELETROL. CHAPA 14 - 250X100MM C/ TAMPA E INST.</v>
          </cell>
          <cell r="C1068" t="str">
            <v>M</v>
          </cell>
          <cell r="D1068">
            <v>246.01</v>
          </cell>
          <cell r="E1068" t="str">
            <v>SIURB-E Jul/25</v>
          </cell>
        </row>
        <row r="1069">
          <cell r="A1069">
            <v>9013034</v>
          </cell>
          <cell r="B1069" t="str">
            <v>ELETROCALHA LISA GALVANIZADA ELETROLÍTICA CHAPA 14 - 300X100MM COM TAMPA E INSTALAÇÃO</v>
          </cell>
          <cell r="C1069" t="str">
            <v>M</v>
          </cell>
          <cell r="D1069">
            <v>264.66000000000003</v>
          </cell>
          <cell r="E1069" t="str">
            <v>SIURB-E Jul/25</v>
          </cell>
        </row>
        <row r="1070">
          <cell r="A1070">
            <v>9013035</v>
          </cell>
          <cell r="B1070" t="str">
            <v>ELETROCALHA LISA GALV. ELETROL. CHAPA 14 - 400X100MM C/ TAMPA E INST.</v>
          </cell>
          <cell r="C1070" t="str">
            <v>M</v>
          </cell>
          <cell r="D1070">
            <v>310.36</v>
          </cell>
          <cell r="E1070" t="str">
            <v>SIURB-E Jul/25</v>
          </cell>
        </row>
        <row r="1071">
          <cell r="A1071">
            <v>9013038</v>
          </cell>
          <cell r="B1071" t="str">
            <v>ELETROCALHA PERF. GALV. ELETROL. CHAPA 14 - 100X50MM C/ TAMPA E INST.</v>
          </cell>
          <cell r="C1071" t="str">
            <v>M</v>
          </cell>
          <cell r="D1071">
            <v>121.67</v>
          </cell>
          <cell r="E1071" t="str">
            <v>SIURB-E Jul/25</v>
          </cell>
        </row>
        <row r="1072">
          <cell r="A1072">
            <v>9013039</v>
          </cell>
          <cell r="B1072" t="str">
            <v>ELETROCALHA PERF. GALV. ELETROL. CHAPA 14 - 125X50MM C/ TAMPA E INST.</v>
          </cell>
          <cell r="C1072" t="str">
            <v>M</v>
          </cell>
          <cell r="D1072">
            <v>133.74</v>
          </cell>
          <cell r="E1072" t="str">
            <v>SIURB-E Jul/25</v>
          </cell>
        </row>
        <row r="1073">
          <cell r="A1073">
            <v>9013040</v>
          </cell>
          <cell r="B1073" t="str">
            <v>ELETROCALHA PERF. GALV. ELETROL. CHAPA 14 - 150X50MM C/ TAMPA E INST.</v>
          </cell>
          <cell r="C1073" t="str">
            <v>M</v>
          </cell>
          <cell r="D1073">
            <v>150.47999999999999</v>
          </cell>
          <cell r="E1073" t="str">
            <v>SIURB-E Jul/25</v>
          </cell>
        </row>
        <row r="1074">
          <cell r="A1074">
            <v>9013041</v>
          </cell>
          <cell r="B1074" t="str">
            <v>ELETROCALHA PERF. GALV. ELETROL. CHAPA 14 - 175X50MM C/ TAMPA E INST.</v>
          </cell>
          <cell r="C1074" t="str">
            <v>M</v>
          </cell>
          <cell r="D1074">
            <v>169.74</v>
          </cell>
          <cell r="E1074" t="str">
            <v>SIURB-E Jul/25</v>
          </cell>
        </row>
        <row r="1075">
          <cell r="A1075">
            <v>9013042</v>
          </cell>
          <cell r="B1075" t="str">
            <v>ELETROCALHA PERF. GALV. ELETROL. CHAPA 14 - 200X50MM C/ TAMPA E INST.</v>
          </cell>
          <cell r="C1075" t="str">
            <v>M</v>
          </cell>
          <cell r="D1075">
            <v>185.83</v>
          </cell>
          <cell r="E1075" t="str">
            <v>SIURB-E Jul/25</v>
          </cell>
        </row>
        <row r="1076">
          <cell r="A1076">
            <v>9013043</v>
          </cell>
          <cell r="B1076" t="str">
            <v>ELETROCALHA PERF. GALV. ELETROL. CHAPA 14 - 250X50MM C/ TAMPA E INST.</v>
          </cell>
          <cell r="C1076" t="str">
            <v>M</v>
          </cell>
          <cell r="D1076">
            <v>211.37</v>
          </cell>
          <cell r="E1076" t="str">
            <v>SIURB-E Jul/25</v>
          </cell>
        </row>
        <row r="1077">
          <cell r="A1077">
            <v>9013044</v>
          </cell>
          <cell r="B1077" t="str">
            <v>ELETROCALHA PERF. GALV. ELETROL. CHAPA 14 - 300X50MM C/ TAMPA E INST.</v>
          </cell>
          <cell r="C1077" t="str">
            <v>M</v>
          </cell>
          <cell r="D1077">
            <v>227.22</v>
          </cell>
          <cell r="E1077" t="str">
            <v>SIURB-E Jul/25</v>
          </cell>
        </row>
        <row r="1078">
          <cell r="A1078">
            <v>9013046</v>
          </cell>
          <cell r="B1078" t="str">
            <v>ELETROCALHA PERF. GALV. ELETROL. CHAPA 14 - 150X100MM C/ TAMPA E INST.</v>
          </cell>
          <cell r="C1078" t="str">
            <v>M</v>
          </cell>
          <cell r="D1078">
            <v>190.36</v>
          </cell>
          <cell r="E1078" t="str">
            <v>SIURB-E Jul/25</v>
          </cell>
        </row>
        <row r="1079">
          <cell r="A1079">
            <v>9013047</v>
          </cell>
          <cell r="B1079" t="str">
            <v>ELETROCALHA PERF. GALV. ELETROL. CHAPA 14 - 200X100MM C/ TAMPA E INST.</v>
          </cell>
          <cell r="C1079" t="str">
            <v>M</v>
          </cell>
          <cell r="D1079">
            <v>222.38</v>
          </cell>
          <cell r="E1079" t="str">
            <v>SIURB-E Jul/25</v>
          </cell>
        </row>
        <row r="1080">
          <cell r="A1080">
            <v>9013048</v>
          </cell>
          <cell r="B1080" t="str">
            <v>ELETROCALHA PERF. GALV. CHAPA 14 - 250X100MM C/ TAMPA E INST.</v>
          </cell>
          <cell r="C1080" t="str">
            <v>M</v>
          </cell>
          <cell r="D1080">
            <v>249.75</v>
          </cell>
          <cell r="E1080" t="str">
            <v>SIURB-E Jul/25</v>
          </cell>
        </row>
        <row r="1081">
          <cell r="A1081">
            <v>9013050</v>
          </cell>
          <cell r="B1081" t="str">
            <v>ELETROCALHA PERF. GALV. ELETROL. CHAPA 14 - 400X100MM C/ TAMPA E INST.</v>
          </cell>
          <cell r="C1081" t="str">
            <v>M</v>
          </cell>
          <cell r="D1081">
            <v>315.10000000000002</v>
          </cell>
          <cell r="E1081" t="str">
            <v>SIURB-E Jul/25</v>
          </cell>
        </row>
        <row r="1082">
          <cell r="A1082">
            <v>9014000</v>
          </cell>
          <cell r="B1082" t="str">
            <v>ALTA TENSÃO</v>
          </cell>
          <cell r="C1082" t="str">
            <v>.</v>
          </cell>
          <cell r="D1082" t="str">
            <v>.</v>
          </cell>
          <cell r="E1082" t="str">
            <v>SIURB-E Jul/25</v>
          </cell>
        </row>
        <row r="1083">
          <cell r="A1083">
            <v>9014001</v>
          </cell>
          <cell r="B1083" t="str">
            <v>ÓLEO ISOLANTE PARA TRANSFORMADOR/ DISJUNTOR 30KV/CM</v>
          </cell>
          <cell r="C1083" t="str">
            <v>L</v>
          </cell>
          <cell r="D1083">
            <v>30.04</v>
          </cell>
          <cell r="E1083" t="str">
            <v>SIURB-E Jul/25</v>
          </cell>
        </row>
        <row r="1084">
          <cell r="A1084">
            <v>9014006</v>
          </cell>
          <cell r="B1084" t="str">
            <v>ISOLADOR SUPORTE TIPO PEDESTAL EM PORCELANA - 15KV</v>
          </cell>
          <cell r="C1084" t="str">
            <v>UN</v>
          </cell>
          <cell r="D1084">
            <v>185.63</v>
          </cell>
          <cell r="E1084" t="str">
            <v>SIURB-E Jul/25</v>
          </cell>
        </row>
        <row r="1085">
          <cell r="A1085">
            <v>9014007</v>
          </cell>
          <cell r="B1085" t="str">
            <v>ISOLADOR SUPORTE TIPO PEDESTAL EM PORCELANA - 1KV</v>
          </cell>
          <cell r="C1085" t="str">
            <v>UN</v>
          </cell>
          <cell r="D1085">
            <v>193.1</v>
          </cell>
          <cell r="E1085" t="str">
            <v>SIURB-E Jul/25</v>
          </cell>
        </row>
        <row r="1086">
          <cell r="A1086">
            <v>9014008</v>
          </cell>
          <cell r="B1086" t="str">
            <v>ISOLADOR SUPORTE TIPO PEDESTAL EM EPOXI - 15KV</v>
          </cell>
          <cell r="C1086" t="str">
            <v>UN</v>
          </cell>
          <cell r="D1086">
            <v>108.17</v>
          </cell>
          <cell r="E1086" t="str">
            <v>SIURB-E Jul/25</v>
          </cell>
        </row>
        <row r="1087">
          <cell r="A1087">
            <v>9014009</v>
          </cell>
          <cell r="B1087" t="str">
            <v>ISOLADOR SUPORTE TIPO PEDESTAL EPOXI - 1KV</v>
          </cell>
          <cell r="C1087" t="str">
            <v>UN</v>
          </cell>
          <cell r="D1087">
            <v>44.21</v>
          </cell>
          <cell r="E1087" t="str">
            <v>SIURB-E Jul/25</v>
          </cell>
        </row>
        <row r="1088">
          <cell r="A1088">
            <v>9014013</v>
          </cell>
          <cell r="B1088" t="str">
            <v>VERGALHÃO DE COBRE 3/8" (10MM)</v>
          </cell>
          <cell r="C1088" t="str">
            <v>M</v>
          </cell>
          <cell r="D1088">
            <v>96.64</v>
          </cell>
          <cell r="E1088" t="str">
            <v>SIURB-E Jul/25</v>
          </cell>
        </row>
        <row r="1089">
          <cell r="A1089">
            <v>9014014</v>
          </cell>
          <cell r="B1089" t="str">
            <v>TERMINAL OU CONECTOR PARA VERGALHÃO DE COBRE 3/8" (10MM)</v>
          </cell>
          <cell r="C1089" t="str">
            <v>UN</v>
          </cell>
          <cell r="D1089">
            <v>34.549999999999997</v>
          </cell>
          <cell r="E1089" t="str">
            <v>SIURB-E Jul/25</v>
          </cell>
        </row>
        <row r="1090">
          <cell r="A1090">
            <v>9014017</v>
          </cell>
          <cell r="B1090" t="str">
            <v>CABO DE MÉDIA TENSÃO PARA 12/20KV - 1 X 35MM2 UNIPOLAR</v>
          </cell>
          <cell r="C1090" t="str">
            <v>M</v>
          </cell>
          <cell r="D1090">
            <v>125.44</v>
          </cell>
          <cell r="E1090" t="str">
            <v>SIURB-E Jul/25</v>
          </cell>
        </row>
        <row r="1091">
          <cell r="A1091">
            <v>9014018</v>
          </cell>
          <cell r="B1091" t="str">
            <v>CABO DE MÉDIA TENSÃO PARA 12/20KV - 1 X 25MM2 UNIPOLAR</v>
          </cell>
          <cell r="C1091" t="str">
            <v>UN</v>
          </cell>
          <cell r="D1091">
            <v>74.66</v>
          </cell>
          <cell r="E1091" t="str">
            <v>SIURB-E Jul/25</v>
          </cell>
        </row>
        <row r="1092">
          <cell r="A1092">
            <v>9014019</v>
          </cell>
          <cell r="B1092" t="str">
            <v>CABO DE MÉDIA TENSÃO PARA 12/20KV - 1 X 50MM2 UNIPOLAR</v>
          </cell>
          <cell r="C1092" t="str">
            <v>UN</v>
          </cell>
          <cell r="D1092">
            <v>114.26</v>
          </cell>
          <cell r="E1092" t="str">
            <v>SIURB-E Jul/25</v>
          </cell>
        </row>
        <row r="1093">
          <cell r="A1093">
            <v>9014021</v>
          </cell>
          <cell r="B1093" t="str">
            <v>MUFLA UNIPOLAR INTERNA PARA CABO ATÉ 35MM2 - 15KV</v>
          </cell>
          <cell r="C1093" t="str">
            <v>UN</v>
          </cell>
          <cell r="D1093">
            <v>415.07</v>
          </cell>
          <cell r="E1093" t="str">
            <v>SIURB-E Jul/25</v>
          </cell>
        </row>
        <row r="1094">
          <cell r="A1094">
            <v>9014022</v>
          </cell>
          <cell r="B1094" t="str">
            <v>MUFLA UNIPOLAR EXTERNA PARA CABO ATÉ 35MM2 - 15KV</v>
          </cell>
          <cell r="C1094" t="str">
            <v>UN</v>
          </cell>
          <cell r="D1094">
            <v>582.89</v>
          </cell>
          <cell r="E1094" t="str">
            <v>SIURB-E Jul/25</v>
          </cell>
        </row>
        <row r="1095">
          <cell r="A1095">
            <v>9014023</v>
          </cell>
          <cell r="B1095" t="str">
            <v>MUFLA TRIPOLAR INTERNA PARA CABO ATÉ 35MM2 - 15KV</v>
          </cell>
          <cell r="C1095" t="str">
            <v>UN</v>
          </cell>
          <cell r="D1095">
            <v>1064.4000000000001</v>
          </cell>
          <cell r="E1095" t="str">
            <v>SIURB-E Jul/25</v>
          </cell>
        </row>
        <row r="1096">
          <cell r="A1096">
            <v>9014024</v>
          </cell>
          <cell r="B1096" t="str">
            <v>MUFLA TRIPOLAR EXTERNA PARA CABO ATÉ 35MM2 - 15KV</v>
          </cell>
          <cell r="C1096" t="str">
            <v>UN</v>
          </cell>
          <cell r="D1096">
            <v>1592.79</v>
          </cell>
          <cell r="E1096" t="str">
            <v>SIURB-E Jul/25</v>
          </cell>
        </row>
        <row r="1097">
          <cell r="A1097">
            <v>9014025</v>
          </cell>
          <cell r="B1097" t="str">
            <v>BUCHA D PASSAGEM INTERNA/ EXTERNA - 15KV</v>
          </cell>
          <cell r="C1097" t="str">
            <v>UN</v>
          </cell>
          <cell r="D1097">
            <v>573.94000000000005</v>
          </cell>
          <cell r="E1097" t="str">
            <v>SIURB-E Jul/25</v>
          </cell>
        </row>
        <row r="1098">
          <cell r="A1098">
            <v>9014026</v>
          </cell>
          <cell r="B1098" t="str">
            <v>BUCHA DE PASSAGEM PARA NEUTRO - 1KV</v>
          </cell>
          <cell r="C1098" t="str">
            <v>UN</v>
          </cell>
          <cell r="D1098">
            <v>124.82</v>
          </cell>
          <cell r="E1098" t="str">
            <v>SIURB-E Jul/25</v>
          </cell>
        </row>
        <row r="1099">
          <cell r="A1099">
            <v>9014027</v>
          </cell>
          <cell r="B1099" t="str">
            <v>CHAPA DE FERRO 150X0,50X1/4" PARA BUCHAS DE PASSAGEM</v>
          </cell>
          <cell r="C1099" t="str">
            <v>UN</v>
          </cell>
          <cell r="D1099">
            <v>1234.48</v>
          </cell>
          <cell r="E1099" t="str">
            <v>SIURB-E Jul/25</v>
          </cell>
        </row>
        <row r="1100">
          <cell r="A1100">
            <v>9014028</v>
          </cell>
          <cell r="B1100" t="str">
            <v>BUCHA DE PASSAGEM COM ROSCA PARA CUBICULO BLINDADO</v>
          </cell>
          <cell r="C1100" t="str">
            <v>UN</v>
          </cell>
          <cell r="D1100">
            <v>311.56</v>
          </cell>
          <cell r="E1100" t="str">
            <v>SIURB-E Jul/25</v>
          </cell>
        </row>
        <row r="1101">
          <cell r="A1101">
            <v>9014029</v>
          </cell>
          <cell r="B1101" t="str">
            <v>FUSIVEL HH PARA 40A/ 15KV</v>
          </cell>
          <cell r="C1101" t="str">
            <v>UN</v>
          </cell>
          <cell r="D1101">
            <v>463.38</v>
          </cell>
          <cell r="E1101" t="str">
            <v>SIURB-E Jul/25</v>
          </cell>
        </row>
        <row r="1102">
          <cell r="A1102">
            <v>9014030</v>
          </cell>
          <cell r="B1102" t="str">
            <v>BASE TRIPOLAR PARA FUSIVEL LIMITADOR HH - 15KV/ 200A</v>
          </cell>
          <cell r="C1102" t="str">
            <v>UN</v>
          </cell>
          <cell r="D1102">
            <v>477.1</v>
          </cell>
          <cell r="E1102" t="str">
            <v>SIURB-E Jul/25</v>
          </cell>
        </row>
        <row r="1103">
          <cell r="A1103">
            <v>9014031</v>
          </cell>
          <cell r="B1103" t="str">
            <v>BASE TRIPOLAR PARA FUSIVEL LIMITADOR HH - 15KV/ 400A</v>
          </cell>
          <cell r="C1103" t="str">
            <v>UN</v>
          </cell>
          <cell r="D1103">
            <v>1250.79</v>
          </cell>
          <cell r="E1103" t="str">
            <v>SIURB-E Jul/25</v>
          </cell>
        </row>
        <row r="1104">
          <cell r="A1104">
            <v>9014036</v>
          </cell>
          <cell r="B1104" t="str">
            <v>FUSIVEL PARA TRANSFORMADOR DE POTENCIAL</v>
          </cell>
          <cell r="C1104" t="str">
            <v>UN</v>
          </cell>
          <cell r="D1104">
            <v>51.91</v>
          </cell>
          <cell r="E1104" t="str">
            <v>SIURB-E Jul/25</v>
          </cell>
        </row>
        <row r="1105">
          <cell r="A1105">
            <v>9014038</v>
          </cell>
          <cell r="B1105" t="str">
            <v>DISJUNTOR PVO 15KV/ 350MVA - COMPLETO</v>
          </cell>
          <cell r="C1105" t="str">
            <v>UN</v>
          </cell>
          <cell r="D1105">
            <v>23146.68</v>
          </cell>
          <cell r="E1105" t="str">
            <v>SIURB-E Jul/25</v>
          </cell>
        </row>
        <row r="1106">
          <cell r="A1106">
            <v>9014040</v>
          </cell>
          <cell r="B1106" t="str">
            <v>BOBINA D MÍNIMA TENSÃO DO DISJUNTOR VOL. NORMAL DE ÓLEO</v>
          </cell>
          <cell r="C1106" t="str">
            <v>UN</v>
          </cell>
          <cell r="D1106">
            <v>6194.25</v>
          </cell>
          <cell r="E1106" t="str">
            <v>SIURB-E Jul/25</v>
          </cell>
        </row>
        <row r="1107">
          <cell r="A1107">
            <v>9014042</v>
          </cell>
          <cell r="B1107" t="str">
            <v>RELE DE FALTA DE FASE E MÍNIMA TENSÃO TRIFÁSICO</v>
          </cell>
          <cell r="C1107" t="str">
            <v>UN</v>
          </cell>
          <cell r="D1107">
            <v>668.74</v>
          </cell>
          <cell r="E1107" t="str">
            <v>SIURB-E Jul/25</v>
          </cell>
        </row>
        <row r="1108">
          <cell r="A1108">
            <v>9014045</v>
          </cell>
          <cell r="B1108" t="str">
            <v>ESTRADO DE MADEIRA 100X100CM</v>
          </cell>
          <cell r="C1108" t="str">
            <v>UN</v>
          </cell>
          <cell r="D1108">
            <v>137.49</v>
          </cell>
          <cell r="E1108" t="str">
            <v>SIURB-E Jul/25</v>
          </cell>
        </row>
        <row r="1109">
          <cell r="A1109">
            <v>9014046</v>
          </cell>
          <cell r="B1109" t="str">
            <v>VARA DE MANOBRA DE FIBRA DE VIDRO, 3,00M/ 15KV</v>
          </cell>
          <cell r="C1109" t="str">
            <v>UN</v>
          </cell>
          <cell r="D1109">
            <v>830.68</v>
          </cell>
          <cell r="E1109" t="str">
            <v>SIURB-E Jul/25</v>
          </cell>
        </row>
        <row r="1110">
          <cell r="A1110">
            <v>9014047</v>
          </cell>
          <cell r="B1110" t="str">
            <v>CAIXA DE MEDIÇÃO A3 PADRÃO ELETROPAULO</v>
          </cell>
          <cell r="C1110" t="str">
            <v>UN</v>
          </cell>
          <cell r="D1110">
            <v>1590.03</v>
          </cell>
          <cell r="E1110" t="str">
            <v>SIURB-E Jul/25</v>
          </cell>
        </row>
        <row r="1111">
          <cell r="A1111">
            <v>9014048</v>
          </cell>
          <cell r="B1111" t="str">
            <v>JANELA PARA VENTILAÇÃO PERMANENTE TIPO CHICANA - INCLUSIVE TELA</v>
          </cell>
          <cell r="C1111" t="str">
            <v>M2</v>
          </cell>
          <cell r="D1111">
            <v>1543</v>
          </cell>
          <cell r="E1111" t="str">
            <v>SIURB-E Jul/25</v>
          </cell>
        </row>
        <row r="1112">
          <cell r="A1112">
            <v>9014049</v>
          </cell>
          <cell r="B1112" t="str">
            <v>PLACA DE AVISO EM ALUMÍNIO PARA CABINE PRIMÁRIA COM MED 16X23CM (VARIAÇÃO DE +OU- 2CM)</v>
          </cell>
          <cell r="C1112" t="str">
            <v>UN</v>
          </cell>
          <cell r="D1112">
            <v>55.49</v>
          </cell>
          <cell r="E1112" t="str">
            <v>SIURB-E Jul/25</v>
          </cell>
        </row>
        <row r="1113">
          <cell r="A1113">
            <v>9014050</v>
          </cell>
          <cell r="B1113" t="str">
            <v>PLAQUETA INDICATIVADE PVC 8 X 12CM</v>
          </cell>
          <cell r="C1113" t="str">
            <v>UN</v>
          </cell>
          <cell r="D1113">
            <v>16.100000000000001</v>
          </cell>
          <cell r="E1113" t="str">
            <v>SIURB-E Jul/25</v>
          </cell>
        </row>
        <row r="1114">
          <cell r="A1114">
            <v>9014051</v>
          </cell>
          <cell r="B1114" t="str">
            <v>MUDANÇA DOS TAP'S DO TRANSFORMADOR DE FORÇA</v>
          </cell>
          <cell r="C1114" t="str">
            <v>UN</v>
          </cell>
          <cell r="D1114">
            <v>398.57</v>
          </cell>
          <cell r="E1114" t="str">
            <v>SIURB-E Jul/25</v>
          </cell>
        </row>
        <row r="1115">
          <cell r="A1115">
            <v>9014053</v>
          </cell>
          <cell r="B1115" t="str">
            <v>LIMPEZA DO POSTO PRIMÁRIO E PINTURA DOS BARRAMENTOS</v>
          </cell>
          <cell r="C1115" t="str">
            <v>UN</v>
          </cell>
          <cell r="D1115">
            <v>1350.01</v>
          </cell>
          <cell r="E1115" t="str">
            <v>SIURB-E Jul/25</v>
          </cell>
        </row>
        <row r="1116">
          <cell r="A1116">
            <v>9014057</v>
          </cell>
          <cell r="B1116" t="str">
            <v>BRAÇADEIRA PARA ELETRODUTO EM POSTE</v>
          </cell>
          <cell r="C1116" t="str">
            <v>UN</v>
          </cell>
          <cell r="D1116">
            <v>92.05</v>
          </cell>
          <cell r="E1116" t="str">
            <v>SIURB-E Jul/25</v>
          </cell>
        </row>
        <row r="1117">
          <cell r="A1117">
            <v>9014059</v>
          </cell>
          <cell r="B1117" t="str">
            <v>LUVA DE BORRACHA ISOLAÇÃO 20KV</v>
          </cell>
          <cell r="C1117" t="str">
            <v>PAR</v>
          </cell>
          <cell r="D1117">
            <v>612.98</v>
          </cell>
          <cell r="E1117" t="str">
            <v>SIURB-E Jul/25</v>
          </cell>
        </row>
        <row r="1118">
          <cell r="A1118">
            <v>9014060</v>
          </cell>
          <cell r="B1118" t="str">
            <v>CHAVE SECCIONADORA TRIP SECA INTERNA 200A/ 15KV</v>
          </cell>
          <cell r="C1118" t="str">
            <v>UN</v>
          </cell>
          <cell r="D1118">
            <v>2596.19</v>
          </cell>
          <cell r="E1118" t="str">
            <v>SIURB-E Jul/25</v>
          </cell>
        </row>
        <row r="1119">
          <cell r="A1119">
            <v>9014061</v>
          </cell>
          <cell r="B1119" t="str">
            <v>CHAVE SECCIONADORA TRIP SECA INTERNA 400A/15KV</v>
          </cell>
          <cell r="C1119" t="str">
            <v>UN</v>
          </cell>
          <cell r="D1119">
            <v>2005.84</v>
          </cell>
          <cell r="E1119" t="str">
            <v>SIURB-E Jul/25</v>
          </cell>
        </row>
        <row r="1120">
          <cell r="A1120">
            <v>9014062</v>
          </cell>
          <cell r="B1120" t="str">
            <v>CHAVE SECIONADORA TRIP INTERNA C/ BASE FUS HH 400A/15KV</v>
          </cell>
          <cell r="C1120" t="str">
            <v>UN</v>
          </cell>
          <cell r="D1120">
            <v>2984.69</v>
          </cell>
          <cell r="E1120" t="str">
            <v>SIURB-E Jul/25</v>
          </cell>
        </row>
        <row r="1121">
          <cell r="A1121">
            <v>9014063</v>
          </cell>
          <cell r="B1121" t="str">
            <v>INSTALAÇÃO DE CONJUNTO DE ACIONAMENTO PARA CHAVE SECCIONADORA</v>
          </cell>
          <cell r="C1121" t="str">
            <v>UN</v>
          </cell>
          <cell r="D1121">
            <v>1359.92</v>
          </cell>
          <cell r="E1121" t="str">
            <v>SIURB-E Jul/25</v>
          </cell>
        </row>
        <row r="1122">
          <cell r="A1122">
            <v>9014064</v>
          </cell>
          <cell r="B1122" t="str">
            <v>CHAVE REVERSORA TRIFÁSICA 400A - FORNECIMENTO E INSTALAÇÃO</v>
          </cell>
          <cell r="C1122" t="str">
            <v>UN</v>
          </cell>
          <cell r="D1122">
            <v>5507.95</v>
          </cell>
          <cell r="E1122" t="str">
            <v>SIURB-E Jul/25</v>
          </cell>
        </row>
        <row r="1123">
          <cell r="A1123">
            <v>9014065</v>
          </cell>
          <cell r="B1123" t="str">
            <v>CHAVE SECCIONADORA TRIPOLAR COM CARGA INTERNA 15KV/200A</v>
          </cell>
          <cell r="C1123" t="str">
            <v>UN</v>
          </cell>
          <cell r="D1123">
            <v>2509.79</v>
          </cell>
          <cell r="E1123" t="str">
            <v>SIURB-E Jul/25</v>
          </cell>
        </row>
        <row r="1124">
          <cell r="A1124">
            <v>9014066</v>
          </cell>
          <cell r="B1124" t="str">
            <v>CHAVE SECCIONADORA TRIPOLAR, PARA USO INTERNO, MANOBRA SEM CARGA INTERNA, 15KV/400A, COM BASE PARA FUSÍVEL HH</v>
          </cell>
          <cell r="C1124" t="str">
            <v>UN</v>
          </cell>
          <cell r="D1124">
            <v>2964.63</v>
          </cell>
          <cell r="E1124" t="str">
            <v>SIURB-E Jul/25</v>
          </cell>
        </row>
        <row r="1125">
          <cell r="A1125">
            <v>9015002</v>
          </cell>
          <cell r="B1125" t="str">
            <v>TRANSFORMADOR ISOLADOR BIFÁSICO 10KVA</v>
          </cell>
          <cell r="C1125" t="str">
            <v>UN</v>
          </cell>
          <cell r="D1125">
            <v>5267.63</v>
          </cell>
          <cell r="E1125" t="str">
            <v>SIURB-E Jul/25</v>
          </cell>
        </row>
        <row r="1126">
          <cell r="A1126">
            <v>9015005</v>
          </cell>
          <cell r="B1126" t="str">
            <v>TRANSFORMADOR TRIFÁSICO 15KV - 13,2KV/ 220V/ 127V - 112,5KVA</v>
          </cell>
          <cell r="C1126" t="str">
            <v>UN</v>
          </cell>
          <cell r="D1126">
            <v>25893.63</v>
          </cell>
          <cell r="E1126" t="str">
            <v>SIURB-E Jul/25</v>
          </cell>
        </row>
        <row r="1127">
          <cell r="A1127">
            <v>9015006</v>
          </cell>
          <cell r="B1127" t="str">
            <v>TRANSFORMADOR TRIFÁSICO 15KV - 13,2KV/ 220V/ 127V - 150KVA</v>
          </cell>
          <cell r="C1127" t="str">
            <v>UN</v>
          </cell>
          <cell r="D1127">
            <v>31800.15</v>
          </cell>
          <cell r="E1127" t="str">
            <v>SIURB-E Jul/25</v>
          </cell>
        </row>
        <row r="1128">
          <cell r="A1128">
            <v>9015007</v>
          </cell>
          <cell r="B1128" t="str">
            <v>TRANSFORMADOR TRIFÁSICO 15KV - 13,2KV/ 220V/ 127V - 225KVA</v>
          </cell>
          <cell r="C1128" t="str">
            <v>UN</v>
          </cell>
          <cell r="D1128">
            <v>43235.02</v>
          </cell>
          <cell r="E1128" t="str">
            <v>SIURB-E Jul/25</v>
          </cell>
        </row>
        <row r="1129">
          <cell r="A1129">
            <v>9015008</v>
          </cell>
          <cell r="B1129" t="str">
            <v>TRANSFORMADOR TRIFÁSICO 15KV - 13,2KV/ 220V/ 127V - 300KVA</v>
          </cell>
          <cell r="C1129" t="str">
            <v>UN</v>
          </cell>
          <cell r="D1129">
            <v>51503.16</v>
          </cell>
          <cell r="E1129" t="str">
            <v>SIURB-E Jul/25</v>
          </cell>
        </row>
        <row r="1130">
          <cell r="A1130">
            <v>9015009</v>
          </cell>
          <cell r="B1130" t="str">
            <v>TRANSFORMADOR TRIFÁSICO À ÓLEO 500KVA - 13,8/13,2/12,6KV - 220/127V, CLASSE 15KV</v>
          </cell>
          <cell r="C1130" t="str">
            <v>UN</v>
          </cell>
          <cell r="D1130">
            <v>78085.47</v>
          </cell>
          <cell r="E1130" t="str">
            <v>SIURB-E Jul/25</v>
          </cell>
        </row>
        <row r="1131">
          <cell r="A1131">
            <v>9015010</v>
          </cell>
          <cell r="B1131" t="str">
            <v>TRANSFORMADOR TRIFÁSICO À ÓLEO 750KVA - 13,8/13,2/12,6KV - 220/127V, CLASSE 15KV</v>
          </cell>
          <cell r="C1131" t="str">
            <v>UN</v>
          </cell>
          <cell r="D1131">
            <v>98449.98</v>
          </cell>
          <cell r="E1131" t="str">
            <v>SIURB-E Jul/25</v>
          </cell>
        </row>
        <row r="1132">
          <cell r="A1132">
            <v>9015011</v>
          </cell>
          <cell r="B1132" t="str">
            <v>TRANSFORMADOR TRIFÁSICO À ÓLEO 1000KVA - 13,8/13,2/12,6KV - 220/127V, CLASSE 15KV</v>
          </cell>
          <cell r="C1132" t="str">
            <v>UN</v>
          </cell>
          <cell r="D1132">
            <v>124477.06</v>
          </cell>
          <cell r="E1132" t="str">
            <v>SIURB-E Jul/25</v>
          </cell>
        </row>
        <row r="1133">
          <cell r="A1133">
            <v>9015020</v>
          </cell>
          <cell r="B1133" t="str">
            <v>TRANSFORMADOR DE POTENCIAL A SECO 13,2KV - 220V/127V - 1000VA</v>
          </cell>
          <cell r="C1133" t="str">
            <v>UN</v>
          </cell>
          <cell r="D1133">
            <v>4985.08</v>
          </cell>
          <cell r="E1133" t="str">
            <v>SIURB-E Jul/25</v>
          </cell>
        </row>
        <row r="1134">
          <cell r="A1134">
            <v>9015025</v>
          </cell>
          <cell r="B1134" t="str">
            <v>TRANSFORMADOR DE POTENCIAL A SECO 15KV - 220V - 1000VA</v>
          </cell>
          <cell r="C1134" t="str">
            <v>UN</v>
          </cell>
          <cell r="D1134">
            <v>4827.04</v>
          </cell>
          <cell r="E1134" t="str">
            <v>SIURB-E Jul/25</v>
          </cell>
        </row>
        <row r="1135">
          <cell r="A1135">
            <v>9015038</v>
          </cell>
          <cell r="B1135" t="str">
            <v>TRANSFORMADOR TRIFÁSICO À SECO, 1000KVA - 13,8/13,2/12,6 KV - 220/127V, CLASSE 15KV</v>
          </cell>
          <cell r="C1135" t="str">
            <v>UN</v>
          </cell>
          <cell r="D1135">
            <v>126031.93</v>
          </cell>
          <cell r="E1135" t="str">
            <v>SIURB-E Jul/25</v>
          </cell>
        </row>
        <row r="1136">
          <cell r="A1136">
            <v>9015039</v>
          </cell>
          <cell r="B1136" t="str">
            <v>TRANSFORMADOR TRIFÁSICO À SECO, 750KVA - 13,8/13,2/12,6 KV - 220/127V, CLASSE 15KV</v>
          </cell>
          <cell r="C1136" t="str">
            <v>UN</v>
          </cell>
          <cell r="D1136">
            <v>142203.75</v>
          </cell>
          <cell r="E1136" t="str">
            <v>SIURB-E Jul/25</v>
          </cell>
        </row>
        <row r="1137">
          <cell r="A1137">
            <v>9015040</v>
          </cell>
          <cell r="B1137" t="str">
            <v>TRANSFORMADOR TRIFÁSICO À SECO 500KVA - 13,8/13,2/12,6 KV - 220/127V</v>
          </cell>
          <cell r="C1137" t="str">
            <v>UN</v>
          </cell>
          <cell r="D1137">
            <v>85024.28</v>
          </cell>
          <cell r="E1137" t="str">
            <v>SIURB-E Jul/25</v>
          </cell>
        </row>
        <row r="1138">
          <cell r="A1138">
            <v>9015041</v>
          </cell>
          <cell r="B1138" t="str">
            <v>TRANSFORMADOR TRIFÁSICO, À SECO, 300 KVA, 13,8/ 13,2/ 12,6 KV - 220V, CLASSE 15 KV</v>
          </cell>
          <cell r="C1138" t="str">
            <v>UN</v>
          </cell>
          <cell r="D1138">
            <v>64685.17</v>
          </cell>
          <cell r="E1138" t="str">
            <v>SIURB-E Jul/25</v>
          </cell>
        </row>
        <row r="1139">
          <cell r="A1139">
            <v>9016002</v>
          </cell>
          <cell r="B1139" t="str">
            <v>CAPACITOR PARA CORREÇÃO DO FATOR DE POTÊNCIA - 220V - 5,0KVA</v>
          </cell>
          <cell r="C1139" t="str">
            <v>UN</v>
          </cell>
          <cell r="D1139">
            <v>890.88</v>
          </cell>
          <cell r="E1139" t="str">
            <v>SIURB-E Jul/25</v>
          </cell>
        </row>
        <row r="1140">
          <cell r="A1140">
            <v>9016004</v>
          </cell>
          <cell r="B1140" t="str">
            <v>CAPACITOR PARA CORREÇÃO DO FATOR DE POTÊNCIA - 220V - 10,0KVA</v>
          </cell>
          <cell r="C1140" t="str">
            <v>UN</v>
          </cell>
          <cell r="D1140">
            <v>1517.06</v>
          </cell>
          <cell r="E1140" t="str">
            <v>SIURB-E Jul/25</v>
          </cell>
        </row>
        <row r="1141">
          <cell r="A1141">
            <v>9016006</v>
          </cell>
          <cell r="B1141" t="str">
            <v>CAPACITOR PARA CORREÇÃO DO FATOR DE POTÊNCIA - 220V - 15KVA</v>
          </cell>
          <cell r="C1141" t="str">
            <v>UN</v>
          </cell>
          <cell r="D1141">
            <v>2389.0300000000002</v>
          </cell>
          <cell r="E1141" t="str">
            <v>SIURB-E Jul/25</v>
          </cell>
        </row>
        <row r="1142">
          <cell r="A1142">
            <v>9016008</v>
          </cell>
          <cell r="B1142" t="str">
            <v>CAPACITOR PARA CORREÇÃO DO FATOR DE POTÊNCIA - 220V - 20,0KVA</v>
          </cell>
          <cell r="C1142" t="str">
            <v>UN</v>
          </cell>
          <cell r="D1142">
            <v>2912.31</v>
          </cell>
          <cell r="E1142" t="str">
            <v>SIURB-E Jul/25</v>
          </cell>
        </row>
        <row r="1143">
          <cell r="A1143">
            <v>9016011</v>
          </cell>
          <cell r="B1143" t="str">
            <v>CAPACITOR PARA CORREÇÃO DO FATOR DE POTÊNCIA - 220V - 30,0KVA</v>
          </cell>
          <cell r="C1143" t="str">
            <v>UN</v>
          </cell>
          <cell r="D1143">
            <v>3803.67</v>
          </cell>
          <cell r="E1143" t="str">
            <v>SIURB-E Jul/25</v>
          </cell>
        </row>
        <row r="1144">
          <cell r="A1144">
            <v>9016013</v>
          </cell>
          <cell r="B1144" t="str">
            <v>CAPACITOR PARA CORREÇÃO DO FATOR DE POTÊNCIA - 220V - 40,0KVA</v>
          </cell>
          <cell r="C1144" t="str">
            <v>UN</v>
          </cell>
          <cell r="D1144">
            <v>4756.1899999999996</v>
          </cell>
          <cell r="E1144" t="str">
            <v>SIURB-E Jul/25</v>
          </cell>
        </row>
        <row r="1145">
          <cell r="A1145">
            <v>9016015</v>
          </cell>
          <cell r="B1145" t="str">
            <v>CAPACITOR PARA CORREÇÃO DP FATOR DE POTÊNCIA - 220V - 50,0KVA</v>
          </cell>
          <cell r="C1145" t="str">
            <v>UN</v>
          </cell>
          <cell r="D1145">
            <v>7022.68</v>
          </cell>
          <cell r="E1145" t="str">
            <v>SIURB-E Jul/25</v>
          </cell>
        </row>
        <row r="1146">
          <cell r="A1146">
            <v>9016016</v>
          </cell>
          <cell r="B1146" t="str">
            <v>BANCO AUTOMÁTICO DE CAPACITORES, 15 KVAR, 220V, TRIFÁSICO, MONTADO EM PAINEL PARA CORREÇÃO DE FATOR DE POTÊNCIA</v>
          </cell>
          <cell r="C1146" t="str">
            <v>UN</v>
          </cell>
          <cell r="D1146">
            <v>19150.009999999998</v>
          </cell>
          <cell r="E1146" t="str">
            <v>SIURB-E Jul/25</v>
          </cell>
        </row>
        <row r="1147">
          <cell r="A1147">
            <v>9016017</v>
          </cell>
          <cell r="B1147" t="str">
            <v>BANCO AUTOMÁTICO DE CAPACITORES, 30 KVAR, 220V, TRIFÁSICO, MONTADO EM PAINEL PARA CORREÇÃO DE FATOR DE POTÊNCIA</v>
          </cell>
          <cell r="C1147" t="str">
            <v>UN</v>
          </cell>
          <cell r="D1147">
            <v>29828.6</v>
          </cell>
          <cell r="E1147" t="str">
            <v>SIURB-E Jul/25</v>
          </cell>
        </row>
        <row r="1148">
          <cell r="A1148">
            <v>9016018</v>
          </cell>
          <cell r="B1148" t="str">
            <v>BANCO AUTOMÁTICO DE CAPACITORES, 50 KVAR, 220V, TRIFÁSICO, MONTADO EM PAINEL PARA CORREÇÃO DE FATOR DE POTÊNCIA</v>
          </cell>
          <cell r="C1148" t="str">
            <v>UN</v>
          </cell>
          <cell r="D1148">
            <v>35873.26</v>
          </cell>
          <cell r="E1148" t="str">
            <v>SIURB-E Jul/25</v>
          </cell>
        </row>
        <row r="1149">
          <cell r="A1149">
            <v>9017001</v>
          </cell>
          <cell r="B1149" t="str">
            <v>DPS - DISPOSITIVO PROTEÇÃO CONTRA SURTOS 275V - 40KA</v>
          </cell>
          <cell r="C1149" t="str">
            <v>UN</v>
          </cell>
          <cell r="D1149">
            <v>243.8</v>
          </cell>
          <cell r="E1149" t="str">
            <v>SIURB-E Jul/25</v>
          </cell>
        </row>
        <row r="1150">
          <cell r="A1150">
            <v>9017002</v>
          </cell>
          <cell r="B1150" t="str">
            <v>DISPOSITIVO DE PROTEÇÃO CONTRA SURTOS - DPS - 500 VCC - 45 KA - CLASSE II</v>
          </cell>
          <cell r="C1150" t="str">
            <v>UN</v>
          </cell>
          <cell r="D1150">
            <v>173.81</v>
          </cell>
          <cell r="E1150" t="str">
            <v>SIURB-E Jul/25</v>
          </cell>
        </row>
        <row r="1151">
          <cell r="A1151">
            <v>9017003</v>
          </cell>
          <cell r="B1151" t="str">
            <v>DISPOSITIVO DE PROTEÇÃO CONTRA SURTOS - DPS - 1000 VCC - 45 KA - CLASSE I</v>
          </cell>
          <cell r="C1151" t="str">
            <v>UN</v>
          </cell>
          <cell r="D1151">
            <v>312.89999999999998</v>
          </cell>
          <cell r="E1151" t="str">
            <v>SIURB-E Jul/25</v>
          </cell>
        </row>
        <row r="1152">
          <cell r="A1152">
            <v>9017004</v>
          </cell>
          <cell r="B1152" t="str">
            <v>FUSIVEL HH PARA 5A/ 15KV</v>
          </cell>
          <cell r="C1152" t="str">
            <v>UN</v>
          </cell>
          <cell r="D1152">
            <v>198.88</v>
          </cell>
          <cell r="E1152" t="str">
            <v>SIURB-E Jul/25</v>
          </cell>
        </row>
        <row r="1153">
          <cell r="A1153">
            <v>9017005</v>
          </cell>
          <cell r="B1153" t="str">
            <v>FUSIVEL HH PARA 16A/ 15KV</v>
          </cell>
          <cell r="C1153" t="str">
            <v>UN</v>
          </cell>
          <cell r="D1153">
            <v>202.3</v>
          </cell>
          <cell r="E1153" t="str">
            <v>SIURB-E Jul/25</v>
          </cell>
        </row>
        <row r="1154">
          <cell r="A1154">
            <v>9017006</v>
          </cell>
          <cell r="B1154" t="str">
            <v>BARRAMENTO DE COBRE TIPO DIN BIPOLAR PARA 63A</v>
          </cell>
          <cell r="C1154" t="str">
            <v>M</v>
          </cell>
          <cell r="D1154">
            <v>206.36</v>
          </cell>
          <cell r="E1154" t="str">
            <v>SIURB-E Jul/25</v>
          </cell>
        </row>
        <row r="1155">
          <cell r="A1155">
            <v>9017007</v>
          </cell>
          <cell r="B1155" t="str">
            <v>BARRAMENTO DE COBRE TIPO DIN TRIPOLAR PARA 80A</v>
          </cell>
          <cell r="C1155" t="str">
            <v>M</v>
          </cell>
          <cell r="D1155">
            <v>270.31</v>
          </cell>
          <cell r="E1155" t="str">
            <v>SIURB-E Jul/25</v>
          </cell>
        </row>
        <row r="1156">
          <cell r="A1156">
            <v>9017008</v>
          </cell>
          <cell r="B1156" t="str">
            <v>FUSIVEL HH PARA 25A/ 15KV</v>
          </cell>
          <cell r="C1156" t="str">
            <v>UN</v>
          </cell>
          <cell r="D1156">
            <v>202.3</v>
          </cell>
          <cell r="E1156" t="str">
            <v>SIURB-E Jul/25</v>
          </cell>
        </row>
        <row r="1157">
          <cell r="A1157">
            <v>9017009</v>
          </cell>
          <cell r="B1157" t="str">
            <v>FUSIVEL HH PARA 50A/ 15KV</v>
          </cell>
          <cell r="C1157" t="str">
            <v>UN</v>
          </cell>
          <cell r="D1157">
            <v>209.64</v>
          </cell>
          <cell r="E1157" t="str">
            <v>SIURB-E Jul/25</v>
          </cell>
        </row>
        <row r="1158">
          <cell r="A1158">
            <v>9017010</v>
          </cell>
          <cell r="B1158" t="str">
            <v>EMENDA PARA CABO DE MÉDIA TENSÃO 12/20KV - 1X25/ 1X35MM2 - UNIPOLAR</v>
          </cell>
          <cell r="C1158" t="str">
            <v>UN</v>
          </cell>
          <cell r="D1158">
            <v>2062.73</v>
          </cell>
          <cell r="E1158" t="str">
            <v>SIURB-E Jul/25</v>
          </cell>
        </row>
        <row r="1159">
          <cell r="A1159">
            <v>9017011</v>
          </cell>
          <cell r="B1159" t="str">
            <v>FUSIVEL HH PARA 63A/ 15KV</v>
          </cell>
          <cell r="C1159" t="str">
            <v>UN</v>
          </cell>
          <cell r="D1159">
            <v>213.93</v>
          </cell>
          <cell r="E1159" t="str">
            <v>SIURB-E Jul/25</v>
          </cell>
        </row>
        <row r="1160">
          <cell r="A1160">
            <v>9017012</v>
          </cell>
          <cell r="B1160" t="str">
            <v>BASE PARA FUSIVEL DE TRANSFORMADOR DE POTENCIAL</v>
          </cell>
          <cell r="C1160" t="str">
            <v>UN</v>
          </cell>
          <cell r="D1160">
            <v>121.28</v>
          </cell>
          <cell r="E1160" t="str">
            <v>SIURB-E Jul/25</v>
          </cell>
        </row>
        <row r="1161">
          <cell r="A1161">
            <v>9017013</v>
          </cell>
          <cell r="B1161" t="str">
            <v>FUSIVEL HH PARA 7,5A/ 15KV</v>
          </cell>
          <cell r="C1161" t="str">
            <v>UN</v>
          </cell>
          <cell r="D1161">
            <v>439.1</v>
          </cell>
          <cell r="E1161" t="str">
            <v>SIURB-E Jul/25</v>
          </cell>
        </row>
        <row r="1162">
          <cell r="A1162">
            <v>9017014</v>
          </cell>
          <cell r="B1162" t="str">
            <v>FUSIVEL HH PARA 10A/ 15KV</v>
          </cell>
          <cell r="C1162" t="str">
            <v>UN</v>
          </cell>
          <cell r="D1162">
            <v>480.19</v>
          </cell>
          <cell r="E1162" t="str">
            <v>SIURB-E Jul/25</v>
          </cell>
        </row>
        <row r="1163">
          <cell r="A1163">
            <v>9017015</v>
          </cell>
          <cell r="B1163" t="str">
            <v>FUSIVEL HH PARA 20A/ 15KV</v>
          </cell>
          <cell r="C1163" t="str">
            <v>UN</v>
          </cell>
          <cell r="D1163">
            <v>497.82</v>
          </cell>
          <cell r="E1163" t="str">
            <v>SIURB-E Jul/25</v>
          </cell>
        </row>
        <row r="1164">
          <cell r="A1164">
            <v>9017016</v>
          </cell>
          <cell r="B1164" t="str">
            <v>DISJUNTOR A VÁCUO 15KV/ 350MVA - COMPLETO - CARREGAM. MANUAL</v>
          </cell>
          <cell r="C1164" t="str">
            <v>UN</v>
          </cell>
          <cell r="D1164">
            <v>34062.980000000003</v>
          </cell>
          <cell r="E1164" t="str">
            <v>SIURB-E Jul/25</v>
          </cell>
        </row>
        <row r="1165">
          <cell r="A1165">
            <v>9017017</v>
          </cell>
          <cell r="B1165" t="str">
            <v>DISJUNTOR A VÁCUO 15KV/ 350MVA - MOTORIZADO - COMPLETO</v>
          </cell>
          <cell r="C1165" t="str">
            <v>UN</v>
          </cell>
          <cell r="D1165">
            <v>39037.79</v>
          </cell>
          <cell r="E1165" t="str">
            <v>SIURB-E Jul/25</v>
          </cell>
        </row>
        <row r="1166">
          <cell r="A1166">
            <v>9017018</v>
          </cell>
          <cell r="B1166" t="str">
            <v>PARA-RAIO TIPO POLIMERICO CLASSE 15KV</v>
          </cell>
          <cell r="C1166" t="str">
            <v>UN</v>
          </cell>
          <cell r="D1166">
            <v>303.13</v>
          </cell>
          <cell r="E1166" t="str">
            <v>SIURB-E Jul/25</v>
          </cell>
        </row>
        <row r="1167">
          <cell r="A1167">
            <v>9017019</v>
          </cell>
          <cell r="B1167" t="str">
            <v>ESTRADO DE BORRACHA ISOLANTE 100X100X2,5CM</v>
          </cell>
          <cell r="C1167" t="str">
            <v>UN</v>
          </cell>
          <cell r="D1167">
            <v>648.74</v>
          </cell>
          <cell r="E1167" t="str">
            <v>SIURB-E Jul/25</v>
          </cell>
        </row>
        <row r="1168">
          <cell r="A1168">
            <v>9017020</v>
          </cell>
          <cell r="B1168" t="str">
            <v>LUVA DE SOBREPOSIÇÃO PARA LUVA ISOLANTE EM COURO DE VAQUETA</v>
          </cell>
          <cell r="C1168" t="str">
            <v>PAR</v>
          </cell>
          <cell r="D1168">
            <v>41.46</v>
          </cell>
          <cell r="E1168" t="str">
            <v>SIURB-E Jul/25</v>
          </cell>
        </row>
        <row r="1169">
          <cell r="A1169">
            <v>9017021</v>
          </cell>
          <cell r="B1169" t="str">
            <v>TRANSFORMADOR TRIFÁSICO A SECO 150KVA - 13,8/ 13,2/ 12,6KV - 220/ 127V</v>
          </cell>
          <cell r="C1169" t="str">
            <v>UN</v>
          </cell>
          <cell r="D1169">
            <v>49985.79</v>
          </cell>
          <cell r="E1169" t="str">
            <v>SIURB-E Jul/25</v>
          </cell>
        </row>
        <row r="1170">
          <cell r="A1170">
            <v>9017022</v>
          </cell>
          <cell r="B1170" t="str">
            <v>TRANSFORMADOR TRIFÁSICO A SECO 225KVA - 13,8/ 13,2/ 12,6KV - 220/ 127V</v>
          </cell>
          <cell r="C1170" t="str">
            <v>UN</v>
          </cell>
          <cell r="D1170">
            <v>56148.11</v>
          </cell>
          <cell r="E1170" t="str">
            <v>SIURB-E Jul/25</v>
          </cell>
        </row>
        <row r="1171">
          <cell r="A1171">
            <v>9017023</v>
          </cell>
          <cell r="B1171" t="str">
            <v>TRANSFORMADOR DE CORRENTE PARA PROTEÇÃO RELAÇÃO 20:5A</v>
          </cell>
          <cell r="C1171" t="str">
            <v>UN</v>
          </cell>
          <cell r="D1171">
            <v>1664.89</v>
          </cell>
          <cell r="E1171" t="str">
            <v>SIURB-E Jul/25</v>
          </cell>
        </row>
        <row r="1172">
          <cell r="A1172">
            <v>9017024</v>
          </cell>
          <cell r="B1172" t="str">
            <v>RELE DE SOBRECORRENTE DE AÇÃO INDIRETA PARA MÉDIA TENSÃO</v>
          </cell>
          <cell r="C1172" t="str">
            <v>UN</v>
          </cell>
          <cell r="D1172">
            <v>8546.01</v>
          </cell>
          <cell r="E1172" t="str">
            <v>SIURB-E Jul/25</v>
          </cell>
        </row>
        <row r="1173">
          <cell r="A1173">
            <v>9017025</v>
          </cell>
          <cell r="B1173" t="str">
            <v>REMOÇÃO DE CABOS DE ALTA TENSÃO EM LINHA SUBTERRÂNEA ATÉ 35MM2</v>
          </cell>
          <cell r="C1173" t="str">
            <v>M</v>
          </cell>
          <cell r="D1173">
            <v>42.83</v>
          </cell>
          <cell r="E1173" t="str">
            <v>SIURB-E Jul/25</v>
          </cell>
        </row>
        <row r="1174">
          <cell r="A1174">
            <v>9017026</v>
          </cell>
          <cell r="B1174" t="str">
            <v>CARTUCHO PARA CONEXÃO EXOTERMICA CABO/ CABO</v>
          </cell>
          <cell r="C1174" t="str">
            <v>UN</v>
          </cell>
          <cell r="D1174">
            <v>151.09</v>
          </cell>
          <cell r="E1174" t="str">
            <v>SIURB-E Jul/25</v>
          </cell>
        </row>
        <row r="1175">
          <cell r="A1175">
            <v>9017027</v>
          </cell>
          <cell r="B1175" t="str">
            <v>CARTUCHO PARA CONEXÃO EXOTERMICA CABO/ HASTE</v>
          </cell>
          <cell r="C1175" t="str">
            <v>UN</v>
          </cell>
          <cell r="D1175">
            <v>162.96</v>
          </cell>
          <cell r="E1175" t="str">
            <v>SIURB-E Jul/25</v>
          </cell>
        </row>
        <row r="1176">
          <cell r="A1176">
            <v>9017028</v>
          </cell>
          <cell r="B1176" t="str">
            <v>CARTUCHO PARA CONEXÃO EXOTERMICA ESTRUTURA METÁLICA</v>
          </cell>
          <cell r="C1176" t="str">
            <v>UN</v>
          </cell>
          <cell r="D1176">
            <v>162.08000000000001</v>
          </cell>
          <cell r="E1176" t="str">
            <v>SIURB-E Jul/25</v>
          </cell>
        </row>
        <row r="1177">
          <cell r="A1177">
            <v>9017029</v>
          </cell>
          <cell r="B1177" t="str">
            <v>PLACA DE AVISO DE POLIESTIRENO 30X40 E 2MM</v>
          </cell>
          <cell r="C1177" t="str">
            <v>UN</v>
          </cell>
          <cell r="D1177">
            <v>79.239999999999995</v>
          </cell>
          <cell r="E1177" t="str">
            <v>SIURB-E Jul/25</v>
          </cell>
        </row>
        <row r="1178">
          <cell r="A1178">
            <v>9017030</v>
          </cell>
          <cell r="B1178" t="str">
            <v>BOLSA EM LONA PARA LUVA ISOLANTE</v>
          </cell>
          <cell r="C1178" t="str">
            <v>UN</v>
          </cell>
          <cell r="D1178">
            <v>39.86</v>
          </cell>
          <cell r="E1178" t="str">
            <v>SIURB-E Jul/25</v>
          </cell>
        </row>
        <row r="1179">
          <cell r="A1179">
            <v>9017031</v>
          </cell>
          <cell r="B1179" t="str">
            <v>CAIXA DE MADEIRA PARA ARMAZENAMENTO DE LUVA ISOLANTE</v>
          </cell>
          <cell r="C1179" t="str">
            <v>UN</v>
          </cell>
          <cell r="D1179">
            <v>70.290000000000006</v>
          </cell>
          <cell r="E1179" t="str">
            <v>SIURB-E Jul/25</v>
          </cell>
        </row>
        <row r="1180">
          <cell r="A1180">
            <v>9017032</v>
          </cell>
          <cell r="B1180" t="str">
            <v>TRANSFORMADOR DE CORRENTE PARA PROTEÇÃO RELAÇÃO 50:5A</v>
          </cell>
          <cell r="C1180" t="str">
            <v>UN</v>
          </cell>
          <cell r="D1180">
            <v>1503.87</v>
          </cell>
          <cell r="E1180" t="str">
            <v>SIURB-E Jul/25</v>
          </cell>
        </row>
        <row r="1181">
          <cell r="A1181">
            <v>9017033</v>
          </cell>
          <cell r="B1181" t="str">
            <v>TRANSFORMADOR DE CORRENTE PARA PROTEÇÃO RELAÇÃO 75:5A</v>
          </cell>
          <cell r="C1181" t="str">
            <v>UN</v>
          </cell>
          <cell r="D1181">
            <v>1516.6</v>
          </cell>
          <cell r="E1181" t="str">
            <v>SIURB-E Jul/25</v>
          </cell>
        </row>
        <row r="1182">
          <cell r="A1182">
            <v>9017034</v>
          </cell>
          <cell r="B1182" t="str">
            <v>TRANSFORMADOR DE CORRENTE PARA PROTEÇÃO RELAÇÃO 100:5A</v>
          </cell>
          <cell r="C1182" t="str">
            <v>UN</v>
          </cell>
          <cell r="D1182">
            <v>1521.15</v>
          </cell>
          <cell r="E1182" t="str">
            <v>SIURB-E Jul/25</v>
          </cell>
        </row>
        <row r="1183">
          <cell r="A1183">
            <v>9017035</v>
          </cell>
          <cell r="B1183" t="str">
            <v>CONEXÃO EXOTÉRMICA CABO-HASTE EM T, PARA BITOLA DO CABO ENTRE 50MM2 ATÉ 95MM2 PARA HASTE DE 5/8"; E 3/4"</v>
          </cell>
          <cell r="C1183" t="str">
            <v>UN</v>
          </cell>
          <cell r="D1183">
            <v>167.55</v>
          </cell>
          <cell r="E1183" t="str">
            <v>SIURB-E Jul/25</v>
          </cell>
        </row>
        <row r="1184">
          <cell r="A1184">
            <v>9017039</v>
          </cell>
          <cell r="B1184" t="str">
            <v>MANOPLA ROTATIVA PARA DISJUNTOR PARA PORTA DE PAINEL</v>
          </cell>
          <cell r="C1184" t="str">
            <v>UN</v>
          </cell>
          <cell r="D1184">
            <v>1002.18</v>
          </cell>
          <cell r="E1184" t="str">
            <v>SIURB-E Jul/25</v>
          </cell>
        </row>
        <row r="1185">
          <cell r="A1185">
            <v>9020000</v>
          </cell>
          <cell r="B1185" t="str">
            <v>CONJUNTOS DE ILUMINAÇÃO</v>
          </cell>
          <cell r="C1185" t="str">
            <v>.</v>
          </cell>
          <cell r="D1185" t="str">
            <v>.</v>
          </cell>
          <cell r="E1185" t="str">
            <v>SIURB-E Jul/25</v>
          </cell>
        </row>
        <row r="1186">
          <cell r="A1186">
            <v>9020011</v>
          </cell>
          <cell r="B1186" t="str">
            <v>ILUMINAÇÃO DE QUADRA COM POSTE DE CONCRETO TUBULAR, ALT. UTIL 10M COM 3 PROJETORES COM LÂMPADA DE LED 100W, INCLUSIVE CAIXA DE INSPEÇÃO DE ALVENARIA 40X40X40CM DE 1 TIJOLO COM TAMPA DE CONCRETO</v>
          </cell>
          <cell r="C1186" t="str">
            <v>CJ</v>
          </cell>
          <cell r="D1186">
            <v>4285.12</v>
          </cell>
          <cell r="E1186" t="str">
            <v>SIURB-E Jul/25</v>
          </cell>
        </row>
        <row r="1187">
          <cell r="A1187">
            <v>9020016</v>
          </cell>
          <cell r="B1187" t="str">
            <v>POSTE GALVANIZADO TUBULAR RETO H= 3,00M P/ DUAS LUMINÁRIAS P/ LAMPADAS DE 160 W</v>
          </cell>
          <cell r="C1187" t="str">
            <v>UN</v>
          </cell>
          <cell r="D1187">
            <v>1419.61</v>
          </cell>
          <cell r="E1187" t="str">
            <v>SIURB-E Jul/25</v>
          </cell>
        </row>
        <row r="1188">
          <cell r="A1188">
            <v>9020035</v>
          </cell>
          <cell r="B1188" t="str">
            <v>IN.09 -  POSTE GALVANIZADO, RETO, FLANGEADO, H=5M COM LUMINÁRIA HERMÉTICA TIPO LED DE 150W COM APROVAÇÃO DE ILUME/PMSP, INCLUSIVE CAIXA DE INSPEÇÃO DE ALVENARIA 40X40X40CM DE 1 TIJOLO COM TAMPA DE CONCRETO</v>
          </cell>
          <cell r="C1188" t="str">
            <v>UN</v>
          </cell>
          <cell r="D1188">
            <v>3950.25</v>
          </cell>
          <cell r="E1188" t="str">
            <v>SIURB-E Jul/25</v>
          </cell>
        </row>
        <row r="1189">
          <cell r="A1189">
            <v>9020036</v>
          </cell>
          <cell r="B1189" t="str">
            <v>IN.09 -  POSTE DE AÇO GALVANIZADO, RETO, FLANGEADO, H=5M COM LUMINÁRIA HERMÉTICA TIPO LED DE 120W COM APROVAÇÃO DE ILUME/PMSP, INCLUSIVE CAIXA DE INSPEÇÃO DE ALVENARIA 40X40X40CM DE 1 TIJOLO COM TAMPA DE CONCRETO</v>
          </cell>
          <cell r="C1189" t="str">
            <v>UN</v>
          </cell>
          <cell r="D1189">
            <v>3696.03</v>
          </cell>
          <cell r="E1189" t="str">
            <v>SIURB-E Jul/25</v>
          </cell>
        </row>
        <row r="1190">
          <cell r="A1190">
            <v>9050000</v>
          </cell>
          <cell r="B1190" t="str">
            <v>DEMOLIÇÕES - ENTRADA E DISTRIBUIÇÃO</v>
          </cell>
          <cell r="C1190" t="str">
            <v>.</v>
          </cell>
          <cell r="D1190" t="str">
            <v>.</v>
          </cell>
          <cell r="E1190" t="str">
            <v>SIURB-E Jul/25</v>
          </cell>
        </row>
        <row r="1191">
          <cell r="A1191">
            <v>9050001</v>
          </cell>
          <cell r="B1191" t="str">
            <v>REMOÇÃO DE POSTE DE ENTRADA DE ENERGIA EM BAIXA TENSÃO - GALVANIZADO</v>
          </cell>
          <cell r="C1191" t="str">
            <v>UN</v>
          </cell>
          <cell r="D1191">
            <v>239.05</v>
          </cell>
          <cell r="E1191" t="str">
            <v>SIURB-E Jul/25</v>
          </cell>
        </row>
        <row r="1192">
          <cell r="A1192">
            <v>9050002</v>
          </cell>
          <cell r="B1192" t="str">
            <v>REMOÇÃO DE POSTE DE ENTRADA DE ENERGIA EM BAIXA TENSÃO - CONCRETO</v>
          </cell>
          <cell r="C1192" t="str">
            <v>UN</v>
          </cell>
          <cell r="D1192">
            <v>298.81</v>
          </cell>
          <cell r="E1192" t="str">
            <v>SIURB-E Jul/25</v>
          </cell>
        </row>
        <row r="1193">
          <cell r="A1193">
            <v>9050003</v>
          </cell>
          <cell r="B1193" t="str">
            <v>REMOÇÃO DE CAIXA DE ENTRADA DE ENERGIA EM BAIXA TENSÃO</v>
          </cell>
          <cell r="C1193" t="str">
            <v>UN</v>
          </cell>
          <cell r="D1193">
            <v>239.05</v>
          </cell>
          <cell r="E1193" t="str">
            <v>SIURB-E Jul/25</v>
          </cell>
        </row>
        <row r="1194">
          <cell r="A1194">
            <v>9050004</v>
          </cell>
          <cell r="B1194" t="str">
            <v>REMOÇÃO DE ARMAÇÃO TIPO BRAQUETE</v>
          </cell>
          <cell r="C1194" t="str">
            <v>UN</v>
          </cell>
          <cell r="D1194">
            <v>29.88</v>
          </cell>
          <cell r="E1194" t="str">
            <v>SIURB-E Jul/25</v>
          </cell>
        </row>
        <row r="1195">
          <cell r="A1195">
            <v>9050005</v>
          </cell>
          <cell r="B1195" t="str">
            <v>REMOÇÃO DE CABEÇOTE TIPO "TELESP"</v>
          </cell>
          <cell r="C1195" t="str">
            <v>UN</v>
          </cell>
          <cell r="D1195">
            <v>14.94</v>
          </cell>
          <cell r="E1195" t="str">
            <v>SIURB-E Jul/25</v>
          </cell>
        </row>
        <row r="1196">
          <cell r="A1196">
            <v>9050006</v>
          </cell>
          <cell r="B1196" t="str">
            <v>REMOÇÃO DE CAIXA DE ENTRADA DE TELEFONE TIPO "TELESP"</v>
          </cell>
          <cell r="C1196" t="str">
            <v>UN</v>
          </cell>
          <cell r="D1196">
            <v>119.52</v>
          </cell>
          <cell r="E1196" t="str">
            <v>SIURB-E Jul/25</v>
          </cell>
        </row>
        <row r="1197">
          <cell r="A1197">
            <v>9050009</v>
          </cell>
          <cell r="B1197" t="str">
            <v>REMOÇÃO DE PERFILADOS</v>
          </cell>
          <cell r="C1197" t="str">
            <v>M</v>
          </cell>
          <cell r="D1197">
            <v>23.9</v>
          </cell>
          <cell r="E1197" t="str">
            <v>SIURB-E Jul/25</v>
          </cell>
        </row>
        <row r="1198">
          <cell r="A1198">
            <v>9050010</v>
          </cell>
          <cell r="B1198" t="str">
            <v>REMOÇÃO DE ELETRODUTOS EMBUTIDOS - ATÉ 2"</v>
          </cell>
          <cell r="C1198" t="str">
            <v>M</v>
          </cell>
          <cell r="D1198">
            <v>29.88</v>
          </cell>
          <cell r="E1198" t="str">
            <v>SIURB-E Jul/25</v>
          </cell>
        </row>
        <row r="1199">
          <cell r="A1199">
            <v>9050011</v>
          </cell>
          <cell r="B1199" t="str">
            <v>REMOÇÃO DE ELETRODUTOS EMBUTIDOS - ACIMA DE 2"</v>
          </cell>
          <cell r="C1199" t="str">
            <v>M</v>
          </cell>
          <cell r="D1199">
            <v>59.76</v>
          </cell>
          <cell r="E1199" t="str">
            <v>SIURB-E Jul/25</v>
          </cell>
        </row>
        <row r="1200">
          <cell r="A1200">
            <v>9050012</v>
          </cell>
          <cell r="B1200" t="str">
            <v>REMOÇÃO DE ELETRODUTOS APARENTES - ATÉ 2"</v>
          </cell>
          <cell r="C1200" t="str">
            <v>M</v>
          </cell>
          <cell r="D1200">
            <v>14.94</v>
          </cell>
          <cell r="E1200" t="str">
            <v>SIURB-E Jul/25</v>
          </cell>
        </row>
        <row r="1201">
          <cell r="A1201">
            <v>9050013</v>
          </cell>
          <cell r="B1201" t="str">
            <v>REMOÇÃO DE ELETRODUTOS APARENTES - ACIMA DE 2"</v>
          </cell>
          <cell r="C1201" t="str">
            <v>M</v>
          </cell>
          <cell r="D1201">
            <v>29.88</v>
          </cell>
          <cell r="E1201" t="str">
            <v>SIURB-E Jul/25</v>
          </cell>
        </row>
        <row r="1202">
          <cell r="A1202">
            <v>9050014</v>
          </cell>
          <cell r="B1202" t="str">
            <v>REMOÇÃO DE CABO EMBUTIDO - ATÉ 16MM2</v>
          </cell>
          <cell r="C1202" t="str">
            <v>M</v>
          </cell>
          <cell r="D1202">
            <v>2.99</v>
          </cell>
          <cell r="E1202" t="str">
            <v>SIURB-E Jul/25</v>
          </cell>
        </row>
        <row r="1203">
          <cell r="A1203">
            <v>9050015</v>
          </cell>
          <cell r="B1203" t="str">
            <v>REMOÇÃO DE CABO EMBUTIDO - ACIMA DE 16MM2</v>
          </cell>
          <cell r="C1203" t="str">
            <v>M</v>
          </cell>
          <cell r="D1203">
            <v>5.98</v>
          </cell>
          <cell r="E1203" t="str">
            <v>SIURB-E Jul/25</v>
          </cell>
        </row>
        <row r="1204">
          <cell r="A1204">
            <v>9050016</v>
          </cell>
          <cell r="B1204" t="str">
            <v>REMOÇÃO DE CABO APARENTE - ATÉ 16MM2</v>
          </cell>
          <cell r="C1204" t="str">
            <v>M</v>
          </cell>
          <cell r="D1204">
            <v>3.59</v>
          </cell>
          <cell r="E1204" t="str">
            <v>SIURB-E Jul/25</v>
          </cell>
        </row>
        <row r="1205">
          <cell r="A1205">
            <v>9050017</v>
          </cell>
          <cell r="B1205" t="str">
            <v>REMOÇÃO DE CABO APARENTE - ACIMA DE 16MM2</v>
          </cell>
          <cell r="C1205" t="str">
            <v>M</v>
          </cell>
          <cell r="D1205">
            <v>7.17</v>
          </cell>
          <cell r="E1205" t="str">
            <v>SIURB-E Jul/25</v>
          </cell>
        </row>
        <row r="1206">
          <cell r="A1206">
            <v>9050018</v>
          </cell>
          <cell r="B1206" t="str">
            <v>REMOÇÃO DE TERMINAIS OU CONECTORES DE PRESSÃO PARA CABOS</v>
          </cell>
          <cell r="C1206" t="str">
            <v>UN</v>
          </cell>
          <cell r="D1206">
            <v>11.95</v>
          </cell>
          <cell r="E1206" t="str">
            <v>SIURB-E Jul/25</v>
          </cell>
        </row>
        <row r="1207">
          <cell r="A1207">
            <v>9050020</v>
          </cell>
          <cell r="B1207" t="str">
            <v>REMOÇÃO DE SUPORTE-ISOLADOR TIPO ROLDANA</v>
          </cell>
          <cell r="C1207" t="str">
            <v>UN</v>
          </cell>
          <cell r="D1207">
            <v>11.95</v>
          </cell>
          <cell r="E1207" t="str">
            <v>SIURB-E Jul/25</v>
          </cell>
        </row>
        <row r="1208">
          <cell r="A1208">
            <v>9051000</v>
          </cell>
          <cell r="B1208" t="str">
            <v>DEMOLIÇÕES - CAIXAS E QUADROS</v>
          </cell>
          <cell r="C1208" t="str">
            <v>.</v>
          </cell>
          <cell r="D1208" t="str">
            <v>.</v>
          </cell>
          <cell r="E1208" t="str">
            <v>SIURB-E Jul/25</v>
          </cell>
        </row>
        <row r="1209">
          <cell r="A1209">
            <v>9051011</v>
          </cell>
          <cell r="B1209" t="str">
            <v>REMOÇÃO DE ISOLADORES EM QUADROS ELÉTRICOS</v>
          </cell>
          <cell r="C1209" t="str">
            <v>UN</v>
          </cell>
          <cell r="D1209">
            <v>11.95</v>
          </cell>
          <cell r="E1209" t="str">
            <v>SIURB-E Jul/25</v>
          </cell>
        </row>
        <row r="1210">
          <cell r="A1210">
            <v>9051015</v>
          </cell>
          <cell r="B1210" t="str">
            <v>REMOÇÃO DE DISJUNTOR AUTOMÁTICO UNIPOLAR ATÉ 50A</v>
          </cell>
          <cell r="C1210" t="str">
            <v>UN</v>
          </cell>
          <cell r="D1210">
            <v>17.93</v>
          </cell>
          <cell r="E1210" t="str">
            <v>SIURB-E Jul/25</v>
          </cell>
        </row>
        <row r="1211">
          <cell r="A1211">
            <v>9051016</v>
          </cell>
          <cell r="B1211" t="str">
            <v>REMOÇÃO DE DISJUNTOR AUTOMÁTICO BIPOLAR ATÉ 50A</v>
          </cell>
          <cell r="C1211" t="str">
            <v>UN</v>
          </cell>
          <cell r="D1211">
            <v>41.83</v>
          </cell>
          <cell r="E1211" t="str">
            <v>SIURB-E Jul/25</v>
          </cell>
        </row>
        <row r="1212">
          <cell r="A1212">
            <v>9051017</v>
          </cell>
          <cell r="B1212" t="str">
            <v>REMOÇÃO DE DISJUNTOR AUTOMÁTICO TRIPOLAR ATÉ 50A</v>
          </cell>
          <cell r="C1212" t="str">
            <v>UN</v>
          </cell>
          <cell r="D1212">
            <v>77.69</v>
          </cell>
          <cell r="E1212" t="str">
            <v>SIURB-E Jul/25</v>
          </cell>
        </row>
        <row r="1213">
          <cell r="A1213">
            <v>9051025</v>
          </cell>
          <cell r="B1213" t="str">
            <v>REMOÇÃO DE CAIXA PARA FUSÍVEL OU TOMADA, INSTALADA EM PERFILADOS</v>
          </cell>
          <cell r="C1213" t="str">
            <v>UN</v>
          </cell>
          <cell r="D1213">
            <v>29.88</v>
          </cell>
          <cell r="E1213" t="str">
            <v>SIURB-E Jul/25</v>
          </cell>
        </row>
        <row r="1214">
          <cell r="A1214">
            <v>9051026</v>
          </cell>
          <cell r="B1214" t="str">
            <v>REMOÇÃO DE QUADRO DE DISTRIBUIÇÃO OU CAIXA DE PASSAGEM</v>
          </cell>
          <cell r="C1214" t="str">
            <v>UN</v>
          </cell>
          <cell r="D1214">
            <v>59.76</v>
          </cell>
          <cell r="E1214" t="str">
            <v>SIURB-E Jul/25</v>
          </cell>
        </row>
        <row r="1215">
          <cell r="A1215">
            <v>9051027</v>
          </cell>
          <cell r="B1215" t="str">
            <v>REMOÇÃO DE FUNDO DE QUADRO DE DISTRIBUIÇÃO OU CAIXA DE PASSAGEM</v>
          </cell>
          <cell r="C1215" t="str">
            <v>M2</v>
          </cell>
          <cell r="D1215">
            <v>59.76</v>
          </cell>
          <cell r="E1215" t="str">
            <v>SIURB-E Jul/25</v>
          </cell>
        </row>
        <row r="1216">
          <cell r="A1216">
            <v>9051029</v>
          </cell>
          <cell r="B1216" t="str">
            <v>REMOÇÃO DE TAMPA DE QUADRO DE DISTRIBUIÇÃO OU CAIXA DE PASSAGEM</v>
          </cell>
          <cell r="C1216" t="str">
            <v>M2</v>
          </cell>
          <cell r="D1216">
            <v>59.76</v>
          </cell>
          <cell r="E1216" t="str">
            <v>SIURB-E Jul/25</v>
          </cell>
        </row>
        <row r="1217">
          <cell r="A1217">
            <v>9051030</v>
          </cell>
          <cell r="B1217" t="str">
            <v>REMOÇÃO DE FECHADURA DE QUADRO DE DISTRIBUIÇÃO OU CAIXA DE PASSAGEM</v>
          </cell>
          <cell r="C1217" t="str">
            <v>UN</v>
          </cell>
          <cell r="D1217">
            <v>11.95</v>
          </cell>
          <cell r="E1217" t="str">
            <v>SIURB-E Jul/25</v>
          </cell>
        </row>
        <row r="1218">
          <cell r="A1218">
            <v>9051032</v>
          </cell>
          <cell r="B1218" t="str">
            <v>REMOÇÃO DE DISJUNTOR AUTOMÁTICO TIPO "QUICK-LAG"</v>
          </cell>
          <cell r="C1218" t="str">
            <v>UN</v>
          </cell>
          <cell r="D1218">
            <v>14.94</v>
          </cell>
          <cell r="E1218" t="str">
            <v>SIURB-E Jul/25</v>
          </cell>
        </row>
        <row r="1219">
          <cell r="A1219">
            <v>9051034</v>
          </cell>
          <cell r="B1219" t="str">
            <v>REMOÇÃO DE BASE EM CHAPA DE FERRO PARA DISJUNTOR TIPO "QUICK-LAG"</v>
          </cell>
          <cell r="C1219" t="str">
            <v>UN</v>
          </cell>
          <cell r="D1219">
            <v>14.94</v>
          </cell>
          <cell r="E1219" t="str">
            <v>SIURB-E Jul/25</v>
          </cell>
        </row>
        <row r="1220">
          <cell r="A1220">
            <v>9051035</v>
          </cell>
          <cell r="B1220" t="str">
            <v>REMOÇÃO DE CAPACITOR PARA CORREÇÃO DE FATOR DE POTÊNCIA</v>
          </cell>
          <cell r="C1220" t="str">
            <v>UN</v>
          </cell>
          <cell r="D1220">
            <v>346.79</v>
          </cell>
          <cell r="E1220" t="str">
            <v>SIURB-E Jul/25</v>
          </cell>
        </row>
        <row r="1221">
          <cell r="A1221">
            <v>9051036</v>
          </cell>
          <cell r="B1221" t="str">
            <v>REMOÇÃO DE CHAVE SECCIONADORA TIPO FACA - BASE DE MÁRMORE OU ARDÓSIA</v>
          </cell>
          <cell r="C1221" t="str">
            <v>UN</v>
          </cell>
          <cell r="D1221">
            <v>29.88</v>
          </cell>
          <cell r="E1221" t="str">
            <v>SIURB-E Jul/25</v>
          </cell>
        </row>
        <row r="1222">
          <cell r="A1222">
            <v>9051037</v>
          </cell>
          <cell r="B1222" t="str">
            <v>REMOÇÃO DE CHAVE SECCIONADORA OU BASE PARA FUSÍVEIS TIPO NH - UNIPOLAR</v>
          </cell>
          <cell r="C1222" t="str">
            <v>UN</v>
          </cell>
          <cell r="D1222">
            <v>29.88</v>
          </cell>
          <cell r="E1222" t="str">
            <v>SIURB-E Jul/25</v>
          </cell>
        </row>
        <row r="1223">
          <cell r="A1223">
            <v>9051038</v>
          </cell>
          <cell r="B1223" t="str">
            <v>REMOÇÃO DE CHAVE SECCIONADORA OU BASE PARA FUSÍVEIS TIPO NH - TRIPOLAR</v>
          </cell>
          <cell r="C1223" t="str">
            <v>UN</v>
          </cell>
          <cell r="D1223">
            <v>44.82</v>
          </cell>
          <cell r="E1223" t="str">
            <v>SIURB-E Jul/25</v>
          </cell>
        </row>
        <row r="1224">
          <cell r="A1224">
            <v>9051039</v>
          </cell>
          <cell r="B1224" t="str">
            <v>REMOÇÃO DE BASE PARA FUSÍVEIS TIPO "DIAZED"</v>
          </cell>
          <cell r="C1224" t="str">
            <v>UN</v>
          </cell>
          <cell r="D1224">
            <v>14.94</v>
          </cell>
          <cell r="E1224" t="str">
            <v>SIURB-E Jul/25</v>
          </cell>
        </row>
        <row r="1225">
          <cell r="A1225">
            <v>9052000</v>
          </cell>
          <cell r="B1225" t="str">
            <v>DEMOLIÇÕES - PONTOS E APARELHOS</v>
          </cell>
          <cell r="C1225" t="str">
            <v>.</v>
          </cell>
          <cell r="D1225" t="str">
            <v>.</v>
          </cell>
          <cell r="E1225" t="str">
            <v>SIURB-E Jul/25</v>
          </cell>
        </row>
        <row r="1226">
          <cell r="A1226">
            <v>9052001</v>
          </cell>
          <cell r="B1226" t="str">
            <v>REMOÇÃO DE SOQUETE</v>
          </cell>
          <cell r="C1226" t="str">
            <v>UN</v>
          </cell>
          <cell r="D1226">
            <v>11.95</v>
          </cell>
          <cell r="E1226" t="str">
            <v>SIURB-E Jul/25</v>
          </cell>
        </row>
        <row r="1227">
          <cell r="A1227">
            <v>9052002</v>
          </cell>
          <cell r="B1227" t="str">
            <v>REMOÇÃO DE REATOR PARA LÂMPADA FLUORESCENTE</v>
          </cell>
          <cell r="C1227" t="str">
            <v>UN</v>
          </cell>
          <cell r="D1227">
            <v>29.88</v>
          </cell>
          <cell r="E1227" t="str">
            <v>SIURB-E Jul/25</v>
          </cell>
        </row>
        <row r="1228">
          <cell r="A1228">
            <v>9052003</v>
          </cell>
          <cell r="B1228" t="str">
            <v>REMOÇÃO DE LÂMPADA INCANDESCENTE OU FLUORESCENTE</v>
          </cell>
          <cell r="C1228" t="str">
            <v>UN</v>
          </cell>
          <cell r="D1228">
            <v>2.59</v>
          </cell>
          <cell r="E1228" t="str">
            <v>SIURB-E Jul/25</v>
          </cell>
        </row>
        <row r="1229">
          <cell r="A1229">
            <v>9052004</v>
          </cell>
          <cell r="B1229" t="str">
            <v>REMOÇÃO DE LÂMPADA DE VAPOR DE MERCÚRIO, SÓDIO OU MISTA</v>
          </cell>
          <cell r="C1229" t="str">
            <v>UN</v>
          </cell>
          <cell r="D1229">
            <v>17.93</v>
          </cell>
          <cell r="E1229" t="str">
            <v>SIURB-E Jul/25</v>
          </cell>
        </row>
        <row r="1230">
          <cell r="A1230">
            <v>9052005</v>
          </cell>
          <cell r="B1230" t="str">
            <v>REMOÇÃO DE PLACA DIFUSORA PARA LÂMPADA FLUORESCENTE</v>
          </cell>
          <cell r="C1230" t="str">
            <v>UN</v>
          </cell>
          <cell r="D1230">
            <v>2.59</v>
          </cell>
          <cell r="E1230" t="str">
            <v>SIURB-E Jul/25</v>
          </cell>
        </row>
        <row r="1231">
          <cell r="A1231">
            <v>9052006</v>
          </cell>
          <cell r="B1231" t="str">
            <v>REMOÇÃO DE INTERRUPTOR, TOMADA, BOTÃO DE CAMPAINHA OU CIGARRA</v>
          </cell>
          <cell r="C1231" t="str">
            <v>UN</v>
          </cell>
          <cell r="D1231">
            <v>23.9</v>
          </cell>
          <cell r="E1231" t="str">
            <v>SIURB-E Jul/25</v>
          </cell>
        </row>
        <row r="1232">
          <cell r="A1232">
            <v>9052008</v>
          </cell>
          <cell r="B1232" t="str">
            <v>REMOÇÃO DE REATOR PARA LÂMPADA HG/NA - EM CAIXA DE PASSAGEM</v>
          </cell>
          <cell r="C1232" t="str">
            <v>UN</v>
          </cell>
          <cell r="D1232">
            <v>29.88</v>
          </cell>
          <cell r="E1232" t="str">
            <v>SIURB-E Jul/25</v>
          </cell>
        </row>
        <row r="1233">
          <cell r="A1233">
            <v>9052009</v>
          </cell>
          <cell r="B1233" t="str">
            <v>REMOÇÃO DE REATOR PARA LÂMPADA HG/NA - EM POSTE</v>
          </cell>
          <cell r="C1233" t="str">
            <v>UN</v>
          </cell>
          <cell r="D1233">
            <v>59.76</v>
          </cell>
          <cell r="E1233" t="str">
            <v>SIURB-E Jul/25</v>
          </cell>
        </row>
        <row r="1234">
          <cell r="A1234">
            <v>9052010</v>
          </cell>
          <cell r="B1234" t="str">
            <v>REMOÇÃO DE LUMINÁRIA INTERNA PARA LÂMPADA INCANDESCENTE</v>
          </cell>
          <cell r="C1234" t="str">
            <v>UN</v>
          </cell>
          <cell r="D1234">
            <v>23.9</v>
          </cell>
          <cell r="E1234" t="str">
            <v>SIURB-E Jul/25</v>
          </cell>
        </row>
        <row r="1235">
          <cell r="A1235">
            <v>9052011</v>
          </cell>
          <cell r="B1235" t="str">
            <v>REMOÇÃO DE LUMINÁRIA INTERNA PARA LÂMPADA FLUORESCENTE</v>
          </cell>
          <cell r="C1235" t="str">
            <v>UN</v>
          </cell>
          <cell r="D1235">
            <v>44.82</v>
          </cell>
          <cell r="E1235" t="str">
            <v>SIURB-E Jul/25</v>
          </cell>
        </row>
        <row r="1236">
          <cell r="A1236">
            <v>9052012</v>
          </cell>
          <cell r="B1236" t="str">
            <v>REMOÇÃO DE LUMINÁRIA EXTERNA INSTALADA EM POSTE</v>
          </cell>
          <cell r="C1236" t="str">
            <v>UN</v>
          </cell>
          <cell r="D1236">
            <v>89.64</v>
          </cell>
          <cell r="E1236" t="str">
            <v>SIURB-E Jul/25</v>
          </cell>
        </row>
        <row r="1237">
          <cell r="A1237">
            <v>9052013</v>
          </cell>
          <cell r="B1237" t="str">
            <v>REMOÇÃO DE LUMINÁRIA EXTERNA INSTALADA EM BRAÇO DE FERRO</v>
          </cell>
          <cell r="C1237" t="str">
            <v>UN</v>
          </cell>
          <cell r="D1237">
            <v>89.64</v>
          </cell>
          <cell r="E1237" t="str">
            <v>SIURB-E Jul/25</v>
          </cell>
        </row>
        <row r="1238">
          <cell r="A1238">
            <v>9052014</v>
          </cell>
          <cell r="B1238" t="str">
            <v>REMOÇÃO DE LUMINÁRIA A PROVA DE TEMPO, GASES E VAPOR</v>
          </cell>
          <cell r="C1238" t="str">
            <v>UN</v>
          </cell>
          <cell r="D1238">
            <v>29.88</v>
          </cell>
          <cell r="E1238" t="str">
            <v>SIURB-E Jul/25</v>
          </cell>
        </row>
        <row r="1239">
          <cell r="A1239">
            <v>9052018</v>
          </cell>
          <cell r="B1239" t="str">
            <v>REMOÇÃO DE PROJETOR DE FACHADA</v>
          </cell>
          <cell r="C1239" t="str">
            <v>UN</v>
          </cell>
          <cell r="D1239">
            <v>89.64</v>
          </cell>
          <cell r="E1239" t="str">
            <v>SIURB-E Jul/25</v>
          </cell>
        </row>
        <row r="1240">
          <cell r="A1240">
            <v>9052019</v>
          </cell>
          <cell r="B1240" t="str">
            <v>REMOÇÃO DE PROJETOR DE JARDIM</v>
          </cell>
          <cell r="C1240" t="str">
            <v>UN</v>
          </cell>
          <cell r="D1240">
            <v>59.76</v>
          </cell>
          <cell r="E1240" t="str">
            <v>SIURB-E Jul/25</v>
          </cell>
        </row>
        <row r="1241">
          <cell r="A1241">
            <v>9052020</v>
          </cell>
          <cell r="B1241" t="str">
            <v>REMOÇÃO DE CRUZETA DE FERRO PARA FIXAÇÃO DE PROJETOR</v>
          </cell>
          <cell r="C1241" t="str">
            <v>UN</v>
          </cell>
          <cell r="D1241">
            <v>89.64</v>
          </cell>
          <cell r="E1241" t="str">
            <v>SIURB-E Jul/25</v>
          </cell>
        </row>
        <row r="1242">
          <cell r="A1242">
            <v>9052025</v>
          </cell>
          <cell r="B1242" t="str">
            <v>REMOÇÃO DE BRAÇO DE LUMINÁRIA</v>
          </cell>
          <cell r="C1242" t="str">
            <v>UN</v>
          </cell>
          <cell r="D1242">
            <v>47.81</v>
          </cell>
          <cell r="E1242" t="str">
            <v>SIURB-E Jul/25</v>
          </cell>
        </row>
        <row r="1243">
          <cell r="A1243">
            <v>9052030</v>
          </cell>
          <cell r="B1243" t="str">
            <v>REMOÇÃO DE LÂMPADA LED</v>
          </cell>
          <cell r="C1243" t="str">
            <v>UN</v>
          </cell>
          <cell r="D1243">
            <v>4.1399999999999997</v>
          </cell>
          <cell r="E1243" t="str">
            <v>SIURB-E Jul/25</v>
          </cell>
        </row>
        <row r="1244">
          <cell r="A1244">
            <v>9052031</v>
          </cell>
          <cell r="B1244" t="str">
            <v>REMOÇÃO DE LÂMPADA LED TUBULAR</v>
          </cell>
          <cell r="C1244" t="str">
            <v>UN</v>
          </cell>
          <cell r="D1244">
            <v>4.1399999999999997</v>
          </cell>
          <cell r="E1244" t="str">
            <v>SIURB-E Jul/25</v>
          </cell>
        </row>
        <row r="1245">
          <cell r="A1245">
            <v>9053000</v>
          </cell>
          <cell r="B1245" t="str">
            <v>DEMOLIÇÕES - PÁRA-RAIOS E OUTROS</v>
          </cell>
          <cell r="C1245" t="str">
            <v>.</v>
          </cell>
          <cell r="D1245" t="str">
            <v>.</v>
          </cell>
          <cell r="E1245" t="str">
            <v>SIURB-E Jul/25</v>
          </cell>
        </row>
        <row r="1246">
          <cell r="A1246">
            <v>9053010</v>
          </cell>
          <cell r="B1246" t="str">
            <v>REMOÇÃO DE CAPTOR DE PÁRA-RAIOS - TIPO FRANKLIN</v>
          </cell>
          <cell r="C1246" t="str">
            <v>UN</v>
          </cell>
          <cell r="D1246">
            <v>29.88</v>
          </cell>
          <cell r="E1246" t="str">
            <v>SIURB-E Jul/25</v>
          </cell>
        </row>
        <row r="1247">
          <cell r="A1247">
            <v>9053011</v>
          </cell>
          <cell r="B1247" t="str">
            <v>REMOÇÃO DE CAPTOR DE PÁRA-RAIOS - RADIOATIVO</v>
          </cell>
          <cell r="C1247" t="str">
            <v>UN</v>
          </cell>
          <cell r="D1247">
            <v>29.88</v>
          </cell>
          <cell r="E1247" t="str">
            <v>SIURB-E Jul/25</v>
          </cell>
        </row>
        <row r="1248">
          <cell r="A1248">
            <v>9053014</v>
          </cell>
          <cell r="B1248" t="str">
            <v>REMOÇÃO DE CORDOALHA DE COBRE NÚ</v>
          </cell>
          <cell r="C1248" t="str">
            <v>M</v>
          </cell>
          <cell r="D1248">
            <v>11.95</v>
          </cell>
          <cell r="E1248" t="str">
            <v>SIURB-E Jul/25</v>
          </cell>
        </row>
        <row r="1249">
          <cell r="A1249">
            <v>9053015</v>
          </cell>
          <cell r="B1249" t="str">
            <v>REMOÇÃO DE CABO DE COBRE NÚ, PARA ATERRAMENTO</v>
          </cell>
          <cell r="C1249" t="str">
            <v>M</v>
          </cell>
          <cell r="D1249">
            <v>14.94</v>
          </cell>
          <cell r="E1249" t="str">
            <v>SIURB-E Jul/25</v>
          </cell>
        </row>
        <row r="1250">
          <cell r="A1250">
            <v>9053016</v>
          </cell>
          <cell r="B1250" t="str">
            <v>REMOÇÃO DE CONECTOR TIPO "SPLIT-BOLT"</v>
          </cell>
          <cell r="C1250" t="str">
            <v>UN</v>
          </cell>
          <cell r="D1250">
            <v>11.95</v>
          </cell>
          <cell r="E1250" t="str">
            <v>SIURB-E Jul/25</v>
          </cell>
        </row>
        <row r="1251">
          <cell r="A1251">
            <v>9053020</v>
          </cell>
          <cell r="B1251" t="str">
            <v>REMOÇÃO DE BASE E HASTE DE PÁRA-RAIOS</v>
          </cell>
          <cell r="C1251" t="str">
            <v>UN</v>
          </cell>
          <cell r="D1251">
            <v>59.76</v>
          </cell>
          <cell r="E1251" t="str">
            <v>SIURB-E Jul/25</v>
          </cell>
        </row>
        <row r="1252">
          <cell r="A1252">
            <v>9053021</v>
          </cell>
          <cell r="B1252" t="str">
            <v>REMOÇÃO DE CABO DE AÇO E ESTICADORES</v>
          </cell>
          <cell r="C1252" t="str">
            <v>M</v>
          </cell>
          <cell r="D1252">
            <v>29.88</v>
          </cell>
          <cell r="E1252" t="str">
            <v>SIURB-E Jul/25</v>
          </cell>
        </row>
        <row r="1253">
          <cell r="A1253">
            <v>9053022</v>
          </cell>
          <cell r="B1253" t="str">
            <v>REMOÇÃO DE BRAÇADEIRA PARA 3 ESTAIS</v>
          </cell>
          <cell r="C1253" t="str">
            <v>UN</v>
          </cell>
          <cell r="D1253">
            <v>29.88</v>
          </cell>
          <cell r="E1253" t="str">
            <v>SIURB-E Jul/25</v>
          </cell>
        </row>
        <row r="1254">
          <cell r="A1254">
            <v>9053025</v>
          </cell>
          <cell r="B1254" t="str">
            <v>REMOÇÃO DE TUBO DE PROTEÇÃO PARA CORDOALHA, INCLUSIVE FIXAÇÕES</v>
          </cell>
          <cell r="C1254" t="str">
            <v>UN</v>
          </cell>
          <cell r="D1254">
            <v>59.76</v>
          </cell>
          <cell r="E1254" t="str">
            <v>SIURB-E Jul/25</v>
          </cell>
        </row>
        <row r="1255">
          <cell r="A1255">
            <v>9053055</v>
          </cell>
          <cell r="B1255" t="str">
            <v>REMOÇÃO DE AUTOMÁTICO DE BÓIA</v>
          </cell>
          <cell r="C1255" t="str">
            <v>UN</v>
          </cell>
          <cell r="D1255">
            <v>35.86</v>
          </cell>
          <cell r="E1255" t="str">
            <v>SIURB-E Jul/25</v>
          </cell>
        </row>
        <row r="1256">
          <cell r="A1256">
            <v>9053056</v>
          </cell>
          <cell r="B1256" t="str">
            <v>REMOÇÃO DE CONTACTOR MAGNÉTICO E RELÊS PARA QUADRO DE COMANDO</v>
          </cell>
          <cell r="C1256" t="str">
            <v>UN</v>
          </cell>
          <cell r="D1256">
            <v>59.76</v>
          </cell>
          <cell r="E1256" t="str">
            <v>SIURB-E Jul/25</v>
          </cell>
        </row>
        <row r="1257">
          <cell r="A1257">
            <v>9053060</v>
          </cell>
          <cell r="B1257" t="str">
            <v>REMOÇÃO DE POSTE DE FERRO, INCLUSIVE BASE DE FIXAÇÃO</v>
          </cell>
          <cell r="C1257" t="str">
            <v>UN</v>
          </cell>
          <cell r="D1257">
            <v>298.81</v>
          </cell>
          <cell r="E1257" t="str">
            <v>SIURB-E Jul/25</v>
          </cell>
        </row>
        <row r="1258">
          <cell r="A1258">
            <v>9053061</v>
          </cell>
          <cell r="B1258" t="str">
            <v>REMOÇÃO DE POSTE DE FERRO ENGASTADO NO SOLO</v>
          </cell>
          <cell r="C1258" t="str">
            <v>UN</v>
          </cell>
          <cell r="D1258">
            <v>478.09</v>
          </cell>
          <cell r="E1258" t="str">
            <v>SIURB-E Jul/25</v>
          </cell>
        </row>
        <row r="1259">
          <cell r="A1259">
            <v>9053062</v>
          </cell>
          <cell r="B1259" t="str">
            <v>REMOÇÃO DE POSTE DE CONCRETO EM REDE DE ENERGIA</v>
          </cell>
          <cell r="C1259" t="str">
            <v>UN</v>
          </cell>
          <cell r="D1259">
            <v>298.81</v>
          </cell>
          <cell r="E1259" t="str">
            <v>SIURB-E Jul/25</v>
          </cell>
        </row>
        <row r="1260">
          <cell r="A1260">
            <v>9054000</v>
          </cell>
          <cell r="B1260" t="str">
            <v>DEMOLIÇÕES - CABINE PRIMÁRIA</v>
          </cell>
          <cell r="C1260" t="str">
            <v>.</v>
          </cell>
          <cell r="D1260" t="str">
            <v>.</v>
          </cell>
          <cell r="E1260" t="str">
            <v>SIURB-E Jul/25</v>
          </cell>
        </row>
        <row r="1261">
          <cell r="A1261">
            <v>9054001</v>
          </cell>
          <cell r="B1261" t="str">
            <v>REMOÇÃO DE ISOLADOR TIPO DISCO, INCLUSIVE GANCHO DE SUSTENTAÇÃO</v>
          </cell>
          <cell r="C1261" t="str">
            <v>UN</v>
          </cell>
          <cell r="D1261">
            <v>8.9600000000000009</v>
          </cell>
          <cell r="E1261" t="str">
            <v>SIURB-E Jul/25</v>
          </cell>
        </row>
        <row r="1262">
          <cell r="A1262">
            <v>9054002</v>
          </cell>
          <cell r="B1262" t="str">
            <v>REMOÇÃO DE ISOLADOR TIPO CASTANHA, INCLUSIVE GANCHO DE SUSTENTAÇÃO</v>
          </cell>
          <cell r="C1262" t="str">
            <v>UN</v>
          </cell>
          <cell r="D1262">
            <v>2.59</v>
          </cell>
          <cell r="E1262" t="str">
            <v>SIURB-E Jul/25</v>
          </cell>
        </row>
        <row r="1263">
          <cell r="A1263">
            <v>9054003</v>
          </cell>
          <cell r="B1263" t="str">
            <v>REMOÇÃO DE ISOLADOR TIPO PINO PARA A.T. INCLUSIVE PINO</v>
          </cell>
          <cell r="C1263" t="str">
            <v>UN</v>
          </cell>
          <cell r="D1263">
            <v>14.94</v>
          </cell>
          <cell r="E1263" t="str">
            <v>SIURB-E Jul/25</v>
          </cell>
        </row>
        <row r="1264">
          <cell r="A1264">
            <v>9054004</v>
          </cell>
          <cell r="B1264" t="str">
            <v>REMOÇÃO DE ISOLADOR TIPO PEDESTAL PARA A.T.</v>
          </cell>
          <cell r="C1264" t="str">
            <v>UN</v>
          </cell>
          <cell r="D1264">
            <v>11.95</v>
          </cell>
          <cell r="E1264" t="str">
            <v>SIURB-E Jul/25</v>
          </cell>
        </row>
        <row r="1265">
          <cell r="A1265">
            <v>9054005</v>
          </cell>
          <cell r="B1265" t="str">
            <v>REMOÇÃO DE CRUZETA DE MADEIRA</v>
          </cell>
          <cell r="C1265" t="str">
            <v>UN</v>
          </cell>
          <cell r="D1265">
            <v>85.65</v>
          </cell>
          <cell r="E1265" t="str">
            <v>SIURB-E Jul/25</v>
          </cell>
        </row>
        <row r="1266">
          <cell r="A1266">
            <v>9054006</v>
          </cell>
          <cell r="B1266" t="str">
            <v>REMOÇÃO DE BUCHA DE PASSAGEM INTERNA/EXTERNA PARA A.T.</v>
          </cell>
          <cell r="C1266" t="str">
            <v>UN</v>
          </cell>
          <cell r="D1266">
            <v>23.9</v>
          </cell>
          <cell r="E1266" t="str">
            <v>SIURB-E Jul/25</v>
          </cell>
        </row>
        <row r="1267">
          <cell r="A1267">
            <v>9054007</v>
          </cell>
          <cell r="B1267" t="str">
            <v>REMOÇÃO DE CHAPA DE FERRO PARA BUCHA DE PASSAGEM</v>
          </cell>
          <cell r="C1267" t="str">
            <v>UN</v>
          </cell>
          <cell r="D1267">
            <v>23.9</v>
          </cell>
          <cell r="E1267" t="str">
            <v>SIURB-E Jul/25</v>
          </cell>
        </row>
        <row r="1268">
          <cell r="A1268">
            <v>9054008</v>
          </cell>
          <cell r="B1268" t="str">
            <v>REMOÇÃO DE VERGALHÃO DE COBRE 3/8"</v>
          </cell>
          <cell r="C1268" t="str">
            <v>M</v>
          </cell>
          <cell r="D1268">
            <v>11.95</v>
          </cell>
          <cell r="E1268" t="str">
            <v>SIURB-E Jul/25</v>
          </cell>
        </row>
        <row r="1269">
          <cell r="A1269">
            <v>9054009</v>
          </cell>
          <cell r="B1269" t="str">
            <v>REMOÇÃO DE TERMINAL OU CONECTOR PARA VERGALHÃO DE COBRE</v>
          </cell>
          <cell r="C1269" t="str">
            <v>UN</v>
          </cell>
          <cell r="D1269">
            <v>5.18</v>
          </cell>
          <cell r="E1269" t="str">
            <v>SIURB-E Jul/25</v>
          </cell>
        </row>
        <row r="1270">
          <cell r="A1270">
            <v>9054010</v>
          </cell>
          <cell r="B1270" t="str">
            <v>REMOÇÃO DE CHAVE SECCIONADORA TRIPOLAR</v>
          </cell>
          <cell r="C1270" t="str">
            <v>UN</v>
          </cell>
          <cell r="D1270">
            <v>171.31</v>
          </cell>
          <cell r="E1270" t="str">
            <v>SIURB-E Jul/25</v>
          </cell>
        </row>
        <row r="1271">
          <cell r="A1271">
            <v>9054011</v>
          </cell>
          <cell r="B1271" t="str">
            <v>REMOÇÃO DE TRANSFORMADOR DE POTENCIAL</v>
          </cell>
          <cell r="C1271" t="str">
            <v>UN</v>
          </cell>
          <cell r="D1271">
            <v>38.840000000000003</v>
          </cell>
          <cell r="E1271" t="str">
            <v>SIURB-E Jul/25</v>
          </cell>
        </row>
        <row r="1272">
          <cell r="A1272">
            <v>9054012</v>
          </cell>
          <cell r="B1272" t="str">
            <v>REMOÇÃO DE DISJUNTOR A ÓLEO - VOL NORMAL OU REDUZIDO</v>
          </cell>
          <cell r="C1272" t="str">
            <v>UN</v>
          </cell>
          <cell r="D1272">
            <v>227.27</v>
          </cell>
          <cell r="E1272" t="str">
            <v>SIURB-E Jul/25</v>
          </cell>
        </row>
        <row r="1273">
          <cell r="A1273">
            <v>9054013</v>
          </cell>
          <cell r="B1273" t="str">
            <v>REMOÇÃO DE TRANSFORMADOR DE POTÊNCIA CLASSE 15KV</v>
          </cell>
          <cell r="C1273" t="str">
            <v>UN</v>
          </cell>
          <cell r="D1273">
            <v>441.4</v>
          </cell>
          <cell r="E1273" t="str">
            <v>SIURB-E Jul/25</v>
          </cell>
        </row>
        <row r="1274">
          <cell r="A1274">
            <v>9054014</v>
          </cell>
          <cell r="B1274" t="str">
            <v>REMOÇÃO DE CHAVE FUSÍVEL TIPO MATHEUS</v>
          </cell>
          <cell r="C1274" t="str">
            <v>UN</v>
          </cell>
          <cell r="D1274">
            <v>89.64</v>
          </cell>
          <cell r="E1274" t="str">
            <v>SIURB-E Jul/25</v>
          </cell>
        </row>
        <row r="1275">
          <cell r="A1275">
            <v>9054015</v>
          </cell>
          <cell r="B1275" t="str">
            <v>REMOÇÃO DE SUPORTE DE TRANSFORMADOR EM POSTE</v>
          </cell>
          <cell r="C1275" t="str">
            <v>UN</v>
          </cell>
          <cell r="D1275">
            <v>41.43</v>
          </cell>
          <cell r="E1275" t="str">
            <v>SIURB-E Jul/25</v>
          </cell>
        </row>
        <row r="1276">
          <cell r="A1276">
            <v>9054016</v>
          </cell>
          <cell r="B1276" t="str">
            <v>REMOÇÃO DE CABOS DE A.T. EM LINHA AÉREA ATÉ 35MM2</v>
          </cell>
          <cell r="C1276" t="str">
            <v>M</v>
          </cell>
          <cell r="D1276">
            <v>42.83</v>
          </cell>
          <cell r="E1276" t="str">
            <v>SIURB-E Jul/25</v>
          </cell>
        </row>
        <row r="1277">
          <cell r="A1277">
            <v>9054017</v>
          </cell>
          <cell r="B1277" t="str">
            <v>REMOÇÃO DE PÁRA-RAIOS TIPO CRISTAL VALVE CLASSE 15KV</v>
          </cell>
          <cell r="C1277" t="str">
            <v>UN</v>
          </cell>
          <cell r="D1277">
            <v>128.47999999999999</v>
          </cell>
          <cell r="E1277" t="str">
            <v>SIURB-E Jul/25</v>
          </cell>
        </row>
        <row r="1278">
          <cell r="A1278">
            <v>9054018</v>
          </cell>
          <cell r="B1278" t="str">
            <v>REMOÇÃO DE CONTATORES E RELÊS EM GERAL</v>
          </cell>
          <cell r="C1278" t="str">
            <v>UN</v>
          </cell>
          <cell r="D1278">
            <v>112.03</v>
          </cell>
          <cell r="E1278" t="str">
            <v>SIURB-E Jul/25</v>
          </cell>
        </row>
        <row r="1279">
          <cell r="A1279">
            <v>9054019</v>
          </cell>
          <cell r="B1279" t="str">
            <v>REMOÇÃO DE MUFLA INTERNA UNIPOLAR/TRIPOLAR</v>
          </cell>
          <cell r="C1279" t="str">
            <v>UN</v>
          </cell>
          <cell r="D1279">
            <v>85.65</v>
          </cell>
          <cell r="E1279" t="str">
            <v>SIURB-E Jul/25</v>
          </cell>
        </row>
        <row r="1280">
          <cell r="A1280">
            <v>9054020</v>
          </cell>
          <cell r="B1280" t="str">
            <v>REMOÇÃO DE BUCHA DE PASSAGEM PARA NEUTRO - 1KV</v>
          </cell>
          <cell r="C1280" t="str">
            <v>UN</v>
          </cell>
          <cell r="D1280">
            <v>17.93</v>
          </cell>
          <cell r="E1280" t="str">
            <v>SIURB-E Jul/25</v>
          </cell>
        </row>
        <row r="1281">
          <cell r="A1281">
            <v>9054021</v>
          </cell>
          <cell r="B1281" t="str">
            <v>REMOÇÃO DE ÓLEO ISOLANTE DE TRANSFORMADOR OU DISJUNTOR</v>
          </cell>
          <cell r="C1281" t="str">
            <v>L</v>
          </cell>
          <cell r="D1281">
            <v>1.04</v>
          </cell>
          <cell r="E1281" t="str">
            <v>SIURB-E Jul/25</v>
          </cell>
        </row>
        <row r="1282">
          <cell r="A1282">
            <v>9054022</v>
          </cell>
          <cell r="B1282" t="str">
            <v>REMOÇÃO DE SELA PARA CRUZETA DE MADEIRA</v>
          </cell>
          <cell r="C1282" t="str">
            <v>UN</v>
          </cell>
          <cell r="D1282">
            <v>12.95</v>
          </cell>
          <cell r="E1282" t="str">
            <v>SIURB-E Jul/25</v>
          </cell>
        </row>
        <row r="1283">
          <cell r="A1283">
            <v>9054023</v>
          </cell>
          <cell r="B1283" t="str">
            <v>REMOÇÃO DE FUSÍVEL EM ALTA TENSÃO TIPO "HH"</v>
          </cell>
          <cell r="C1283" t="str">
            <v>UN</v>
          </cell>
          <cell r="D1283">
            <v>29.88</v>
          </cell>
          <cell r="E1283" t="str">
            <v>SIURB-E Jul/25</v>
          </cell>
        </row>
        <row r="1284">
          <cell r="A1284">
            <v>9054024</v>
          </cell>
          <cell r="B1284" t="str">
            <v>REMOÇÃO DE ELO FUSÍVEL EM CHAVE TIPO MATHEUS</v>
          </cell>
          <cell r="C1284" t="str">
            <v>UN</v>
          </cell>
          <cell r="D1284">
            <v>17.93</v>
          </cell>
          <cell r="E1284" t="str">
            <v>SIURB-E Jul/25</v>
          </cell>
        </row>
        <row r="1285">
          <cell r="A1285">
            <v>9054025</v>
          </cell>
          <cell r="B1285" t="str">
            <v>REMOÇÃO DE RELÊ OU BOBINA - DISJUNTOR DE A.T.</v>
          </cell>
          <cell r="C1285" t="str">
            <v>UN</v>
          </cell>
          <cell r="D1285">
            <v>27.1</v>
          </cell>
          <cell r="E1285" t="str">
            <v>SIURB-E Jul/25</v>
          </cell>
        </row>
        <row r="1286">
          <cell r="A1286">
            <v>9054026</v>
          </cell>
          <cell r="B1286" t="str">
            <v>REMOÇÃO DE MUFLA EXTERNA UNIPOLAR / TRIPOLAR</v>
          </cell>
          <cell r="C1286" t="str">
            <v>UN</v>
          </cell>
          <cell r="D1286">
            <v>128.47999999999999</v>
          </cell>
          <cell r="E1286" t="str">
            <v>SIURB-E Jul/25</v>
          </cell>
        </row>
        <row r="1287">
          <cell r="A1287">
            <v>9054027</v>
          </cell>
          <cell r="B1287" t="str">
            <v>REMOÇÃO DE MUFLA INTERNA UNIPOLAR / TRIPOLAR</v>
          </cell>
          <cell r="C1287" t="str">
            <v>UN</v>
          </cell>
          <cell r="D1287">
            <v>85.65</v>
          </cell>
          <cell r="E1287" t="str">
            <v>SIURB-E Jul/25</v>
          </cell>
        </row>
        <row r="1288">
          <cell r="A1288">
            <v>9060000</v>
          </cell>
          <cell r="B1288" t="str">
            <v>RETIRADAS - ENTRADA E DISTRIBUIÇÃO</v>
          </cell>
          <cell r="C1288" t="str">
            <v>.</v>
          </cell>
          <cell r="D1288" t="str">
            <v>.</v>
          </cell>
          <cell r="E1288" t="str">
            <v>SIURB-E Jul/25</v>
          </cell>
        </row>
        <row r="1289">
          <cell r="A1289">
            <v>9060001</v>
          </cell>
          <cell r="B1289" t="str">
            <v>RETIRADA DE POSTE DE ENTRADA DE ENERGIA EM BAIXA TENSÃO - GALVANIZADO</v>
          </cell>
          <cell r="C1289" t="str">
            <v>UN</v>
          </cell>
          <cell r="D1289">
            <v>239.05</v>
          </cell>
          <cell r="E1289" t="str">
            <v>SIURB-E Jul/25</v>
          </cell>
        </row>
        <row r="1290">
          <cell r="A1290">
            <v>9060002</v>
          </cell>
          <cell r="B1290" t="str">
            <v>RETIRADA DE POSTE DE ENTRADA DE ENERGIA EM BAIXA TENSÃO - CONCRETO</v>
          </cell>
          <cell r="C1290" t="str">
            <v>UN</v>
          </cell>
          <cell r="D1290">
            <v>298.81</v>
          </cell>
          <cell r="E1290" t="str">
            <v>SIURB-E Jul/25</v>
          </cell>
        </row>
        <row r="1291">
          <cell r="A1291">
            <v>9060003</v>
          </cell>
          <cell r="B1291" t="str">
            <v>RETIRADA DE CAIXA DE ENTRADA DE ENERGIA EM BAIXA TENSÃO</v>
          </cell>
          <cell r="C1291" t="str">
            <v>UN</v>
          </cell>
          <cell r="D1291">
            <v>268.93</v>
          </cell>
          <cell r="E1291" t="str">
            <v>SIURB-E Jul/25</v>
          </cell>
        </row>
        <row r="1292">
          <cell r="A1292">
            <v>9060004</v>
          </cell>
          <cell r="B1292" t="str">
            <v>RETIRADA DE ARMAÇÃO TIPO BRAQUETE</v>
          </cell>
          <cell r="C1292" t="str">
            <v>UN</v>
          </cell>
          <cell r="D1292">
            <v>29.88</v>
          </cell>
          <cell r="E1292" t="str">
            <v>SIURB-E Jul/25</v>
          </cell>
        </row>
        <row r="1293">
          <cell r="A1293">
            <v>9060005</v>
          </cell>
          <cell r="B1293" t="str">
            <v>RETIRADA DE CABEÇOTE TIPO "TELESP"</v>
          </cell>
          <cell r="C1293" t="str">
            <v>UN</v>
          </cell>
          <cell r="D1293">
            <v>14.94</v>
          </cell>
          <cell r="E1293" t="str">
            <v>SIURB-E Jul/25</v>
          </cell>
        </row>
        <row r="1294">
          <cell r="A1294">
            <v>9060008</v>
          </cell>
          <cell r="B1294" t="str">
            <v>RETIRADA DE CONDULETE</v>
          </cell>
          <cell r="C1294" t="str">
            <v>UN</v>
          </cell>
          <cell r="D1294">
            <v>29.88</v>
          </cell>
          <cell r="E1294" t="str">
            <v>SIURB-E Jul/25</v>
          </cell>
        </row>
        <row r="1295">
          <cell r="A1295">
            <v>9060009</v>
          </cell>
          <cell r="B1295" t="str">
            <v>RETIRADA DE PERFILADOS</v>
          </cell>
          <cell r="C1295" t="str">
            <v>M</v>
          </cell>
          <cell r="D1295">
            <v>23.9</v>
          </cell>
          <cell r="E1295" t="str">
            <v>SIURB-E Jul/25</v>
          </cell>
        </row>
        <row r="1296">
          <cell r="A1296">
            <v>9060012</v>
          </cell>
          <cell r="B1296" t="str">
            <v>RETIRADA DE ELETRODUTOS APARENTES - ATÉ 2"</v>
          </cell>
          <cell r="C1296" t="str">
            <v>M</v>
          </cell>
          <cell r="D1296">
            <v>14.94</v>
          </cell>
          <cell r="E1296" t="str">
            <v>SIURB-E Jul/25</v>
          </cell>
        </row>
        <row r="1297">
          <cell r="A1297">
            <v>9060013</v>
          </cell>
          <cell r="B1297" t="str">
            <v>RETIRADA DE ELETRODUTOS APARENTES - ACIMA DE 2"</v>
          </cell>
          <cell r="C1297" t="str">
            <v>M</v>
          </cell>
          <cell r="D1297">
            <v>29.88</v>
          </cell>
          <cell r="E1297" t="str">
            <v>SIURB-E Jul/25</v>
          </cell>
        </row>
        <row r="1298">
          <cell r="A1298">
            <v>9060014</v>
          </cell>
          <cell r="B1298" t="str">
            <v>RETIRADA DE FIO EMBUTIDO - ATÉ 16MM2</v>
          </cell>
          <cell r="C1298" t="str">
            <v>M</v>
          </cell>
          <cell r="D1298">
            <v>2.99</v>
          </cell>
          <cell r="E1298" t="str">
            <v>SIURB-E Jul/25</v>
          </cell>
        </row>
        <row r="1299">
          <cell r="A1299">
            <v>9060015</v>
          </cell>
          <cell r="B1299" t="str">
            <v>RETIRADA DE CABO EMBUTIDO - ACIMA DE 16MM2</v>
          </cell>
          <cell r="C1299" t="str">
            <v>M</v>
          </cell>
          <cell r="D1299">
            <v>5.98</v>
          </cell>
          <cell r="E1299" t="str">
            <v>SIURB-E Jul/25</v>
          </cell>
        </row>
        <row r="1300">
          <cell r="A1300">
            <v>9060016</v>
          </cell>
          <cell r="B1300" t="str">
            <v>RETIRADA DE FIO APARENTE - ATÉ 16MM2</v>
          </cell>
          <cell r="C1300" t="str">
            <v>M</v>
          </cell>
          <cell r="D1300">
            <v>3.59</v>
          </cell>
          <cell r="E1300" t="str">
            <v>SIURB-E Jul/25</v>
          </cell>
        </row>
        <row r="1301">
          <cell r="A1301">
            <v>9060017</v>
          </cell>
          <cell r="B1301" t="str">
            <v>RETIRADA DE CABO APARENTE - ACIMA DE 16MM2</v>
          </cell>
          <cell r="C1301" t="str">
            <v>M</v>
          </cell>
          <cell r="D1301">
            <v>7.17</v>
          </cell>
          <cell r="E1301" t="str">
            <v>SIURB-E Jul/25</v>
          </cell>
        </row>
        <row r="1302">
          <cell r="A1302">
            <v>9060018</v>
          </cell>
          <cell r="B1302" t="str">
            <v>RETIRADA DE TERMINAIS OU CONECTORES DE PRESSÃO PARA CABOS</v>
          </cell>
          <cell r="C1302" t="str">
            <v>UN</v>
          </cell>
          <cell r="D1302">
            <v>11.95</v>
          </cell>
          <cell r="E1302" t="str">
            <v>SIURB-E Jul/25</v>
          </cell>
        </row>
        <row r="1303">
          <cell r="A1303">
            <v>9060020</v>
          </cell>
          <cell r="B1303" t="str">
            <v>RETIRADA DE SUPORTE-ISOLADOR TIPO ROLDANA</v>
          </cell>
          <cell r="C1303" t="str">
            <v>UN</v>
          </cell>
          <cell r="D1303">
            <v>11.95</v>
          </cell>
          <cell r="E1303" t="str">
            <v>SIURB-E Jul/25</v>
          </cell>
        </row>
        <row r="1304">
          <cell r="A1304">
            <v>9061000</v>
          </cell>
          <cell r="B1304" t="str">
            <v>RETIRADAS - CAIXAS E QUADROS</v>
          </cell>
          <cell r="C1304" t="str">
            <v>.</v>
          </cell>
          <cell r="D1304" t="str">
            <v>.</v>
          </cell>
          <cell r="E1304" t="str">
            <v>SIURB-E Jul/25</v>
          </cell>
        </row>
        <row r="1305">
          <cell r="A1305">
            <v>9061010</v>
          </cell>
          <cell r="B1305" t="str">
            <v>RETIRADA DE BARRAMENTOS EM QUADROS ELÉTRICOS</v>
          </cell>
          <cell r="C1305" t="str">
            <v>M</v>
          </cell>
          <cell r="D1305">
            <v>47.81</v>
          </cell>
          <cell r="E1305" t="str">
            <v>SIURB-E Jul/25</v>
          </cell>
        </row>
        <row r="1306">
          <cell r="A1306">
            <v>9061011</v>
          </cell>
          <cell r="B1306" t="str">
            <v>RETIRADA DE ISOLADORES EM QUADROS ELÉTRICOS</v>
          </cell>
          <cell r="C1306" t="str">
            <v>UN</v>
          </cell>
          <cell r="D1306">
            <v>11.95</v>
          </cell>
          <cell r="E1306" t="str">
            <v>SIURB-E Jul/25</v>
          </cell>
        </row>
        <row r="1307">
          <cell r="A1307">
            <v>9061015</v>
          </cell>
          <cell r="B1307" t="str">
            <v>RETIRADA DE DISJUNTOR AUTOMÁTICO UNIPOLAR ATÉ 50A</v>
          </cell>
          <cell r="C1307" t="str">
            <v>UN</v>
          </cell>
          <cell r="D1307">
            <v>17.93</v>
          </cell>
          <cell r="E1307" t="str">
            <v>SIURB-E Jul/25</v>
          </cell>
        </row>
        <row r="1308">
          <cell r="A1308">
            <v>9061016</v>
          </cell>
          <cell r="B1308" t="str">
            <v>RETIRADA DE DISJUNTOR AUTOMÁTICO BIPOLAR ATÉ 50A</v>
          </cell>
          <cell r="C1308" t="str">
            <v>UN</v>
          </cell>
          <cell r="D1308">
            <v>41.83</v>
          </cell>
          <cell r="E1308" t="str">
            <v>SIURB-E Jul/25</v>
          </cell>
        </row>
        <row r="1309">
          <cell r="A1309">
            <v>9061017</v>
          </cell>
          <cell r="B1309" t="str">
            <v>RETIRADA DE DISJUNTOR AUTOMÁTICO TRIPOLAR ATÉ 50A</v>
          </cell>
          <cell r="C1309" t="str">
            <v>UN</v>
          </cell>
          <cell r="D1309">
            <v>77.69</v>
          </cell>
          <cell r="E1309" t="str">
            <v>SIURB-E Jul/25</v>
          </cell>
        </row>
        <row r="1310">
          <cell r="A1310">
            <v>9061025</v>
          </cell>
          <cell r="B1310" t="str">
            <v>RETIRADA DE CAIXA PARA FUSÍVEL OU TOMADA, INSTALADA EM PERFILADOS</v>
          </cell>
          <cell r="C1310" t="str">
            <v>UN</v>
          </cell>
          <cell r="D1310">
            <v>29.88</v>
          </cell>
          <cell r="E1310" t="str">
            <v>SIURB-E Jul/25</v>
          </cell>
        </row>
        <row r="1311">
          <cell r="A1311">
            <v>9061026</v>
          </cell>
          <cell r="B1311" t="str">
            <v>RETIRADA DE QUADRO DE DISTRIBUIÇÃO OU CAIXA DE PASSAGEM</v>
          </cell>
          <cell r="C1311" t="str">
            <v>M2</v>
          </cell>
          <cell r="D1311">
            <v>119.52</v>
          </cell>
          <cell r="E1311" t="str">
            <v>SIURB-E Jul/25</v>
          </cell>
        </row>
        <row r="1312">
          <cell r="A1312">
            <v>9061030</v>
          </cell>
          <cell r="B1312" t="str">
            <v>RETIRADA DE FECHADURA DE QUADRO DE DISTRIBUIÇÃO OU CAIXA DE PASSAGEM</v>
          </cell>
          <cell r="C1312" t="str">
            <v>UN</v>
          </cell>
          <cell r="D1312">
            <v>11.95</v>
          </cell>
          <cell r="E1312" t="str">
            <v>SIURB-E Jul/25</v>
          </cell>
        </row>
        <row r="1313">
          <cell r="A1313">
            <v>9061032</v>
          </cell>
          <cell r="B1313" t="str">
            <v>RETIRADA DE DISJUNTOR AUTOMÁTICO TIPO "QUICK-LAG"</v>
          </cell>
          <cell r="C1313" t="str">
            <v>UN</v>
          </cell>
          <cell r="D1313">
            <v>17.93</v>
          </cell>
          <cell r="E1313" t="str">
            <v>SIURB-E Jul/25</v>
          </cell>
        </row>
        <row r="1314">
          <cell r="A1314">
            <v>9061034</v>
          </cell>
          <cell r="B1314" t="str">
            <v>RETIRADA DE BASE EM CHAPA DE FERRO, PARA DISJUNTOR TIPO "QUICK-LAG"</v>
          </cell>
          <cell r="C1314" t="str">
            <v>UN</v>
          </cell>
          <cell r="D1314">
            <v>14.94</v>
          </cell>
          <cell r="E1314" t="str">
            <v>SIURB-E Jul/25</v>
          </cell>
        </row>
        <row r="1315">
          <cell r="A1315">
            <v>9061035</v>
          </cell>
          <cell r="B1315" t="str">
            <v>RETIRADA DE CAPACITOR PARA CORREÇÃO DE FATOR DE POTÊNCIA</v>
          </cell>
          <cell r="C1315" t="str">
            <v>UN</v>
          </cell>
          <cell r="D1315">
            <v>693.58</v>
          </cell>
          <cell r="E1315" t="str">
            <v>SIURB-E Jul/25</v>
          </cell>
        </row>
        <row r="1316">
          <cell r="A1316">
            <v>9061037</v>
          </cell>
          <cell r="B1316" t="str">
            <v>RETIRADA DE CHAVE SECCIONADORA OU BASE PARA FUSÍVEIS TIPO NH UNIPOLAR</v>
          </cell>
          <cell r="C1316" t="str">
            <v>UN</v>
          </cell>
          <cell r="D1316">
            <v>29.88</v>
          </cell>
          <cell r="E1316" t="str">
            <v>SIURB-E Jul/25</v>
          </cell>
        </row>
        <row r="1317">
          <cell r="A1317">
            <v>9061038</v>
          </cell>
          <cell r="B1317" t="str">
            <v>RETIRADA DE CHAVE SECCIONADORA OU BASE PARA FUSÍVEIS TIPO NH TRIPOLAR</v>
          </cell>
          <cell r="C1317" t="str">
            <v>UN</v>
          </cell>
          <cell r="D1317">
            <v>44.82</v>
          </cell>
          <cell r="E1317" t="str">
            <v>SIURB-E Jul/25</v>
          </cell>
        </row>
        <row r="1318">
          <cell r="A1318">
            <v>9061039</v>
          </cell>
          <cell r="B1318" t="str">
            <v>RETIRADA DE BASE PARA FUSÍVEIS TIPO DIAZED</v>
          </cell>
          <cell r="C1318" t="str">
            <v>UN</v>
          </cell>
          <cell r="D1318">
            <v>14.94</v>
          </cell>
          <cell r="E1318" t="str">
            <v>SIURB-E Jul/25</v>
          </cell>
        </row>
        <row r="1319">
          <cell r="A1319">
            <v>9061040</v>
          </cell>
          <cell r="B1319" t="str">
            <v>RETIRADA DE BARRAMENTO DE COBRE</v>
          </cell>
          <cell r="C1319" t="str">
            <v>UN</v>
          </cell>
          <cell r="D1319">
            <v>29.88</v>
          </cell>
          <cell r="E1319" t="str">
            <v>SIURB-E Jul/25</v>
          </cell>
        </row>
        <row r="1320">
          <cell r="A1320">
            <v>9062000</v>
          </cell>
          <cell r="B1320" t="str">
            <v>RETIRADAS - PONTOS E APARELHOS</v>
          </cell>
          <cell r="C1320" t="str">
            <v>.</v>
          </cell>
          <cell r="D1320" t="str">
            <v>.</v>
          </cell>
          <cell r="E1320" t="str">
            <v>SIURB-E Jul/25</v>
          </cell>
        </row>
        <row r="1321">
          <cell r="A1321">
            <v>9062001</v>
          </cell>
          <cell r="B1321" t="str">
            <v>RETIRADA DE SOQUETES EM LUMINÁRIAS</v>
          </cell>
          <cell r="C1321" t="str">
            <v>UN</v>
          </cell>
          <cell r="D1321">
            <v>14.94</v>
          </cell>
          <cell r="E1321" t="str">
            <v>SIURB-E Jul/25</v>
          </cell>
        </row>
        <row r="1322">
          <cell r="A1322">
            <v>9062002</v>
          </cell>
          <cell r="B1322" t="str">
            <v>RETIRADA DE REATOR EM LUMINÁRIA FLUORESCENTE</v>
          </cell>
          <cell r="C1322" t="str">
            <v>UN</v>
          </cell>
          <cell r="D1322">
            <v>5.98</v>
          </cell>
          <cell r="E1322" t="str">
            <v>SIURB-E Jul/25</v>
          </cell>
        </row>
        <row r="1323">
          <cell r="A1323">
            <v>9062003</v>
          </cell>
          <cell r="B1323" t="str">
            <v>RETIRADA DE LÂMPADA INCANDESCENTE OU FLUORESCENTE</v>
          </cell>
          <cell r="C1323" t="str">
            <v>UN</v>
          </cell>
          <cell r="D1323">
            <v>2.59</v>
          </cell>
          <cell r="E1323" t="str">
            <v>SIURB-E Jul/25</v>
          </cell>
        </row>
        <row r="1324">
          <cell r="A1324">
            <v>9062004</v>
          </cell>
          <cell r="B1324" t="str">
            <v>RETIRADA DE LÂMPADA VAPOR DE MERCÚRIO, SÓDIO OU MISTA</v>
          </cell>
          <cell r="C1324" t="str">
            <v>UN</v>
          </cell>
          <cell r="D1324">
            <v>17.93</v>
          </cell>
          <cell r="E1324" t="str">
            <v>SIURB-E Jul/25</v>
          </cell>
        </row>
        <row r="1325">
          <cell r="A1325">
            <v>9062005</v>
          </cell>
          <cell r="B1325" t="str">
            <v>RETIRADA DE PLACA DIFUSORA PARA LÂMPADA FLUORESCENTE</v>
          </cell>
          <cell r="C1325" t="str">
            <v>UN</v>
          </cell>
          <cell r="D1325">
            <v>2.59</v>
          </cell>
          <cell r="E1325" t="str">
            <v>SIURB-E Jul/25</v>
          </cell>
        </row>
        <row r="1326">
          <cell r="A1326">
            <v>9062010</v>
          </cell>
          <cell r="B1326" t="str">
            <v>RETIRADA DE LUMINÁRIA INTERNA PARA LÂMPADA INCANDESCENTE</v>
          </cell>
          <cell r="C1326" t="str">
            <v>UN</v>
          </cell>
          <cell r="D1326">
            <v>23.9</v>
          </cell>
          <cell r="E1326" t="str">
            <v>SIURB-E Jul/25</v>
          </cell>
        </row>
        <row r="1327">
          <cell r="A1327">
            <v>9062011</v>
          </cell>
          <cell r="B1327" t="str">
            <v>RETIRADA DE LUMINÁRIA INTERNA PARA LÂMPADA FLUORESCENTE</v>
          </cell>
          <cell r="C1327" t="str">
            <v>UN</v>
          </cell>
          <cell r="D1327">
            <v>44.82</v>
          </cell>
          <cell r="E1327" t="str">
            <v>SIURB-E Jul/25</v>
          </cell>
        </row>
        <row r="1328">
          <cell r="A1328">
            <v>9062012</v>
          </cell>
          <cell r="B1328" t="str">
            <v>RETIRADA DE LUMINÁRIA EXTERNA INSTALADA EM POSTE</v>
          </cell>
          <cell r="C1328" t="str">
            <v>UN</v>
          </cell>
          <cell r="D1328">
            <v>89.64</v>
          </cell>
          <cell r="E1328" t="str">
            <v>SIURB-E Jul/25</v>
          </cell>
        </row>
        <row r="1329">
          <cell r="A1329">
            <v>9062013</v>
          </cell>
          <cell r="B1329" t="str">
            <v>RETIRADA DE LUMINÁRIA EXTERNA INSTALADA EM BRAÇO DE FERRO</v>
          </cell>
          <cell r="C1329" t="str">
            <v>UN</v>
          </cell>
          <cell r="D1329">
            <v>89.64</v>
          </cell>
          <cell r="E1329" t="str">
            <v>SIURB-E Jul/25</v>
          </cell>
        </row>
        <row r="1330">
          <cell r="A1330">
            <v>9062014</v>
          </cell>
          <cell r="B1330" t="str">
            <v>RETIRADA DE LUMINÁRIA A PROVA DE TEMPO, GASES E VAPOR</v>
          </cell>
          <cell r="C1330" t="str">
            <v>UN</v>
          </cell>
          <cell r="D1330">
            <v>29.88</v>
          </cell>
          <cell r="E1330" t="str">
            <v>SIURB-E Jul/25</v>
          </cell>
        </row>
        <row r="1331">
          <cell r="A1331">
            <v>9062018</v>
          </cell>
          <cell r="B1331" t="str">
            <v>RETIRADA DE PROJETOR DE FACHADA</v>
          </cell>
          <cell r="C1331" t="str">
            <v>UN</v>
          </cell>
          <cell r="D1331">
            <v>89.64</v>
          </cell>
          <cell r="E1331" t="str">
            <v>SIURB-E Jul/25</v>
          </cell>
        </row>
        <row r="1332">
          <cell r="A1332">
            <v>9062019</v>
          </cell>
          <cell r="B1332" t="str">
            <v>RETIRADA DE PROJETOR DE JARDIM</v>
          </cell>
          <cell r="C1332" t="str">
            <v>UN</v>
          </cell>
          <cell r="D1332">
            <v>59.76</v>
          </cell>
          <cell r="E1332" t="str">
            <v>SIURB-E Jul/25</v>
          </cell>
        </row>
        <row r="1333">
          <cell r="A1333">
            <v>9062025</v>
          </cell>
          <cell r="B1333" t="str">
            <v>RETIRADA DE BRAÇO DE LUMINÁRIA</v>
          </cell>
          <cell r="C1333" t="str">
            <v>UN</v>
          </cell>
          <cell r="D1333">
            <v>59.76</v>
          </cell>
          <cell r="E1333" t="str">
            <v>SIURB-E Jul/25</v>
          </cell>
        </row>
        <row r="1334">
          <cell r="A1334">
            <v>9062030</v>
          </cell>
          <cell r="B1334" t="str">
            <v>RETIRADA DE LÂMPADA LED</v>
          </cell>
          <cell r="C1334" t="str">
            <v>UN</v>
          </cell>
          <cell r="D1334">
            <v>5.44</v>
          </cell>
          <cell r="E1334" t="str">
            <v>SIURB-E Jul/25</v>
          </cell>
        </row>
        <row r="1335">
          <cell r="A1335">
            <v>9062031</v>
          </cell>
          <cell r="B1335" t="str">
            <v>RETIRADA DE LÂMPADA LED TUBULAR</v>
          </cell>
          <cell r="C1335" t="str">
            <v>UN</v>
          </cell>
          <cell r="D1335">
            <v>5.44</v>
          </cell>
          <cell r="E1335" t="str">
            <v>SIURB-E Jul/25</v>
          </cell>
        </row>
        <row r="1336">
          <cell r="A1336">
            <v>9063000</v>
          </cell>
          <cell r="B1336" t="str">
            <v>RETIRADAS - PÁRA-RAIOS E OUTROS</v>
          </cell>
          <cell r="C1336" t="str">
            <v>.</v>
          </cell>
          <cell r="D1336" t="str">
            <v>.</v>
          </cell>
          <cell r="E1336" t="str">
            <v>SIURB-E Jul/25</v>
          </cell>
        </row>
        <row r="1337">
          <cell r="A1337">
            <v>9063014</v>
          </cell>
          <cell r="B1337" t="str">
            <v>RETIRADA DE CORDOALHA DE COBRE NÚ</v>
          </cell>
          <cell r="C1337" t="str">
            <v>M</v>
          </cell>
          <cell r="D1337">
            <v>11.95</v>
          </cell>
          <cell r="E1337" t="str">
            <v>SIURB-E Jul/25</v>
          </cell>
        </row>
        <row r="1338">
          <cell r="A1338">
            <v>9063015</v>
          </cell>
          <cell r="B1338" t="str">
            <v>RETIRADA DE CORDOALHA DE COBRE NÚ PARA ATERRAMENTO</v>
          </cell>
          <cell r="C1338" t="str">
            <v>M</v>
          </cell>
          <cell r="D1338">
            <v>14.94</v>
          </cell>
          <cell r="E1338" t="str">
            <v>SIURB-E Jul/25</v>
          </cell>
        </row>
        <row r="1339">
          <cell r="A1339">
            <v>9063016</v>
          </cell>
          <cell r="B1339" t="str">
            <v>RETIRADA DE CONECTOR TIPO "SPLIT-BOLT"</v>
          </cell>
          <cell r="C1339" t="str">
            <v>UN</v>
          </cell>
          <cell r="D1339">
            <v>11.95</v>
          </cell>
          <cell r="E1339" t="str">
            <v>SIURB-E Jul/25</v>
          </cell>
        </row>
        <row r="1340">
          <cell r="A1340">
            <v>9063060</v>
          </cell>
          <cell r="B1340" t="str">
            <v>RETIRADA DE POSTE DE FERRO, INCLUSIVE BASE DE FIXAÇÃO</v>
          </cell>
          <cell r="C1340" t="str">
            <v>UN</v>
          </cell>
          <cell r="D1340">
            <v>298.81</v>
          </cell>
          <cell r="E1340" t="str">
            <v>SIURB-E Jul/25</v>
          </cell>
        </row>
        <row r="1341">
          <cell r="A1341">
            <v>9063061</v>
          </cell>
          <cell r="B1341" t="str">
            <v>RETIRADA DE POSTE DE FERRO ENGASTADO NO SOLO</v>
          </cell>
          <cell r="C1341" t="str">
            <v>UN</v>
          </cell>
          <cell r="D1341">
            <v>478.09</v>
          </cell>
          <cell r="E1341" t="str">
            <v>SIURB-E Jul/25</v>
          </cell>
        </row>
        <row r="1342">
          <cell r="A1342">
            <v>9063062</v>
          </cell>
          <cell r="B1342" t="str">
            <v>RETIRADA DE POSTE DE CONCRETO EM REDE DE ENERGIA</v>
          </cell>
          <cell r="C1342" t="str">
            <v>UN</v>
          </cell>
          <cell r="D1342">
            <v>687.18</v>
          </cell>
          <cell r="E1342" t="str">
            <v>SIURB-E Jul/25</v>
          </cell>
        </row>
        <row r="1343">
          <cell r="A1343">
            <v>9064000</v>
          </cell>
          <cell r="B1343" t="str">
            <v>RETIRADAS - CABINE PRIMÁRIA</v>
          </cell>
          <cell r="C1343" t="str">
            <v>.</v>
          </cell>
          <cell r="D1343" t="str">
            <v>.</v>
          </cell>
          <cell r="E1343" t="str">
            <v>SIURB-E Jul/25</v>
          </cell>
        </row>
        <row r="1344">
          <cell r="A1344">
            <v>9064001</v>
          </cell>
          <cell r="B1344" t="str">
            <v>RETIRADA DE ISOLADOR TIPO DISCO INCLUSIVE GANCHO DE SUSTENTAÇÃO</v>
          </cell>
          <cell r="C1344" t="str">
            <v>UN</v>
          </cell>
          <cell r="D1344">
            <v>59.76</v>
          </cell>
          <cell r="E1344" t="str">
            <v>SIURB-E Jul/25</v>
          </cell>
        </row>
        <row r="1345">
          <cell r="A1345">
            <v>9064002</v>
          </cell>
          <cell r="B1345" t="str">
            <v>RETIRADA DE ISOLADOR TIPO CASTANHA INCLUSIVE GANCHO DE SUSTENTAÇÃO</v>
          </cell>
          <cell r="C1345" t="str">
            <v>UN</v>
          </cell>
          <cell r="D1345">
            <v>2.59</v>
          </cell>
          <cell r="E1345" t="str">
            <v>SIURB-E Jul/25</v>
          </cell>
        </row>
        <row r="1346">
          <cell r="A1346">
            <v>9064003</v>
          </cell>
          <cell r="B1346" t="str">
            <v>RETIRADA DE ISOLADOR TIPO PINO A.T. INCLUSIVE PINO</v>
          </cell>
          <cell r="C1346" t="str">
            <v>UN</v>
          </cell>
          <cell r="D1346">
            <v>14.94</v>
          </cell>
          <cell r="E1346" t="str">
            <v>SIURB-E Jul/25</v>
          </cell>
        </row>
        <row r="1347">
          <cell r="A1347">
            <v>9064004</v>
          </cell>
          <cell r="B1347" t="str">
            <v>RETIRADA DE ISOLADOR TIPO PEDESTAL PARA A.T.</v>
          </cell>
          <cell r="C1347" t="str">
            <v>UN</v>
          </cell>
          <cell r="D1347">
            <v>11.95</v>
          </cell>
          <cell r="E1347" t="str">
            <v>SIURB-E Jul/25</v>
          </cell>
        </row>
        <row r="1348">
          <cell r="A1348">
            <v>9064005</v>
          </cell>
          <cell r="B1348" t="str">
            <v>RETIRADA DE CRUZETA DE MADEIRA</v>
          </cell>
          <cell r="C1348" t="str">
            <v>UN</v>
          </cell>
          <cell r="D1348">
            <v>128.47999999999999</v>
          </cell>
          <cell r="E1348" t="str">
            <v>SIURB-E Jul/25</v>
          </cell>
        </row>
        <row r="1349">
          <cell r="A1349">
            <v>9064006</v>
          </cell>
          <cell r="B1349" t="str">
            <v>RETIRADA DE BUCHA DE PASSAGEM INTERNA/EXTERNA PARA A.T.</v>
          </cell>
          <cell r="C1349" t="str">
            <v>UN</v>
          </cell>
          <cell r="D1349">
            <v>23.9</v>
          </cell>
          <cell r="E1349" t="str">
            <v>SIURB-E Jul/25</v>
          </cell>
        </row>
        <row r="1350">
          <cell r="A1350">
            <v>9064007</v>
          </cell>
          <cell r="B1350" t="str">
            <v>RETIRADA DE CHAPA DE FERRO PARA BUCHA DE PASSAGEM</v>
          </cell>
          <cell r="C1350" t="str">
            <v>UN</v>
          </cell>
          <cell r="D1350">
            <v>23.9</v>
          </cell>
          <cell r="E1350" t="str">
            <v>SIURB-E Jul/25</v>
          </cell>
        </row>
        <row r="1351">
          <cell r="A1351">
            <v>9064008</v>
          </cell>
          <cell r="B1351" t="str">
            <v>RETIRADA DE VERGALHÃO DE COBRE 3/8"</v>
          </cell>
          <cell r="C1351" t="str">
            <v>M</v>
          </cell>
          <cell r="D1351">
            <v>11.95</v>
          </cell>
          <cell r="E1351" t="str">
            <v>SIURB-E Jul/25</v>
          </cell>
        </row>
        <row r="1352">
          <cell r="A1352">
            <v>9064009</v>
          </cell>
          <cell r="B1352" t="str">
            <v>RETIRADA DE TERMINAL OU CONECTOR PARA VERGALHÃO DE COBRE</v>
          </cell>
          <cell r="C1352" t="str">
            <v>UN</v>
          </cell>
          <cell r="D1352">
            <v>5.18</v>
          </cell>
          <cell r="E1352" t="str">
            <v>SIURB-E Jul/25</v>
          </cell>
        </row>
        <row r="1353">
          <cell r="A1353">
            <v>9064010</v>
          </cell>
          <cell r="B1353" t="str">
            <v>RETIRADA DE CHAVE SECCIONADORA TRIPOLAR CLASSE 15 K.V.</v>
          </cell>
          <cell r="C1353" t="str">
            <v>UN</v>
          </cell>
          <cell r="D1353">
            <v>171.31</v>
          </cell>
          <cell r="E1353" t="str">
            <v>SIURB-E Jul/25</v>
          </cell>
        </row>
        <row r="1354">
          <cell r="A1354">
            <v>9064011</v>
          </cell>
          <cell r="B1354" t="str">
            <v>RETIRADA DE TRANSFORMADOR DE POTENCIAL</v>
          </cell>
          <cell r="C1354" t="str">
            <v>UN</v>
          </cell>
          <cell r="D1354">
            <v>38.840000000000003</v>
          </cell>
          <cell r="E1354" t="str">
            <v>SIURB-E Jul/25</v>
          </cell>
        </row>
        <row r="1355">
          <cell r="A1355">
            <v>9064012</v>
          </cell>
          <cell r="B1355" t="str">
            <v>RETIRADA DE DISJUNTOR A.T. DE VOL. NORMAL OU REDUZIDO DE ÓLEO</v>
          </cell>
          <cell r="C1355" t="str">
            <v>UN</v>
          </cell>
          <cell r="D1355">
            <v>227.27</v>
          </cell>
          <cell r="E1355" t="str">
            <v>SIURB-E Jul/25</v>
          </cell>
        </row>
        <row r="1356">
          <cell r="A1356">
            <v>9064013</v>
          </cell>
          <cell r="B1356" t="str">
            <v>RETIRADA DE TRANSFORMADOR DE POTÊNCIA CLASSE 15 KV</v>
          </cell>
          <cell r="C1356" t="str">
            <v>UN</v>
          </cell>
          <cell r="D1356">
            <v>441.4</v>
          </cell>
          <cell r="E1356" t="str">
            <v>SIURB-E Jul/25</v>
          </cell>
        </row>
        <row r="1357">
          <cell r="A1357">
            <v>9064014</v>
          </cell>
          <cell r="B1357" t="str">
            <v>RETIRADA DE CHAVE FUSÍVEL TIPO MATHEUS</v>
          </cell>
          <cell r="C1357" t="str">
            <v>UN</v>
          </cell>
          <cell r="D1357">
            <v>89.64</v>
          </cell>
          <cell r="E1357" t="str">
            <v>SIURB-E Jul/25</v>
          </cell>
        </row>
        <row r="1358">
          <cell r="A1358">
            <v>9064015</v>
          </cell>
          <cell r="B1358" t="str">
            <v>RETIRADA DE SUPORTE DE TRANSFORMADOR EM POSTE</v>
          </cell>
          <cell r="C1358" t="str">
            <v>UN</v>
          </cell>
          <cell r="D1358">
            <v>41.43</v>
          </cell>
          <cell r="E1358" t="str">
            <v>SIURB-E Jul/25</v>
          </cell>
        </row>
        <row r="1359">
          <cell r="A1359">
            <v>9064016</v>
          </cell>
          <cell r="B1359" t="str">
            <v>RETIRADA DE CABO DE A.T. EM LINHA AÉREA ATÉ 35MM2</v>
          </cell>
          <cell r="C1359" t="str">
            <v>M</v>
          </cell>
          <cell r="D1359">
            <v>8.9600000000000009</v>
          </cell>
          <cell r="E1359" t="str">
            <v>SIURB-E Jul/25</v>
          </cell>
        </row>
        <row r="1360">
          <cell r="A1360">
            <v>9064017</v>
          </cell>
          <cell r="B1360" t="str">
            <v>RETIRADA DE PÁRA-RAIO TIPO CRISTAL VALVE 15KV</v>
          </cell>
          <cell r="C1360" t="str">
            <v>UN</v>
          </cell>
          <cell r="D1360">
            <v>90.91</v>
          </cell>
          <cell r="E1360" t="str">
            <v>SIURB-E Jul/25</v>
          </cell>
        </row>
        <row r="1361">
          <cell r="A1361">
            <v>9064018</v>
          </cell>
          <cell r="B1361" t="str">
            <v>RETIRADA DE CONTATORES E RELÊS EM GERAL</v>
          </cell>
          <cell r="C1361" t="str">
            <v>UN</v>
          </cell>
          <cell r="D1361">
            <v>177.38</v>
          </cell>
          <cell r="E1361" t="str">
            <v>SIURB-E Jul/25</v>
          </cell>
        </row>
        <row r="1362">
          <cell r="A1362">
            <v>9064023</v>
          </cell>
          <cell r="B1362" t="str">
            <v>RETIRADA DE FUSÍVEL EM ALTA TENSÃO TIPO "HH"</v>
          </cell>
          <cell r="C1362" t="str">
            <v>UN</v>
          </cell>
          <cell r="D1362">
            <v>29.88</v>
          </cell>
          <cell r="E1362" t="str">
            <v>SIURB-E Jul/25</v>
          </cell>
        </row>
        <row r="1363">
          <cell r="A1363">
            <v>9064024</v>
          </cell>
          <cell r="B1363" t="str">
            <v>RETIRADA DE ELO FUSÍVEL EM CHAVE TIPO MATHEUS</v>
          </cell>
          <cell r="C1363" t="str">
            <v>UN</v>
          </cell>
          <cell r="D1363">
            <v>17.93</v>
          </cell>
          <cell r="E1363" t="str">
            <v>SIURB-E Jul/25</v>
          </cell>
        </row>
        <row r="1364">
          <cell r="A1364">
            <v>9070000</v>
          </cell>
          <cell r="B1364" t="str">
            <v>RECOLOCAÇÕES - ENTRADA E DISTRIBUIÇÃO</v>
          </cell>
          <cell r="C1364" t="str">
            <v>.</v>
          </cell>
          <cell r="D1364" t="str">
            <v>.</v>
          </cell>
          <cell r="E1364" t="str">
            <v>SIURB-E Jul/25</v>
          </cell>
        </row>
        <row r="1365">
          <cell r="A1365">
            <v>9070001</v>
          </cell>
          <cell r="B1365" t="str">
            <v>RECOLOCAÇÃO DE POSTE DE ENTRADA DE ENERGIA EM BAIXA TENSÃO - GALVANIZADO</v>
          </cell>
          <cell r="C1365" t="str">
            <v>UN</v>
          </cell>
          <cell r="D1365">
            <v>454.53</v>
          </cell>
          <cell r="E1365" t="str">
            <v>SIURB-E Jul/25</v>
          </cell>
        </row>
        <row r="1366">
          <cell r="A1366">
            <v>9070002</v>
          </cell>
          <cell r="B1366" t="str">
            <v>RECOLOCAÇÃO DE POSTE DE ENTRADA DE ENERGIA EM BAIXA TENSÃO - CONCRETO</v>
          </cell>
          <cell r="C1366" t="str">
            <v>UN</v>
          </cell>
          <cell r="D1366">
            <v>625.84</v>
          </cell>
          <cell r="E1366" t="str">
            <v>SIURB-E Jul/25</v>
          </cell>
        </row>
        <row r="1367">
          <cell r="A1367">
            <v>9070003</v>
          </cell>
          <cell r="B1367" t="str">
            <v>RECOLOCAÇÃO DE CAIXA DE ENTRADA DE ENERGIA EM BAIXA TENSÃO</v>
          </cell>
          <cell r="C1367" t="str">
            <v>UN</v>
          </cell>
          <cell r="D1367">
            <v>298.81</v>
          </cell>
          <cell r="E1367" t="str">
            <v>SIURB-E Jul/25</v>
          </cell>
        </row>
        <row r="1368">
          <cell r="A1368">
            <v>9070004</v>
          </cell>
          <cell r="B1368" t="str">
            <v>RECOLOCAÇÃO DE ARMAÇÃO TIPO BRAQUETE</v>
          </cell>
          <cell r="C1368" t="str">
            <v>UN</v>
          </cell>
          <cell r="D1368">
            <v>23.9</v>
          </cell>
          <cell r="E1368" t="str">
            <v>SIURB-E Jul/25</v>
          </cell>
        </row>
        <row r="1369">
          <cell r="A1369">
            <v>9070005</v>
          </cell>
          <cell r="B1369" t="str">
            <v>RECOLOCAÇÃO DE CABEÇOTE TIPO "TELESP"</v>
          </cell>
          <cell r="C1369" t="str">
            <v>UN</v>
          </cell>
          <cell r="D1369">
            <v>23.9</v>
          </cell>
          <cell r="E1369" t="str">
            <v>SIURB-E Jul/25</v>
          </cell>
        </row>
        <row r="1370">
          <cell r="A1370">
            <v>9070008</v>
          </cell>
          <cell r="B1370" t="str">
            <v>RECOLOCAÇÃO DE CONDULETE</v>
          </cell>
          <cell r="C1370" t="str">
            <v>UN</v>
          </cell>
          <cell r="D1370">
            <v>29.88</v>
          </cell>
          <cell r="E1370" t="str">
            <v>SIURB-E Jul/25</v>
          </cell>
        </row>
        <row r="1371">
          <cell r="A1371">
            <v>9070009</v>
          </cell>
          <cell r="B1371" t="str">
            <v>RECOLOCAÇÃO DE PERFILADOS</v>
          </cell>
          <cell r="C1371" t="str">
            <v>M</v>
          </cell>
          <cell r="D1371">
            <v>29.88</v>
          </cell>
          <cell r="E1371" t="str">
            <v>SIURB-E Jul/25</v>
          </cell>
        </row>
        <row r="1372">
          <cell r="A1372">
            <v>9070012</v>
          </cell>
          <cell r="B1372" t="str">
            <v>RECOLOCAÇÃO DE ELETRODUTOS APARENTES - ATÉ 2"</v>
          </cell>
          <cell r="C1372" t="str">
            <v>M</v>
          </cell>
          <cell r="D1372">
            <v>17.93</v>
          </cell>
          <cell r="E1372" t="str">
            <v>SIURB-E Jul/25</v>
          </cell>
        </row>
        <row r="1373">
          <cell r="A1373">
            <v>9070013</v>
          </cell>
          <cell r="B1373" t="str">
            <v>RECOLOCAÇÃO DE ELETRODUTOS APARENTES - ACIMA DE 2"</v>
          </cell>
          <cell r="C1373" t="str">
            <v>M</v>
          </cell>
          <cell r="D1373">
            <v>35.86</v>
          </cell>
          <cell r="E1373" t="str">
            <v>SIURB-E Jul/25</v>
          </cell>
        </row>
        <row r="1374">
          <cell r="A1374">
            <v>9070014</v>
          </cell>
          <cell r="B1374" t="str">
            <v>RECOLOCAÇÃO DE FIO EMBUTIDO - ATÉ 16MM2</v>
          </cell>
          <cell r="C1374" t="str">
            <v>M</v>
          </cell>
          <cell r="D1374">
            <v>2.99</v>
          </cell>
          <cell r="E1374" t="str">
            <v>SIURB-E Jul/25</v>
          </cell>
        </row>
        <row r="1375">
          <cell r="A1375">
            <v>9070015</v>
          </cell>
          <cell r="B1375" t="str">
            <v>RECOLOCAÇÃO DE CABO EMBUTIDO - ACIMA DE 16MM2</v>
          </cell>
          <cell r="C1375" t="str">
            <v>M</v>
          </cell>
          <cell r="D1375">
            <v>41.83</v>
          </cell>
          <cell r="E1375" t="str">
            <v>SIURB-E Jul/25</v>
          </cell>
        </row>
        <row r="1376">
          <cell r="A1376">
            <v>9070016</v>
          </cell>
          <cell r="B1376" t="str">
            <v>RECOLOCAÇÃO DE FIO APARENTE - ATÉ 16MM2</v>
          </cell>
          <cell r="C1376" t="str">
            <v>M</v>
          </cell>
          <cell r="D1376">
            <v>1.79</v>
          </cell>
          <cell r="E1376" t="str">
            <v>SIURB-E Jul/25</v>
          </cell>
        </row>
        <row r="1377">
          <cell r="A1377">
            <v>9070017</v>
          </cell>
          <cell r="B1377" t="str">
            <v>RECOLOCAÇÃO DE CABO APARENTE - ACIMA DE 16MM2</v>
          </cell>
          <cell r="C1377" t="str">
            <v>M</v>
          </cell>
          <cell r="D1377">
            <v>17.93</v>
          </cell>
          <cell r="E1377" t="str">
            <v>SIURB-E Jul/25</v>
          </cell>
        </row>
        <row r="1378">
          <cell r="A1378">
            <v>9070018</v>
          </cell>
          <cell r="B1378" t="str">
            <v>RECOLOCAÇÃO DE TERMINAIS OU CONECTORES DE PRESSÃO PARA CABOS</v>
          </cell>
          <cell r="C1378" t="str">
            <v>UN</v>
          </cell>
          <cell r="D1378">
            <v>23.9</v>
          </cell>
          <cell r="E1378" t="str">
            <v>SIURB-E Jul/25</v>
          </cell>
        </row>
        <row r="1379">
          <cell r="A1379">
            <v>9070020</v>
          </cell>
          <cell r="B1379" t="str">
            <v>RECOLOCAÇÃO DE SUPORTE-ISOLADOR TIPO ROLDANA</v>
          </cell>
          <cell r="C1379" t="str">
            <v>UN</v>
          </cell>
          <cell r="D1379">
            <v>17.93</v>
          </cell>
          <cell r="E1379" t="str">
            <v>SIURB-E Jul/25</v>
          </cell>
        </row>
        <row r="1380">
          <cell r="A1380">
            <v>9071000</v>
          </cell>
          <cell r="B1380" t="str">
            <v>RECOLOCAÇÕES - CAIXAS E QUADROS</v>
          </cell>
          <cell r="C1380" t="str">
            <v>.</v>
          </cell>
          <cell r="D1380" t="str">
            <v>.</v>
          </cell>
          <cell r="E1380" t="str">
            <v>SIURB-E Jul/25</v>
          </cell>
        </row>
        <row r="1381">
          <cell r="A1381">
            <v>9071010</v>
          </cell>
          <cell r="B1381" t="str">
            <v>RECOLOCAÇÃO DE BARRAMENTOS EM QUADROS ELÉTRICOS</v>
          </cell>
          <cell r="C1381" t="str">
            <v>M</v>
          </cell>
          <cell r="D1381">
            <v>59.76</v>
          </cell>
          <cell r="E1381" t="str">
            <v>SIURB-E Jul/25</v>
          </cell>
        </row>
        <row r="1382">
          <cell r="A1382">
            <v>9071011</v>
          </cell>
          <cell r="B1382" t="str">
            <v>RECOLOCAÇÃO DE ISOLADORES EM QUADROS ELÉTRICOS</v>
          </cell>
          <cell r="C1382" t="str">
            <v>UN</v>
          </cell>
          <cell r="D1382">
            <v>14.94</v>
          </cell>
          <cell r="E1382" t="str">
            <v>SIURB-E Jul/25</v>
          </cell>
        </row>
        <row r="1383">
          <cell r="A1383">
            <v>9071015</v>
          </cell>
          <cell r="B1383" t="str">
            <v>RECOLOCAÇÃO DE DISJUNTOR AUTOMÁTICO UNIPOLAR ATÉ 50A</v>
          </cell>
          <cell r="C1383" t="str">
            <v>UN</v>
          </cell>
          <cell r="D1383">
            <v>29.88</v>
          </cell>
          <cell r="E1383" t="str">
            <v>SIURB-E Jul/25</v>
          </cell>
        </row>
        <row r="1384">
          <cell r="A1384">
            <v>9071016</v>
          </cell>
          <cell r="B1384" t="str">
            <v>RECOLOCAÇÃO DE DISJUNTOR AUTOMÁTICO BIPOLAR ATÉ 50A</v>
          </cell>
          <cell r="C1384" t="str">
            <v>UN</v>
          </cell>
          <cell r="D1384">
            <v>47.81</v>
          </cell>
          <cell r="E1384" t="str">
            <v>SIURB-E Jul/25</v>
          </cell>
        </row>
        <row r="1385">
          <cell r="A1385">
            <v>9071017</v>
          </cell>
          <cell r="B1385" t="str">
            <v>RECOLOCAÇÃO DE DISJUNTOR AUTOMÁTICO TRIPOLAR ATÉ 50A</v>
          </cell>
          <cell r="C1385" t="str">
            <v>UN</v>
          </cell>
          <cell r="D1385">
            <v>89.64</v>
          </cell>
          <cell r="E1385" t="str">
            <v>SIURB-E Jul/25</v>
          </cell>
        </row>
        <row r="1386">
          <cell r="A1386">
            <v>9071025</v>
          </cell>
          <cell r="B1386" t="str">
            <v>RECOLOCAÇÃO DE CAIXA PARA FUSÍVEL OU TOMADA, INSTALADA EM PERFILADOS</v>
          </cell>
          <cell r="C1386" t="str">
            <v>UN</v>
          </cell>
          <cell r="D1386">
            <v>29.88</v>
          </cell>
          <cell r="E1386" t="str">
            <v>SIURB-E Jul/25</v>
          </cell>
        </row>
        <row r="1387">
          <cell r="A1387">
            <v>9071026</v>
          </cell>
          <cell r="B1387" t="str">
            <v>RECOLOCAÇÃO DE QUADRO DE DISTRIBUIÇÃO OU CAIXA DE PASSAGEM</v>
          </cell>
          <cell r="C1387" t="str">
            <v>M2</v>
          </cell>
          <cell r="D1387">
            <v>367.52</v>
          </cell>
          <cell r="E1387" t="str">
            <v>SIURB-E Jul/25</v>
          </cell>
        </row>
        <row r="1388">
          <cell r="A1388">
            <v>9071030</v>
          </cell>
          <cell r="B1388" t="str">
            <v>RECOLOCAÇÃO DE FECHADURA DE QUADRO DE DISTRIBUIÇÃO OU CAIXA DE PASSAGEM</v>
          </cell>
          <cell r="C1388" t="str">
            <v>UN</v>
          </cell>
          <cell r="D1388">
            <v>14.94</v>
          </cell>
          <cell r="E1388" t="str">
            <v>SIURB-E Jul/25</v>
          </cell>
        </row>
        <row r="1389">
          <cell r="A1389">
            <v>9071032</v>
          </cell>
          <cell r="B1389" t="str">
            <v>RECOLOCAÇÃO DE DISJUNTOR AUTOMÁTICO TIPO "QUICK-LAG"</v>
          </cell>
          <cell r="C1389" t="str">
            <v>UN</v>
          </cell>
          <cell r="D1389">
            <v>17.93</v>
          </cell>
          <cell r="E1389" t="str">
            <v>SIURB-E Jul/25</v>
          </cell>
        </row>
        <row r="1390">
          <cell r="A1390">
            <v>9071034</v>
          </cell>
          <cell r="B1390" t="str">
            <v>RECOLOCAÇÃO DE BASE EM CHAPA DE FERRO, PARA DISJUNTOR TIPO "QUICK-LAG"</v>
          </cell>
          <cell r="C1390" t="str">
            <v>UN</v>
          </cell>
          <cell r="D1390">
            <v>59.76</v>
          </cell>
          <cell r="E1390" t="str">
            <v>SIURB-E Jul/25</v>
          </cell>
        </row>
        <row r="1391">
          <cell r="A1391">
            <v>9071035</v>
          </cell>
          <cell r="B1391" t="str">
            <v>RECOLOCAÇÃO DE CAPACITOR PARA CORREÇÃO DE FATOR DE POTÊNCIA</v>
          </cell>
          <cell r="C1391" t="str">
            <v>UN</v>
          </cell>
          <cell r="D1391">
            <v>693.58</v>
          </cell>
          <cell r="E1391" t="str">
            <v>SIURB-E Jul/25</v>
          </cell>
        </row>
        <row r="1392">
          <cell r="A1392">
            <v>9071037</v>
          </cell>
          <cell r="B1392" t="str">
            <v>RECOLOCAÇÃO DE CHAVE SECCIONADA OU BASE PARA FUSÍVEL TIPO NH-UNIPOLAR</v>
          </cell>
          <cell r="C1392" t="str">
            <v>UN</v>
          </cell>
          <cell r="D1392">
            <v>41.83</v>
          </cell>
          <cell r="E1392" t="str">
            <v>SIURB-E Jul/25</v>
          </cell>
        </row>
        <row r="1393">
          <cell r="A1393">
            <v>9071038</v>
          </cell>
          <cell r="B1393" t="str">
            <v>RECOLOCAÇÃO DE CHAVE SECCIONADA OU BASE PARA FUSÍVEL TIPO NH-TRIPOLAR</v>
          </cell>
          <cell r="C1393" t="str">
            <v>UN</v>
          </cell>
          <cell r="D1393">
            <v>59.76</v>
          </cell>
          <cell r="E1393" t="str">
            <v>SIURB-E Jul/25</v>
          </cell>
        </row>
        <row r="1394">
          <cell r="A1394">
            <v>9071039</v>
          </cell>
          <cell r="B1394" t="str">
            <v>RECOLOCAÇÃO DE BASE DE FUSÍVEIS TIPO " DIAZED"</v>
          </cell>
          <cell r="C1394" t="str">
            <v>UN</v>
          </cell>
          <cell r="D1394">
            <v>29.88</v>
          </cell>
          <cell r="E1394" t="str">
            <v>SIURB-E Jul/25</v>
          </cell>
        </row>
        <row r="1395">
          <cell r="A1395">
            <v>9071040</v>
          </cell>
          <cell r="B1395" t="str">
            <v>RECOLOCAÇÃO DE BARRAMENTO DE COBRE</v>
          </cell>
          <cell r="C1395" t="str">
            <v>UN</v>
          </cell>
          <cell r="D1395">
            <v>29.88</v>
          </cell>
          <cell r="E1395" t="str">
            <v>SIURB-E Jul/25</v>
          </cell>
        </row>
        <row r="1396">
          <cell r="A1396">
            <v>9072000</v>
          </cell>
          <cell r="B1396" t="str">
            <v>RECOLOCAÇÕES - PONTOS E APARELHOS</v>
          </cell>
          <cell r="C1396" t="str">
            <v>.</v>
          </cell>
          <cell r="D1396" t="str">
            <v>.</v>
          </cell>
          <cell r="E1396" t="str">
            <v>SIURB-E Jul/25</v>
          </cell>
        </row>
        <row r="1397">
          <cell r="A1397">
            <v>9072001</v>
          </cell>
          <cell r="B1397" t="str">
            <v>RECOLOCAÇÃO DE SOQUETES EM LUMINÁRIAS</v>
          </cell>
          <cell r="C1397" t="str">
            <v>UN</v>
          </cell>
          <cell r="D1397">
            <v>17.93</v>
          </cell>
          <cell r="E1397" t="str">
            <v>SIURB-E Jul/25</v>
          </cell>
        </row>
        <row r="1398">
          <cell r="A1398">
            <v>9072002</v>
          </cell>
          <cell r="B1398" t="str">
            <v>RECOLOCAÇÃO DE REATOR EM LUMINÁRIA FLUORESCENTE</v>
          </cell>
          <cell r="C1398" t="str">
            <v>UN</v>
          </cell>
          <cell r="D1398">
            <v>38.840000000000003</v>
          </cell>
          <cell r="E1398" t="str">
            <v>SIURB-E Jul/25</v>
          </cell>
        </row>
        <row r="1399">
          <cell r="A1399">
            <v>9072003</v>
          </cell>
          <cell r="B1399" t="str">
            <v>RECOLOCAÇÃO DE LÂMPADA FLUORESCENTE</v>
          </cell>
          <cell r="C1399" t="str">
            <v>UN</v>
          </cell>
          <cell r="D1399">
            <v>2.59</v>
          </cell>
          <cell r="E1399" t="str">
            <v>SIURB-E Jul/25</v>
          </cell>
        </row>
        <row r="1400">
          <cell r="A1400">
            <v>9072004</v>
          </cell>
          <cell r="B1400" t="str">
            <v>RECOLOCAÇÃO DE LÂMPADA VAPOR DE MERCÚRIO, SÓDIO OU MISTA</v>
          </cell>
          <cell r="C1400" t="str">
            <v>UN</v>
          </cell>
          <cell r="D1400">
            <v>17.93</v>
          </cell>
          <cell r="E1400" t="str">
            <v>SIURB-E Jul/25</v>
          </cell>
        </row>
        <row r="1401">
          <cell r="A1401">
            <v>9072005</v>
          </cell>
          <cell r="B1401" t="str">
            <v>RECOLOCAÇÃO DE PLACA DIFUSORA PARA LÂMPADA FLUORESCENTE</v>
          </cell>
          <cell r="C1401" t="str">
            <v>UN</v>
          </cell>
          <cell r="D1401">
            <v>2.59</v>
          </cell>
          <cell r="E1401" t="str">
            <v>SIURB-E Jul/25</v>
          </cell>
        </row>
        <row r="1402">
          <cell r="A1402">
            <v>9072011</v>
          </cell>
          <cell r="B1402" t="str">
            <v>RECOLOCAÇÃO DE LUMINÁRIA INTERNA PARA LÂMPADA FLUORESCENTE</v>
          </cell>
          <cell r="C1402" t="str">
            <v>UN</v>
          </cell>
          <cell r="D1402">
            <v>89.64</v>
          </cell>
          <cell r="E1402" t="str">
            <v>SIURB-E Jul/25</v>
          </cell>
        </row>
        <row r="1403">
          <cell r="A1403">
            <v>9072012</v>
          </cell>
          <cell r="B1403" t="str">
            <v>RECOLOCAÇÃO DE LUMINÁRIA EXTERNA INSTALADA EM POSTE</v>
          </cell>
          <cell r="C1403" t="str">
            <v>UN</v>
          </cell>
          <cell r="D1403">
            <v>239.05</v>
          </cell>
          <cell r="E1403" t="str">
            <v>SIURB-E Jul/25</v>
          </cell>
        </row>
        <row r="1404">
          <cell r="A1404">
            <v>9072013</v>
          </cell>
          <cell r="B1404" t="str">
            <v>RECOLOCAÇÃO DE LUMINÁRIA EXTERNA INSTALADA EM BRAÇO DE FERRO</v>
          </cell>
          <cell r="C1404" t="str">
            <v>UN</v>
          </cell>
          <cell r="D1404">
            <v>119.52</v>
          </cell>
          <cell r="E1404" t="str">
            <v>SIURB-E Jul/25</v>
          </cell>
        </row>
        <row r="1405">
          <cell r="A1405">
            <v>9072014</v>
          </cell>
          <cell r="B1405" t="str">
            <v>RECOLOCAÇÃO DE LUMINÁRIA A PROVA DE TEMPO, GASES E VAPOR</v>
          </cell>
          <cell r="C1405" t="str">
            <v>UN</v>
          </cell>
          <cell r="D1405">
            <v>59.76</v>
          </cell>
          <cell r="E1405" t="str">
            <v>SIURB-E Jul/25</v>
          </cell>
        </row>
        <row r="1406">
          <cell r="A1406">
            <v>9072018</v>
          </cell>
          <cell r="B1406" t="str">
            <v>RECOLOCAÇÃO DE PROJETOR DE FACHADA</v>
          </cell>
          <cell r="C1406" t="str">
            <v>UN</v>
          </cell>
          <cell r="D1406">
            <v>59.76</v>
          </cell>
          <cell r="E1406" t="str">
            <v>SIURB-E Jul/25</v>
          </cell>
        </row>
        <row r="1407">
          <cell r="A1407">
            <v>9072019</v>
          </cell>
          <cell r="B1407" t="str">
            <v>RECOLOCAÇÃO DE PROJETOR DE JARDIM</v>
          </cell>
          <cell r="C1407" t="str">
            <v>UN</v>
          </cell>
          <cell r="D1407">
            <v>47.81</v>
          </cell>
          <cell r="E1407" t="str">
            <v>SIURB-E Jul/25</v>
          </cell>
        </row>
        <row r="1408">
          <cell r="A1408">
            <v>9072025</v>
          </cell>
          <cell r="B1408" t="str">
            <v>RECOLOCAÇÃO DE BRAÇO DE LUMINÁRIA</v>
          </cell>
          <cell r="C1408" t="str">
            <v>UN</v>
          </cell>
          <cell r="D1408">
            <v>59.76</v>
          </cell>
          <cell r="E1408" t="str">
            <v>SIURB-E Jul/25</v>
          </cell>
        </row>
        <row r="1409">
          <cell r="A1409">
            <v>9072030</v>
          </cell>
          <cell r="B1409" t="str">
            <v>RECOLOCAÇÃO DE LÂMPADAS LED</v>
          </cell>
          <cell r="C1409" t="str">
            <v>UN</v>
          </cell>
          <cell r="D1409">
            <v>12.55</v>
          </cell>
          <cell r="E1409" t="str">
            <v>SIURB-E Jul/25</v>
          </cell>
        </row>
        <row r="1410">
          <cell r="A1410">
            <v>9073000</v>
          </cell>
          <cell r="B1410" t="str">
            <v>RECOLOCAÇÕES - PÁRA-RAIOS E OUTROS</v>
          </cell>
          <cell r="C1410" t="str">
            <v>.</v>
          </cell>
          <cell r="D1410" t="str">
            <v>.</v>
          </cell>
          <cell r="E1410" t="str">
            <v>SIURB-E Jul/25</v>
          </cell>
        </row>
        <row r="1411">
          <cell r="A1411">
            <v>9073014</v>
          </cell>
          <cell r="B1411" t="str">
            <v>RECOLOCAÇÃO DE CORDOALHA DE COBRE NÚ</v>
          </cell>
          <cell r="C1411" t="str">
            <v>M</v>
          </cell>
          <cell r="D1411">
            <v>29.88</v>
          </cell>
          <cell r="E1411" t="str">
            <v>SIURB-E Jul/25</v>
          </cell>
        </row>
        <row r="1412">
          <cell r="A1412">
            <v>9073015</v>
          </cell>
          <cell r="B1412" t="str">
            <v>RECOLOCAÇÃO CORDOALHA DE COBRE NÚ PARA ATERRAMENTO</v>
          </cell>
          <cell r="C1412" t="str">
            <v>M</v>
          </cell>
          <cell r="D1412">
            <v>29.88</v>
          </cell>
          <cell r="E1412" t="str">
            <v>SIURB-E Jul/25</v>
          </cell>
        </row>
        <row r="1413">
          <cell r="A1413">
            <v>9073016</v>
          </cell>
          <cell r="B1413" t="str">
            <v>RECOLOCAÇÃO DE CONECTOR TIPO "SPLIT_BOLT"</v>
          </cell>
          <cell r="C1413" t="str">
            <v>UN</v>
          </cell>
          <cell r="D1413">
            <v>17.93</v>
          </cell>
          <cell r="E1413" t="str">
            <v>SIURB-E Jul/25</v>
          </cell>
        </row>
        <row r="1414">
          <cell r="A1414">
            <v>9073060</v>
          </cell>
          <cell r="B1414" t="str">
            <v>RECOLOCAÇÃO DE POSTE DE FERRO, INCLUSIVE BASE DE FIXAÇÃO</v>
          </cell>
          <cell r="C1414" t="str">
            <v>UN</v>
          </cell>
          <cell r="D1414">
            <v>454.53</v>
          </cell>
          <cell r="E1414" t="str">
            <v>SIURB-E Jul/25</v>
          </cell>
        </row>
        <row r="1415">
          <cell r="A1415">
            <v>9073061</v>
          </cell>
          <cell r="B1415" t="str">
            <v>RECOLOCAÇÃO DE POSTE DE FERRO ENGASTADO NO SOLO</v>
          </cell>
          <cell r="C1415" t="str">
            <v>UN</v>
          </cell>
          <cell r="D1415">
            <v>625.84</v>
          </cell>
          <cell r="E1415" t="str">
            <v>SIURB-E Jul/25</v>
          </cell>
        </row>
        <row r="1416">
          <cell r="A1416">
            <v>9073062</v>
          </cell>
          <cell r="B1416" t="str">
            <v>RECOLOCAÇÃO DE POSTE DE CONCRETO EM REDE DE ENERGIA</v>
          </cell>
          <cell r="C1416" t="str">
            <v>UN</v>
          </cell>
          <cell r="D1416">
            <v>738.96</v>
          </cell>
          <cell r="E1416" t="str">
            <v>SIURB-E Jul/25</v>
          </cell>
        </row>
        <row r="1417">
          <cell r="A1417">
            <v>9074000</v>
          </cell>
          <cell r="B1417" t="str">
            <v>RECOLOCAÇÕES - CABINES PRIMÁRIAS</v>
          </cell>
          <cell r="C1417" t="str">
            <v>.</v>
          </cell>
          <cell r="D1417" t="str">
            <v>.</v>
          </cell>
          <cell r="E1417" t="str">
            <v>SIURB-E Jul/25</v>
          </cell>
        </row>
        <row r="1418">
          <cell r="A1418">
            <v>9074001</v>
          </cell>
          <cell r="B1418" t="str">
            <v>RECOLOCAÇÃO DE ISOLADOR TIPO DISCO INCLUSIVE GANCHO DE SUSTENTAÇÃO</v>
          </cell>
          <cell r="C1418" t="str">
            <v>UN</v>
          </cell>
          <cell r="D1418">
            <v>11.95</v>
          </cell>
          <cell r="E1418" t="str">
            <v>SIURB-E Jul/25</v>
          </cell>
        </row>
        <row r="1419">
          <cell r="A1419">
            <v>9074002</v>
          </cell>
          <cell r="B1419" t="str">
            <v>RECOLOCAÇÃO DE ISOLADOR TIPO CASTANHA INCLUSIVE GANCHO DE SUSTENTAÇÃO</v>
          </cell>
          <cell r="C1419" t="str">
            <v>UN</v>
          </cell>
          <cell r="D1419">
            <v>11.95</v>
          </cell>
          <cell r="E1419" t="str">
            <v>SIURB-E Jul/25</v>
          </cell>
        </row>
        <row r="1420">
          <cell r="A1420">
            <v>9074003</v>
          </cell>
          <cell r="B1420" t="str">
            <v>RECOLOCAÇÃO DE ISOLADOR TIPO PINO PARA A.T. INCLUSIVE PINO</v>
          </cell>
          <cell r="C1420" t="str">
            <v>UN</v>
          </cell>
          <cell r="D1420">
            <v>38.840000000000003</v>
          </cell>
          <cell r="E1420" t="str">
            <v>SIURB-E Jul/25</v>
          </cell>
        </row>
        <row r="1421">
          <cell r="A1421">
            <v>9074004</v>
          </cell>
          <cell r="B1421" t="str">
            <v>RECOLOCAÇÃO DE ISOLADOR TIPO PEDESTAL PARA A.T.</v>
          </cell>
          <cell r="C1421" t="str">
            <v>UN</v>
          </cell>
          <cell r="D1421">
            <v>35.86</v>
          </cell>
          <cell r="E1421" t="str">
            <v>SIURB-E Jul/25</v>
          </cell>
        </row>
        <row r="1422">
          <cell r="A1422">
            <v>9074005</v>
          </cell>
          <cell r="B1422" t="str">
            <v>RECOLOCAÇÃO DE CRUZETA DE MADEIRA</v>
          </cell>
          <cell r="C1422" t="str">
            <v>UN</v>
          </cell>
          <cell r="D1422">
            <v>171.31</v>
          </cell>
          <cell r="E1422" t="str">
            <v>SIURB-E Jul/25</v>
          </cell>
        </row>
        <row r="1423">
          <cell r="A1423">
            <v>9074006</v>
          </cell>
          <cell r="B1423" t="str">
            <v>RECOLOCAÇÃO DE BUCHA DE PASSAGEM INTERNA/EXTERNA PARA A.T.</v>
          </cell>
          <cell r="C1423" t="str">
            <v>UN</v>
          </cell>
          <cell r="D1423">
            <v>29.88</v>
          </cell>
          <cell r="E1423" t="str">
            <v>SIURB-E Jul/25</v>
          </cell>
        </row>
        <row r="1424">
          <cell r="A1424">
            <v>9074007</v>
          </cell>
          <cell r="B1424" t="str">
            <v>RECOLOCAÇÃO DE CHAPA DE FERRO PARA BUCHA DE PASSAGEM</v>
          </cell>
          <cell r="C1424" t="str">
            <v>UN</v>
          </cell>
          <cell r="D1424">
            <v>29.88</v>
          </cell>
          <cell r="E1424" t="str">
            <v>SIURB-E Jul/25</v>
          </cell>
        </row>
        <row r="1425">
          <cell r="A1425">
            <v>9074008</v>
          </cell>
          <cell r="B1425" t="str">
            <v>RECOLOCAÇÃO DE VERGALHÃO DE COBRE 3/8"</v>
          </cell>
          <cell r="C1425" t="str">
            <v>M</v>
          </cell>
          <cell r="D1425">
            <v>23.9</v>
          </cell>
          <cell r="E1425" t="str">
            <v>SIURB-E Jul/25</v>
          </cell>
        </row>
        <row r="1426">
          <cell r="A1426">
            <v>9074009</v>
          </cell>
          <cell r="B1426" t="str">
            <v>RECOLOCAÇÃO DE TERMINAL OU CONECTOR PARA VERGALHÃO DE COBRE</v>
          </cell>
          <cell r="C1426" t="str">
            <v>UN</v>
          </cell>
          <cell r="D1426">
            <v>11.95</v>
          </cell>
          <cell r="E1426" t="str">
            <v>SIURB-E Jul/25</v>
          </cell>
        </row>
        <row r="1427">
          <cell r="A1427">
            <v>9074010</v>
          </cell>
          <cell r="B1427" t="str">
            <v>RECOLOCAÇÃO DE CHAVE SECCIONADORA TRIPOLAR CLASSE 15KV</v>
          </cell>
          <cell r="C1427" t="str">
            <v>UN</v>
          </cell>
          <cell r="D1427">
            <v>284.94</v>
          </cell>
          <cell r="E1427" t="str">
            <v>SIURB-E Jul/25</v>
          </cell>
        </row>
        <row r="1428">
          <cell r="A1428">
            <v>9074011</v>
          </cell>
          <cell r="B1428" t="str">
            <v>RECOLOCAÇÃO DE TRANSFORMADOR DE POTENCIAL</v>
          </cell>
          <cell r="C1428" t="str">
            <v>UN</v>
          </cell>
          <cell r="D1428">
            <v>102.44</v>
          </cell>
          <cell r="E1428" t="str">
            <v>SIURB-E Jul/25</v>
          </cell>
        </row>
        <row r="1429">
          <cell r="A1429">
            <v>9074012</v>
          </cell>
          <cell r="B1429" t="str">
            <v>RECOLOCAÇÃO DE DISJUNTOR A.T. DE VOLUME NORMAL OU REDUZIDO DE ÓLEO</v>
          </cell>
          <cell r="C1429" t="str">
            <v>UN</v>
          </cell>
          <cell r="D1429">
            <v>534.04999999999995</v>
          </cell>
          <cell r="E1429" t="str">
            <v>SIURB-E Jul/25</v>
          </cell>
        </row>
        <row r="1430">
          <cell r="A1430">
            <v>9074013</v>
          </cell>
          <cell r="B1430" t="str">
            <v>RECOLOCAÇÃO DE TRANSFORMADOR DE POTÊNCIA CLASSE 15KV</v>
          </cell>
          <cell r="C1430" t="str">
            <v>UN</v>
          </cell>
          <cell r="D1430">
            <v>909.06</v>
          </cell>
          <cell r="E1430" t="str">
            <v>SIURB-E Jul/25</v>
          </cell>
        </row>
        <row r="1431">
          <cell r="A1431">
            <v>9074014</v>
          </cell>
          <cell r="B1431" t="str">
            <v>RECOLOCAÇÃO DE CHAVE FUSÍVEL TIPO MATHEUS</v>
          </cell>
          <cell r="C1431" t="str">
            <v>UN</v>
          </cell>
          <cell r="D1431">
            <v>85.31</v>
          </cell>
          <cell r="E1431" t="str">
            <v>SIURB-E Jul/25</v>
          </cell>
        </row>
        <row r="1432">
          <cell r="A1432">
            <v>9074015</v>
          </cell>
          <cell r="B1432" t="str">
            <v>RECOLOCAÇÃO DE SUPORTE DE TRANSFORMADOR EM POSTE</v>
          </cell>
          <cell r="C1432" t="str">
            <v>UN</v>
          </cell>
          <cell r="D1432">
            <v>171.31</v>
          </cell>
          <cell r="E1432" t="str">
            <v>SIURB-E Jul/25</v>
          </cell>
        </row>
        <row r="1433">
          <cell r="A1433">
            <v>9074016</v>
          </cell>
          <cell r="B1433" t="str">
            <v>RECOLOCAÇÃO DE CABO DE A.T. EM LINHA AÉREA ATÉ 35MM2</v>
          </cell>
          <cell r="C1433" t="str">
            <v>M</v>
          </cell>
          <cell r="D1433">
            <v>17.93</v>
          </cell>
          <cell r="E1433" t="str">
            <v>SIURB-E Jul/25</v>
          </cell>
        </row>
        <row r="1434">
          <cell r="A1434">
            <v>9074017</v>
          </cell>
          <cell r="B1434" t="str">
            <v>RECOLOCAÇÃO DE PÁRA-RAIO TIPO CRISTAL VALVE 15KV</v>
          </cell>
          <cell r="C1434" t="str">
            <v>UN</v>
          </cell>
          <cell r="D1434">
            <v>292.36</v>
          </cell>
          <cell r="E1434" t="str">
            <v>SIURB-E Jul/25</v>
          </cell>
        </row>
        <row r="1435">
          <cell r="A1435">
            <v>9074018</v>
          </cell>
          <cell r="B1435" t="str">
            <v>RECOLOCAÇÃO DE CONTATORES E RELÊS EM GERAL</v>
          </cell>
          <cell r="C1435" t="str">
            <v>UN</v>
          </cell>
          <cell r="D1435">
            <v>354.77</v>
          </cell>
          <cell r="E1435" t="str">
            <v>SIURB-E Jul/25</v>
          </cell>
        </row>
        <row r="1436">
          <cell r="A1436">
            <v>9074023</v>
          </cell>
          <cell r="B1436" t="str">
            <v>RECOLOCAÇÃO DE FUSÍVEL EM ALTA TENSÃO TIPO "HH"</v>
          </cell>
          <cell r="C1436" t="str">
            <v>UN</v>
          </cell>
          <cell r="D1436">
            <v>29.88</v>
          </cell>
          <cell r="E1436" t="str">
            <v>SIURB-E Jul/25</v>
          </cell>
        </row>
        <row r="1437">
          <cell r="A1437">
            <v>9074024</v>
          </cell>
          <cell r="B1437" t="str">
            <v>RECOLOCAÇÃO DE ELO FUSÍVEL EM CHAVE TIPO MATHEUS</v>
          </cell>
          <cell r="C1437" t="str">
            <v>UN</v>
          </cell>
          <cell r="D1437">
            <v>17.93</v>
          </cell>
          <cell r="E1437" t="str">
            <v>SIURB-E Jul/25</v>
          </cell>
        </row>
        <row r="1438">
          <cell r="A1438">
            <v>9080000</v>
          </cell>
          <cell r="B1438" t="str">
            <v>SERVIÇOS PARCIAIS - ENTRADA E DISTRIBUIÇÃO</v>
          </cell>
          <cell r="C1438" t="str">
            <v>.</v>
          </cell>
          <cell r="D1438" t="str">
            <v>.</v>
          </cell>
          <cell r="E1438" t="str">
            <v>SIURB-E Jul/25</v>
          </cell>
        </row>
        <row r="1439">
          <cell r="A1439">
            <v>9080003</v>
          </cell>
          <cell r="B1439" t="str">
            <v>POSTE DE ENTRADA DE ENERGIA, DUPLO "T" - 7,5M/200DAN</v>
          </cell>
          <cell r="C1439" t="str">
            <v>UN</v>
          </cell>
          <cell r="D1439">
            <v>1469.45</v>
          </cell>
          <cell r="E1439" t="str">
            <v>SIURB-E Jul/25</v>
          </cell>
        </row>
        <row r="1440">
          <cell r="A1440">
            <v>9080004</v>
          </cell>
          <cell r="B1440" t="str">
            <v>POSTE DE ENTRADA DE ENERGIA, DUPLO "T" - 7,5M/300DAN</v>
          </cell>
          <cell r="C1440" t="str">
            <v>UN</v>
          </cell>
          <cell r="D1440">
            <v>1679.59</v>
          </cell>
          <cell r="E1440" t="str">
            <v>SIURB-E Jul/25</v>
          </cell>
        </row>
        <row r="1441">
          <cell r="A1441">
            <v>9080011</v>
          </cell>
          <cell r="B1441" t="str">
            <v>FORNECIMENTO E INSTALAÇÃO DE POSTE EM CONCRETO COM ALTURA LIVRE DE 18M, 1000DAN, ENGASTADO</v>
          </cell>
          <cell r="C1441" t="str">
            <v>UN</v>
          </cell>
          <cell r="D1441">
            <v>13430.62</v>
          </cell>
          <cell r="E1441" t="str">
            <v>SIURB-E Jul/25</v>
          </cell>
        </row>
        <row r="1442">
          <cell r="A1442">
            <v>9080018</v>
          </cell>
          <cell r="B1442" t="str">
            <v>TERMINAL OU CONECTOR DE PRESSÃO - PARA FIO ATÉ 6MM2</v>
          </cell>
          <cell r="C1442" t="str">
            <v>UN</v>
          </cell>
          <cell r="D1442">
            <v>21.76</v>
          </cell>
          <cell r="E1442" t="str">
            <v>SIURB-E Jul/25</v>
          </cell>
        </row>
        <row r="1443">
          <cell r="A1443">
            <v>9080019</v>
          </cell>
          <cell r="B1443" t="str">
            <v>TERMINAL OU CONECTOR DE PRESSÃO - PARA CABO 10MM2</v>
          </cell>
          <cell r="C1443" t="str">
            <v>UN</v>
          </cell>
          <cell r="D1443">
            <v>26.32</v>
          </cell>
          <cell r="E1443" t="str">
            <v>SIURB-E Jul/25</v>
          </cell>
        </row>
        <row r="1444">
          <cell r="A1444">
            <v>9080020</v>
          </cell>
          <cell r="B1444" t="str">
            <v>TERMINAL OU CONECTOR DE PRESSÃO - PARA CABO 16MM2</v>
          </cell>
          <cell r="C1444" t="str">
            <v>UN</v>
          </cell>
          <cell r="D1444">
            <v>28.05</v>
          </cell>
          <cell r="E1444" t="str">
            <v>SIURB-E Jul/25</v>
          </cell>
        </row>
        <row r="1445">
          <cell r="A1445">
            <v>9080021</v>
          </cell>
          <cell r="B1445" t="str">
            <v>TERMINAL OU CONECTOR DE PRESSÃO - PARA CABO 25MM2</v>
          </cell>
          <cell r="C1445" t="str">
            <v>UN</v>
          </cell>
          <cell r="D1445">
            <v>27.09</v>
          </cell>
          <cell r="E1445" t="str">
            <v>SIURB-E Jul/25</v>
          </cell>
        </row>
        <row r="1446">
          <cell r="A1446">
            <v>9080022</v>
          </cell>
          <cell r="B1446" t="str">
            <v>TERMINAL OU CONECTOR DE PRESSÃO - PARA CABO 35MM2</v>
          </cell>
          <cell r="C1446" t="str">
            <v>UN</v>
          </cell>
          <cell r="D1446">
            <v>28.41</v>
          </cell>
          <cell r="E1446" t="str">
            <v>SIURB-E Jul/25</v>
          </cell>
        </row>
        <row r="1447">
          <cell r="A1447">
            <v>9080023</v>
          </cell>
          <cell r="B1447" t="str">
            <v>TERMINAL OU CONECTOR DE PRESSÃO - PARA CABO 50MM2</v>
          </cell>
          <cell r="C1447" t="str">
            <v>UN</v>
          </cell>
          <cell r="D1447">
            <v>40.26</v>
          </cell>
          <cell r="E1447" t="str">
            <v>SIURB-E Jul/25</v>
          </cell>
        </row>
        <row r="1448">
          <cell r="A1448">
            <v>9080024</v>
          </cell>
          <cell r="B1448" t="str">
            <v>TERMINAL OU CONECTOR DE PRESSÃO - PARA CABO 70MM2</v>
          </cell>
          <cell r="C1448" t="str">
            <v>UN</v>
          </cell>
          <cell r="D1448">
            <v>39.630000000000003</v>
          </cell>
          <cell r="E1448" t="str">
            <v>SIURB-E Jul/25</v>
          </cell>
        </row>
        <row r="1449">
          <cell r="A1449">
            <v>9080025</v>
          </cell>
          <cell r="B1449" t="str">
            <v>TERMINAL OU CONECTOR DE PRESSÃO - PARA CABO 95MM2</v>
          </cell>
          <cell r="C1449" t="str">
            <v>UN</v>
          </cell>
          <cell r="D1449">
            <v>47.28</v>
          </cell>
          <cell r="E1449" t="str">
            <v>SIURB-E Jul/25</v>
          </cell>
        </row>
        <row r="1450">
          <cell r="A1450">
            <v>9080026</v>
          </cell>
          <cell r="B1450" t="str">
            <v>TERMINAL OU CONECTOR DE PRESSÃO - PARA CABO 120MM2</v>
          </cell>
          <cell r="C1450" t="str">
            <v>UN</v>
          </cell>
          <cell r="D1450">
            <v>62.84</v>
          </cell>
          <cell r="E1450" t="str">
            <v>SIURB-E Jul/25</v>
          </cell>
        </row>
        <row r="1451">
          <cell r="A1451">
            <v>9080027</v>
          </cell>
          <cell r="B1451" t="str">
            <v>TERMINAL OU CONECTOR DE PRESSÃO - PARA CABO 150MM2</v>
          </cell>
          <cell r="C1451" t="str">
            <v>UN</v>
          </cell>
          <cell r="D1451">
            <v>63.9</v>
          </cell>
          <cell r="E1451" t="str">
            <v>SIURB-E Jul/25</v>
          </cell>
        </row>
        <row r="1452">
          <cell r="A1452">
            <v>9080028</v>
          </cell>
          <cell r="B1452" t="str">
            <v>TERMINAL OU CONECTOR DE PRESSÃO - PARA CABO 185MM2</v>
          </cell>
          <cell r="C1452" t="str">
            <v>UN</v>
          </cell>
          <cell r="D1452">
            <v>73.38</v>
          </cell>
          <cell r="E1452" t="str">
            <v>SIURB-E Jul/25</v>
          </cell>
        </row>
        <row r="1453">
          <cell r="A1453">
            <v>9080029</v>
          </cell>
          <cell r="B1453" t="str">
            <v>TERMINAL OU CONECTOR DE PRESSÃO - PARA CABO 240MM2</v>
          </cell>
          <cell r="C1453" t="str">
            <v>UN</v>
          </cell>
          <cell r="D1453">
            <v>77.260000000000005</v>
          </cell>
          <cell r="E1453" t="str">
            <v>SIURB-E Jul/25</v>
          </cell>
        </row>
        <row r="1454">
          <cell r="A1454">
            <v>9080030</v>
          </cell>
          <cell r="B1454" t="str">
            <v>TERMINAL OU CONECTOR DE PRESSÃO - PARA CABO 300MM2</v>
          </cell>
          <cell r="C1454" t="str">
            <v>UN</v>
          </cell>
          <cell r="D1454">
            <v>91.62</v>
          </cell>
          <cell r="E1454" t="str">
            <v>SIURB-E Jul/25</v>
          </cell>
        </row>
        <row r="1455">
          <cell r="A1455">
            <v>9082000</v>
          </cell>
          <cell r="B1455" t="str">
            <v>SERVIÇOS PARCIAIS - PONTOS E APARELHOS</v>
          </cell>
          <cell r="C1455" t="str">
            <v>.</v>
          </cell>
          <cell r="D1455" t="str">
            <v>.</v>
          </cell>
          <cell r="E1455" t="str">
            <v>SIURB-E Jul/25</v>
          </cell>
        </row>
        <row r="1456">
          <cell r="A1456">
            <v>9082001</v>
          </cell>
          <cell r="B1456" t="str">
            <v>INTERRUPTOR SIMPLES - 1 TECLA</v>
          </cell>
          <cell r="C1456" t="str">
            <v>UN</v>
          </cell>
          <cell r="D1456">
            <v>20.170000000000002</v>
          </cell>
          <cell r="E1456" t="str">
            <v>SIURB-E Jul/25</v>
          </cell>
        </row>
        <row r="1457">
          <cell r="A1457">
            <v>9082002</v>
          </cell>
          <cell r="B1457" t="str">
            <v>INTERRUPTOR SIMPLES - 2 TECLAS</v>
          </cell>
          <cell r="C1457" t="str">
            <v>UN</v>
          </cell>
          <cell r="D1457">
            <v>36.65</v>
          </cell>
          <cell r="E1457" t="str">
            <v>SIURB-E Jul/25</v>
          </cell>
        </row>
        <row r="1458">
          <cell r="A1458">
            <v>9082003</v>
          </cell>
          <cell r="B1458" t="str">
            <v>INTERRUPTOR SIMPLES - 3 TECLAS</v>
          </cell>
          <cell r="C1458" t="str">
            <v>UN</v>
          </cell>
          <cell r="D1458">
            <v>43.12</v>
          </cell>
          <cell r="E1458" t="str">
            <v>SIURB-E Jul/25</v>
          </cell>
        </row>
        <row r="1459">
          <cell r="A1459">
            <v>9082004</v>
          </cell>
          <cell r="B1459" t="str">
            <v>INTERRUPTOR SIMPLES BIPOLAR - 1 TECLA</v>
          </cell>
          <cell r="C1459" t="str">
            <v>UN</v>
          </cell>
          <cell r="D1459">
            <v>50.52</v>
          </cell>
          <cell r="E1459" t="str">
            <v>SIURB-E Jul/25</v>
          </cell>
        </row>
        <row r="1460">
          <cell r="A1460">
            <v>9082005</v>
          </cell>
          <cell r="B1460" t="str">
            <v>INTERRUPTOR PARALELO - 1 TECLA</v>
          </cell>
          <cell r="C1460" t="str">
            <v>UN</v>
          </cell>
          <cell r="D1460">
            <v>21.92</v>
          </cell>
          <cell r="E1460" t="str">
            <v>SIURB-E Jul/25</v>
          </cell>
        </row>
        <row r="1461">
          <cell r="A1461">
            <v>9082006</v>
          </cell>
          <cell r="B1461" t="str">
            <v>ESPELHO PLÁSTICO - 3"X3"</v>
          </cell>
          <cell r="C1461" t="str">
            <v>UN</v>
          </cell>
          <cell r="D1461">
            <v>5.21</v>
          </cell>
          <cell r="E1461" t="str">
            <v>SIURB-E Jul/25</v>
          </cell>
        </row>
        <row r="1462">
          <cell r="A1462">
            <v>9082007</v>
          </cell>
          <cell r="B1462" t="str">
            <v>ESPELHO PLÁSTICO - 4"X2"</v>
          </cell>
          <cell r="C1462" t="str">
            <v>UN</v>
          </cell>
          <cell r="D1462">
            <v>6.85</v>
          </cell>
          <cell r="E1462" t="str">
            <v>SIURB-E Jul/25</v>
          </cell>
        </row>
        <row r="1463">
          <cell r="A1463">
            <v>9082008</v>
          </cell>
          <cell r="B1463" t="str">
            <v>ESPELHO PLÁSTICO - 4"X4"</v>
          </cell>
          <cell r="C1463" t="str">
            <v>UN</v>
          </cell>
          <cell r="D1463">
            <v>12.25</v>
          </cell>
          <cell r="E1463" t="str">
            <v>SIURB-E Jul/25</v>
          </cell>
        </row>
        <row r="1464">
          <cell r="A1464">
            <v>9082010</v>
          </cell>
          <cell r="B1464" t="str">
            <v>TOMADA SIMPLES DE EMBUTIR - 110/220V</v>
          </cell>
          <cell r="C1464" t="str">
            <v>UN</v>
          </cell>
          <cell r="D1464">
            <v>23.89</v>
          </cell>
          <cell r="E1464" t="str">
            <v>SIURB-E Jul/25</v>
          </cell>
        </row>
        <row r="1465">
          <cell r="A1465">
            <v>9082012</v>
          </cell>
          <cell r="B1465" t="str">
            <v>TOMADA SIMPLES DE EMBUTIR - PARA PISO</v>
          </cell>
          <cell r="C1465" t="str">
            <v>UN</v>
          </cell>
          <cell r="D1465">
            <v>67.599999999999994</v>
          </cell>
          <cell r="E1465" t="str">
            <v>SIURB-E Jul/25</v>
          </cell>
        </row>
        <row r="1466">
          <cell r="A1466">
            <v>9082013</v>
          </cell>
          <cell r="B1466" t="str">
            <v>TOMADA 3P+T 30A - 440V</v>
          </cell>
          <cell r="C1466" t="str">
            <v>UN</v>
          </cell>
          <cell r="D1466">
            <v>139.79</v>
          </cell>
          <cell r="E1466" t="str">
            <v>SIURB-E Jul/25</v>
          </cell>
        </row>
        <row r="1467">
          <cell r="A1467">
            <v>9082014</v>
          </cell>
          <cell r="B1467" t="str">
            <v>TOMADA 3P+T 32A - 600/690V TIPO INDUSTRIAL</v>
          </cell>
          <cell r="C1467" t="str">
            <v>UN</v>
          </cell>
          <cell r="D1467">
            <v>110.61</v>
          </cell>
          <cell r="E1467" t="str">
            <v>SIURB-E Jul/25</v>
          </cell>
        </row>
        <row r="1468">
          <cell r="A1468">
            <v>9082015</v>
          </cell>
          <cell r="B1468" t="str">
            <v>TOMADA 3P+T 63A - 600/690V TIPO INDUSTRIAL</v>
          </cell>
          <cell r="C1468" t="str">
            <v>UN</v>
          </cell>
          <cell r="D1468">
            <v>437.3</v>
          </cell>
          <cell r="E1468" t="str">
            <v>SIURB-E Jul/25</v>
          </cell>
        </row>
        <row r="1469">
          <cell r="A1469">
            <v>9082016</v>
          </cell>
          <cell r="B1469" t="str">
            <v>BOTÃO PARA CAMPAINHA - USO AO TEMPO</v>
          </cell>
          <cell r="C1469" t="str">
            <v>UN</v>
          </cell>
          <cell r="D1469">
            <v>27.07</v>
          </cell>
          <cell r="E1469" t="str">
            <v>SIURB-E Jul/25</v>
          </cell>
        </row>
        <row r="1470">
          <cell r="A1470">
            <v>9082017</v>
          </cell>
          <cell r="B1470" t="str">
            <v>CIGARRA DE SOBREPOR, TIPO COLEGIAL</v>
          </cell>
          <cell r="C1470" t="str">
            <v>UN</v>
          </cell>
          <cell r="D1470">
            <v>126.47</v>
          </cell>
          <cell r="E1470" t="str">
            <v>SIURB-E Jul/25</v>
          </cell>
        </row>
        <row r="1471">
          <cell r="A1471">
            <v>9082018</v>
          </cell>
          <cell r="B1471" t="str">
            <v>TOMADA SIMPLES, 2P+T, 20A</v>
          </cell>
          <cell r="C1471" t="str">
            <v>UN</v>
          </cell>
          <cell r="D1471">
            <v>23.89</v>
          </cell>
          <cell r="E1471" t="str">
            <v>SIURB-E Jul/25</v>
          </cell>
        </row>
        <row r="1472">
          <cell r="A1472">
            <v>9082032</v>
          </cell>
          <cell r="B1472" t="str">
            <v>REATOR SIMPLES PARA LÂMPADA FLUORESCENTE PARTIDA RÁPIDA, ALTO F.POTÊNCIA - 110-220V/20W</v>
          </cell>
          <cell r="C1472" t="str">
            <v>UN</v>
          </cell>
          <cell r="D1472">
            <v>84.35</v>
          </cell>
          <cell r="E1472" t="str">
            <v>SIURB-E Jul/25</v>
          </cell>
        </row>
        <row r="1473">
          <cell r="A1473">
            <v>9082034</v>
          </cell>
          <cell r="B1473" t="str">
            <v>REATOR DUPLO PARA LÂMPADA FLUORESCENTE PARTIDA RÁPIDA, ALTO F.POTÊNCIA - 110-220V/2X20W</v>
          </cell>
          <cell r="C1473" t="str">
            <v>UN</v>
          </cell>
          <cell r="D1473">
            <v>141.63999999999999</v>
          </cell>
          <cell r="E1473" t="str">
            <v>SIURB-E Jul/25</v>
          </cell>
        </row>
        <row r="1474">
          <cell r="A1474">
            <v>9082044</v>
          </cell>
          <cell r="B1474" t="str">
            <v>REATOR PARA LÂMPADA VAPOR DE SÓDIO ALTA PRESSÃO - 220V/70W</v>
          </cell>
          <cell r="C1474" t="str">
            <v>UN</v>
          </cell>
          <cell r="D1474">
            <v>131.84</v>
          </cell>
          <cell r="E1474" t="str">
            <v>SIURB-E Jul/25</v>
          </cell>
        </row>
        <row r="1475">
          <cell r="A1475">
            <v>9082045</v>
          </cell>
          <cell r="B1475" t="str">
            <v>REATOR PARA LÂMPADA VAPOR DE SÓDIO ALTA PRESSÃO - 220V/150W</v>
          </cell>
          <cell r="C1475" t="str">
            <v>UN</v>
          </cell>
          <cell r="D1475">
            <v>157.91</v>
          </cell>
          <cell r="E1475" t="str">
            <v>SIURB-E Jul/25</v>
          </cell>
        </row>
        <row r="1476">
          <cell r="A1476">
            <v>9082046</v>
          </cell>
          <cell r="B1476" t="str">
            <v>REATOR PARA LÂMPADA VAPOR DE SÓDIO ALTA PRESSÃO - 220V/250W</v>
          </cell>
          <cell r="C1476" t="str">
            <v>UN</v>
          </cell>
          <cell r="D1476">
            <v>193.31</v>
          </cell>
          <cell r="E1476" t="str">
            <v>SIURB-E Jul/25</v>
          </cell>
        </row>
        <row r="1477">
          <cell r="A1477">
            <v>9082047</v>
          </cell>
          <cell r="B1477" t="str">
            <v>REATOR PARA LÂMPADA VAPOR DE SÓDIO ALTA PRESSÃO - 220V/400W</v>
          </cell>
          <cell r="C1477" t="str">
            <v>UN</v>
          </cell>
          <cell r="D1477">
            <v>234.31</v>
          </cell>
          <cell r="E1477" t="str">
            <v>SIURB-E Jul/25</v>
          </cell>
        </row>
        <row r="1478">
          <cell r="A1478">
            <v>9082048</v>
          </cell>
          <cell r="B1478" t="str">
            <v>INVERSOR FOTOVOLTÁICO SAÍDA TRIFÁSICA - 15 KW - ENTRADA ATÉ 1000 VCC - EFICIÊNCIA MÍNIMA 95%</v>
          </cell>
          <cell r="C1478" t="str">
            <v>UN</v>
          </cell>
          <cell r="D1478">
            <v>22689.65</v>
          </cell>
          <cell r="E1478" t="str">
            <v>SIURB-E Jul/25</v>
          </cell>
        </row>
        <row r="1479">
          <cell r="A1479">
            <v>9082049</v>
          </cell>
          <cell r="B1479" t="str">
            <v>INVERSOR FOTOVOLTÁICO SAÍDA TRIFÁSICA - 10 KW -  ENTRADA ATÉ 600 VCC - EFICIÊNCIA MÍNIMA 95%</v>
          </cell>
          <cell r="C1479" t="str">
            <v>UN</v>
          </cell>
          <cell r="D1479">
            <v>12757.09</v>
          </cell>
          <cell r="E1479" t="str">
            <v>SIURB-E Jul/25</v>
          </cell>
        </row>
        <row r="1480">
          <cell r="A1480">
            <v>9082055</v>
          </cell>
          <cell r="B1480" t="str">
            <v>LÂMPADA FLUORESCENTE - 20W</v>
          </cell>
          <cell r="C1480" t="str">
            <v>UN</v>
          </cell>
          <cell r="D1480">
            <v>13.71</v>
          </cell>
          <cell r="E1480" t="str">
            <v>SIURB-E Jul/25</v>
          </cell>
        </row>
        <row r="1481">
          <cell r="A1481">
            <v>9082060</v>
          </cell>
          <cell r="B1481" t="str">
            <v>LÂMPADA FLUORESCENTE - 110W TIPO HO</v>
          </cell>
          <cell r="C1481" t="str">
            <v>UN</v>
          </cell>
          <cell r="D1481">
            <v>100.22</v>
          </cell>
          <cell r="E1481" t="str">
            <v>SIURB-E Jul/25</v>
          </cell>
        </row>
        <row r="1482">
          <cell r="A1482">
            <v>9082066</v>
          </cell>
          <cell r="B1482" t="str">
            <v>LÂMPADA VAPOR DE SÓDIO ALTA PRESSÃO - 70W</v>
          </cell>
          <cell r="C1482" t="str">
            <v>UN</v>
          </cell>
          <cell r="D1482">
            <v>55.35</v>
          </cell>
          <cell r="E1482" t="str">
            <v>SIURB-E Jul/25</v>
          </cell>
        </row>
        <row r="1483">
          <cell r="A1483">
            <v>9082067</v>
          </cell>
          <cell r="B1483" t="str">
            <v>LÂMPADA VAPOR DE SÓDIO ALTA PRESSÃO - 150W</v>
          </cell>
          <cell r="C1483" t="str">
            <v>UN</v>
          </cell>
          <cell r="D1483">
            <v>65.34</v>
          </cell>
          <cell r="E1483" t="str">
            <v>SIURB-E Jul/25</v>
          </cell>
        </row>
        <row r="1484">
          <cell r="A1484">
            <v>9082068</v>
          </cell>
          <cell r="B1484" t="str">
            <v>LÂMPADA VAPOR DE SÓDIO ALTA PRESSÃO - 250W</v>
          </cell>
          <cell r="C1484" t="str">
            <v>UN</v>
          </cell>
          <cell r="D1484">
            <v>98.97</v>
          </cell>
          <cell r="E1484" t="str">
            <v>SIURB-E Jul/25</v>
          </cell>
        </row>
        <row r="1485">
          <cell r="A1485">
            <v>9082069</v>
          </cell>
          <cell r="B1485" t="str">
            <v>LÂMPADA VAPOR DE SÓDIO ALTA PRESSÃO - 400W</v>
          </cell>
          <cell r="C1485" t="str">
            <v>UN</v>
          </cell>
          <cell r="D1485">
            <v>84.23</v>
          </cell>
          <cell r="E1485" t="str">
            <v>SIURB-E Jul/25</v>
          </cell>
        </row>
        <row r="1486">
          <cell r="A1486">
            <v>9082078</v>
          </cell>
          <cell r="B1486" t="str">
            <v>LÂMPADA DE LED (BULBO) SOQUETE E-27/ E-40 - 40W</v>
          </cell>
          <cell r="C1486" t="str">
            <v>UN</v>
          </cell>
          <cell r="D1486">
            <v>51.3</v>
          </cell>
          <cell r="E1486" t="str">
            <v>SIURB-E Jul/25</v>
          </cell>
        </row>
        <row r="1487">
          <cell r="A1487">
            <v>9082079</v>
          </cell>
          <cell r="B1487" t="str">
            <v>LÂMPADA DE LED (BULBO) SOQUETE E-27/ E-40 - 70W</v>
          </cell>
          <cell r="C1487" t="str">
            <v>UN</v>
          </cell>
          <cell r="D1487">
            <v>97.94</v>
          </cell>
          <cell r="E1487" t="str">
            <v>SIURB-E Jul/25</v>
          </cell>
        </row>
        <row r="1488">
          <cell r="A1488">
            <v>9082080</v>
          </cell>
          <cell r="B1488" t="str">
            <v>LÂMPADA DE LED TUBULAR T8 - 9/10W</v>
          </cell>
          <cell r="C1488" t="str">
            <v>UN</v>
          </cell>
          <cell r="D1488">
            <v>19.53</v>
          </cell>
          <cell r="E1488" t="str">
            <v>SIURB-E Jul/25</v>
          </cell>
        </row>
        <row r="1489">
          <cell r="A1489">
            <v>9082081</v>
          </cell>
          <cell r="B1489" t="str">
            <v>LÂMPADA DE LED TUBULAR T8 - 18/20W</v>
          </cell>
          <cell r="C1489" t="str">
            <v>UN</v>
          </cell>
          <cell r="D1489">
            <v>21.49</v>
          </cell>
          <cell r="E1489" t="str">
            <v>SIURB-E Jul/25</v>
          </cell>
        </row>
        <row r="1490">
          <cell r="A1490">
            <v>9082083</v>
          </cell>
          <cell r="B1490" t="str">
            <v>LÂMPADA DE LED BULBO 10W - SOQUETE E-27</v>
          </cell>
          <cell r="C1490" t="str">
            <v>UN</v>
          </cell>
          <cell r="D1490">
            <v>16.05</v>
          </cell>
          <cell r="E1490" t="str">
            <v>SIURB-E Jul/25</v>
          </cell>
        </row>
        <row r="1491">
          <cell r="A1491">
            <v>9082085</v>
          </cell>
          <cell r="B1491" t="str">
            <v>LÂMPADA DE LED (BULBO) SOQUETE E-27/E-40 - 100W</v>
          </cell>
          <cell r="C1491" t="str">
            <v>UN</v>
          </cell>
          <cell r="D1491">
            <v>141.94</v>
          </cell>
          <cell r="E1491" t="str">
            <v>SIURB-E Jul/25</v>
          </cell>
        </row>
        <row r="1492">
          <cell r="A1492">
            <v>9082086</v>
          </cell>
          <cell r="B1492" t="str">
            <v>LÂMPADA DE LED (BULBO) SOQUETE E-27/E-40 - 150W</v>
          </cell>
          <cell r="C1492" t="str">
            <v>UN</v>
          </cell>
          <cell r="D1492">
            <v>184.47</v>
          </cell>
          <cell r="E1492" t="str">
            <v>SIURB-E Jul/25</v>
          </cell>
        </row>
        <row r="1493">
          <cell r="A1493">
            <v>9082091</v>
          </cell>
          <cell r="B1493" t="str">
            <v>PLUG 3P+T 30A - 440V</v>
          </cell>
          <cell r="C1493" t="str">
            <v>UN</v>
          </cell>
          <cell r="D1493">
            <v>200.01</v>
          </cell>
          <cell r="E1493" t="str">
            <v>SIURB-E Jul/25</v>
          </cell>
        </row>
        <row r="1494">
          <cell r="A1494">
            <v>9082092</v>
          </cell>
          <cell r="B1494" t="str">
            <v>PLUG 3P+T 32A - 600/690V - TIPO INDUSTRIAL</v>
          </cell>
          <cell r="C1494" t="str">
            <v>UN</v>
          </cell>
          <cell r="D1494">
            <v>230.1</v>
          </cell>
          <cell r="E1494" t="str">
            <v>SIURB-E Jul/25</v>
          </cell>
        </row>
        <row r="1495">
          <cell r="A1495">
            <v>9082093</v>
          </cell>
          <cell r="B1495" t="str">
            <v>PLUG 3P+T 63A - 600/690V - TIPO INDUSTRIAL</v>
          </cell>
          <cell r="C1495" t="str">
            <v>UN</v>
          </cell>
          <cell r="D1495">
            <v>557.30999999999995</v>
          </cell>
          <cell r="E1495" t="str">
            <v>SIURB-E Jul/25</v>
          </cell>
        </row>
        <row r="1496">
          <cell r="A1496">
            <v>9082094</v>
          </cell>
          <cell r="B1496" t="str">
            <v>PLUG P/ TOMADA ATÉ 20A (2P+T, 20A - 250V)</v>
          </cell>
          <cell r="C1496" t="str">
            <v>UN</v>
          </cell>
          <cell r="D1496">
            <v>29.14</v>
          </cell>
          <cell r="E1496" t="str">
            <v>SIURB-E Jul/25</v>
          </cell>
        </row>
        <row r="1497">
          <cell r="A1497">
            <v>9082095</v>
          </cell>
          <cell r="B1497" t="str">
            <v>PLUG PARA TELEFONE - PADRÃO RJ11</v>
          </cell>
          <cell r="C1497" t="str">
            <v>UN</v>
          </cell>
          <cell r="D1497">
            <v>12.64</v>
          </cell>
          <cell r="E1497" t="str">
            <v>SIURB-E Jul/25</v>
          </cell>
        </row>
        <row r="1498">
          <cell r="A1498">
            <v>9082096</v>
          </cell>
          <cell r="B1498" t="str">
            <v>INTERRUPTOR COM VARIADOR DE LUMINOSIDADE 110/ 220 V - 127V/ 500W</v>
          </cell>
          <cell r="C1498" t="str">
            <v>UN</v>
          </cell>
          <cell r="D1498">
            <v>285.31</v>
          </cell>
          <cell r="E1498" t="str">
            <v>SIURB-E Jul/25</v>
          </cell>
        </row>
        <row r="1499">
          <cell r="A1499">
            <v>9082097</v>
          </cell>
          <cell r="B1499" t="str">
            <v>INTERRUPTOR PARALELO BIPOLAR 1 TECLA</v>
          </cell>
          <cell r="C1499" t="str">
            <v>UN</v>
          </cell>
          <cell r="D1499">
            <v>64.790000000000006</v>
          </cell>
          <cell r="E1499" t="str">
            <v>SIURB-E Jul/25</v>
          </cell>
        </row>
        <row r="1500">
          <cell r="A1500">
            <v>9083000</v>
          </cell>
          <cell r="B1500" t="str">
            <v>SERVIÇOS PARCIAIS - PÁRA-RAIOS E OUTROS</v>
          </cell>
          <cell r="C1500" t="str">
            <v>.</v>
          </cell>
          <cell r="D1500" t="str">
            <v>.</v>
          </cell>
          <cell r="E1500" t="str">
            <v>SIURB-E Jul/25</v>
          </cell>
        </row>
        <row r="1501">
          <cell r="A1501">
            <v>9083020</v>
          </cell>
          <cell r="B1501" t="str">
            <v>COLOCAÇÃO DE ARAME GUIA #14 DE AÇO GALVANIZADO EM ELETRODUTO</v>
          </cell>
          <cell r="C1501" t="str">
            <v>M</v>
          </cell>
          <cell r="D1501">
            <v>3.49</v>
          </cell>
          <cell r="E1501" t="str">
            <v>SIURB-E Jul/25</v>
          </cell>
        </row>
        <row r="1502">
          <cell r="A1502">
            <v>9083021</v>
          </cell>
          <cell r="B1502" t="str">
            <v>SENSOR DE PRESENÇA COM FOTOCÉLULA, TENSÃO 127/220 V (BIVOLT)</v>
          </cell>
          <cell r="C1502" t="str">
            <v>UN</v>
          </cell>
          <cell r="D1502">
            <v>61.05</v>
          </cell>
          <cell r="E1502" t="str">
            <v>SIURB-E Jul/25</v>
          </cell>
        </row>
        <row r="1503">
          <cell r="A1503">
            <v>9083051</v>
          </cell>
          <cell r="B1503" t="str">
            <v>FOTOCELULA SOLAR-RELÊ FOTOELÉTRICO CAPACIDADE - 1000W</v>
          </cell>
          <cell r="C1503" t="str">
            <v>UN</v>
          </cell>
          <cell r="D1503">
            <v>130.25</v>
          </cell>
          <cell r="E1503" t="str">
            <v>SIURB-E Jul/25</v>
          </cell>
        </row>
        <row r="1504">
          <cell r="A1504">
            <v>9083055</v>
          </cell>
          <cell r="B1504" t="str">
            <v>BASE E ESTAIS PARA HASTE DE PÁRA-RAIOS</v>
          </cell>
          <cell r="C1504" t="str">
            <v>UN</v>
          </cell>
          <cell r="D1504">
            <v>292.99</v>
          </cell>
          <cell r="E1504" t="str">
            <v>SIURB-E Jul/25</v>
          </cell>
        </row>
        <row r="1505">
          <cell r="A1505">
            <v>9083056</v>
          </cell>
          <cell r="B1505" t="str">
            <v>CAPTOR TIPO TERMINAL AÉREO, H=600 MM OU BANDEIRA MÓVEL, GALVANIZADO</v>
          </cell>
          <cell r="C1505" t="str">
            <v>UN</v>
          </cell>
          <cell r="D1505">
            <v>30.94</v>
          </cell>
          <cell r="E1505" t="str">
            <v>SIURB-E Jul/25</v>
          </cell>
        </row>
        <row r="1506">
          <cell r="A1506">
            <v>9083057</v>
          </cell>
          <cell r="B1506" t="str">
            <v>TERMINAL AÉREO EM AÇO GALVANIZADO COM BASE DE FIXAÇÃO H=30CM</v>
          </cell>
          <cell r="C1506" t="str">
            <v>UN</v>
          </cell>
          <cell r="D1506">
            <v>40.75</v>
          </cell>
          <cell r="E1506" t="str">
            <v>SIURB-E Jul/25</v>
          </cell>
        </row>
        <row r="1507">
          <cell r="A1507">
            <v>9083058</v>
          </cell>
          <cell r="B1507" t="str">
            <v>SUPORTE PARA FIXAÇÃO DE CABO EM TELHA ONDULADA</v>
          </cell>
          <cell r="C1507" t="str">
            <v>UN</v>
          </cell>
          <cell r="D1507">
            <v>74.19</v>
          </cell>
          <cell r="E1507" t="str">
            <v>SIURB-E Jul/25</v>
          </cell>
        </row>
        <row r="1508">
          <cell r="A1508">
            <v>9083062</v>
          </cell>
          <cell r="B1508" t="str">
            <v>CRUZETA DE FERRO GALVANIZADO PARA 3 PROJETORES</v>
          </cell>
          <cell r="C1508" t="str">
            <v>UN</v>
          </cell>
          <cell r="D1508">
            <v>351.62</v>
          </cell>
          <cell r="E1508" t="str">
            <v>SIURB-E Jul/25</v>
          </cell>
        </row>
        <row r="1509">
          <cell r="A1509">
            <v>9083063</v>
          </cell>
          <cell r="B1509" t="str">
            <v>BRAÇO P/ LUMINÁRIA EM TUBO FERRO GALVANIZADO 1"X1M</v>
          </cell>
          <cell r="C1509" t="str">
            <v>UN</v>
          </cell>
          <cell r="D1509">
            <v>167.84</v>
          </cell>
          <cell r="E1509" t="str">
            <v>SIURB-E Jul/25</v>
          </cell>
        </row>
        <row r="1510">
          <cell r="A1510">
            <v>9083065</v>
          </cell>
          <cell r="B1510" t="str">
            <v>IN.09 - POSTE DE AÇO GALVANIZADO, TIPO RETO FLANGEADO H=5M</v>
          </cell>
          <cell r="C1510" t="str">
            <v>UN</v>
          </cell>
          <cell r="D1510">
            <v>1346.04</v>
          </cell>
          <cell r="E1510" t="str">
            <v>SIURB-E Jul/25</v>
          </cell>
        </row>
        <row r="1511">
          <cell r="A1511">
            <v>9083066</v>
          </cell>
          <cell r="B1511" t="str">
            <v>IN.09 - POSTE DE AÇO GALVANIZADO, TIPO RETO FLANGEADO H=7M</v>
          </cell>
          <cell r="C1511" t="str">
            <v>UN</v>
          </cell>
          <cell r="D1511">
            <v>1755.1</v>
          </cell>
          <cell r="E1511" t="str">
            <v>SIURB-E Jul/25</v>
          </cell>
        </row>
        <row r="1512">
          <cell r="A1512">
            <v>9083070</v>
          </cell>
          <cell r="B1512" t="str">
            <v>POSTE DE AÇO GALVANIZADO, TIPO CURVO SIMPLES  H=7M</v>
          </cell>
          <cell r="C1512" t="str">
            <v>UN</v>
          </cell>
          <cell r="D1512">
            <v>1650.33</v>
          </cell>
          <cell r="E1512" t="str">
            <v>SIURB-E Jul/25</v>
          </cell>
        </row>
        <row r="1513">
          <cell r="A1513">
            <v>9083071</v>
          </cell>
          <cell r="B1513" t="str">
            <v>POSTE DE AÇO GALVANIZADO, TIPO CURVO DUPLO H=7M</v>
          </cell>
          <cell r="C1513" t="str">
            <v>UN</v>
          </cell>
          <cell r="D1513">
            <v>1902.69</v>
          </cell>
          <cell r="E1513" t="str">
            <v>SIURB-E Jul/25</v>
          </cell>
        </row>
        <row r="1514">
          <cell r="A1514">
            <v>9083072</v>
          </cell>
          <cell r="B1514" t="str">
            <v>POSTE DE AÇO GALVANIZADO, TIPO RETO H=9M</v>
          </cell>
          <cell r="C1514" t="str">
            <v>UN</v>
          </cell>
          <cell r="D1514">
            <v>2248.4</v>
          </cell>
          <cell r="E1514" t="str">
            <v>SIURB-E Jul/25</v>
          </cell>
        </row>
        <row r="1515">
          <cell r="A1515">
            <v>9083074</v>
          </cell>
          <cell r="B1515" t="str">
            <v>POSTE DE AÇO GALVANIZADO, TIPO RETO H=10M</v>
          </cell>
          <cell r="C1515" t="str">
            <v>UN</v>
          </cell>
          <cell r="D1515">
            <v>2476.34</v>
          </cell>
          <cell r="E1515" t="str">
            <v>SIURB-E Jul/25</v>
          </cell>
        </row>
        <row r="1516">
          <cell r="A1516">
            <v>9083076</v>
          </cell>
          <cell r="B1516" t="str">
            <v>CONECTOR TIPO PRENSA CABO EM ALUMÍNIO - 3/8"</v>
          </cell>
          <cell r="C1516" t="str">
            <v>UN</v>
          </cell>
          <cell r="D1516">
            <v>25.99</v>
          </cell>
          <cell r="E1516" t="str">
            <v>SIURB-E Jul/25</v>
          </cell>
        </row>
        <row r="1517">
          <cell r="A1517">
            <v>9083077</v>
          </cell>
          <cell r="B1517" t="str">
            <v>CONECTOR TIPO PRENSA-CABO EM ALUMÍNIO - 1/2"</v>
          </cell>
          <cell r="C1517" t="str">
            <v>UN</v>
          </cell>
          <cell r="D1517">
            <v>27.39</v>
          </cell>
          <cell r="E1517" t="str">
            <v>SIURB-E Jul/25</v>
          </cell>
        </row>
        <row r="1518">
          <cell r="A1518">
            <v>9083078</v>
          </cell>
          <cell r="B1518" t="str">
            <v>CONECTOR TIPO PRENSA-CABO EM ALUMÍNIO - 3/4"</v>
          </cell>
          <cell r="C1518" t="str">
            <v>UN</v>
          </cell>
          <cell r="D1518">
            <v>31.13</v>
          </cell>
          <cell r="E1518" t="str">
            <v>SIURB-E Jul/25</v>
          </cell>
        </row>
        <row r="1519">
          <cell r="A1519">
            <v>9083079</v>
          </cell>
          <cell r="B1519" t="str">
            <v>CONECTOR TIPO PRENSA-CABO EM ALUMÍNIO - 1"</v>
          </cell>
          <cell r="C1519" t="str">
            <v>UN</v>
          </cell>
          <cell r="D1519">
            <v>35.25</v>
          </cell>
          <cell r="E1519" t="str">
            <v>SIURB-E Jul/25</v>
          </cell>
        </row>
        <row r="1520">
          <cell r="A1520">
            <v>9083082</v>
          </cell>
          <cell r="B1520" t="str">
            <v>SUPORTE SIMPLES COM ROLDANA, PARA DESCIDA DE PÁRA-RAIOS</v>
          </cell>
          <cell r="C1520" t="str">
            <v>UN</v>
          </cell>
          <cell r="D1520">
            <v>66.08</v>
          </cell>
          <cell r="E1520" t="str">
            <v>SIURB-E Jul/25</v>
          </cell>
        </row>
        <row r="1521">
          <cell r="A1521">
            <v>9083083</v>
          </cell>
          <cell r="B1521" t="str">
            <v>CONECTOR TIPO "SPLIT-BOLT" - PARA CABO DE 16MM2</v>
          </cell>
          <cell r="C1521" t="str">
            <v>UN</v>
          </cell>
          <cell r="D1521">
            <v>20.53</v>
          </cell>
          <cell r="E1521" t="str">
            <v>SIURB-E Jul/25</v>
          </cell>
        </row>
        <row r="1522">
          <cell r="A1522">
            <v>9083085</v>
          </cell>
          <cell r="B1522" t="str">
            <v>CONECTOR TIPO "SPLIT-BOLT" - PARA CABO DE 35MM2</v>
          </cell>
          <cell r="C1522" t="str">
            <v>UN</v>
          </cell>
          <cell r="D1522">
            <v>23.09</v>
          </cell>
          <cell r="E1522" t="str">
            <v>SIURB-E Jul/25</v>
          </cell>
        </row>
        <row r="1523">
          <cell r="A1523">
            <v>9083090</v>
          </cell>
          <cell r="B1523" t="str">
            <v>HASTE "COPPERWELD"- 5/8"X3,OOM</v>
          </cell>
          <cell r="C1523" t="str">
            <v>UN</v>
          </cell>
          <cell r="D1523">
            <v>290.82</v>
          </cell>
          <cell r="E1523" t="str">
            <v>SIURB-E Jul/25</v>
          </cell>
        </row>
        <row r="1524">
          <cell r="A1524">
            <v>9083091</v>
          </cell>
          <cell r="B1524" t="str">
            <v>CONECTOR PARA HASTE "COPPERWELD"</v>
          </cell>
          <cell r="C1524" t="str">
            <v>UN</v>
          </cell>
          <cell r="D1524">
            <v>58.8</v>
          </cell>
          <cell r="E1524" t="str">
            <v>SIURB-E Jul/25</v>
          </cell>
        </row>
        <row r="1525">
          <cell r="A1525">
            <v>9083095</v>
          </cell>
          <cell r="B1525" t="str">
            <v>CONECTOR TIPO "SPLIT-BOLT" - PARA CABO DE 300,0MM2</v>
          </cell>
          <cell r="C1525" t="str">
            <v>UN</v>
          </cell>
          <cell r="D1525">
            <v>188.48</v>
          </cell>
          <cell r="E1525" t="str">
            <v>SIURB-E Jul/25</v>
          </cell>
        </row>
        <row r="1526">
          <cell r="A1526">
            <v>9083097</v>
          </cell>
          <cell r="B1526" t="str">
            <v>HASTE "COPPERWELD " - 3/4"X3,00M</v>
          </cell>
          <cell r="C1526" t="str">
            <v>UN</v>
          </cell>
          <cell r="D1526">
            <v>394.79</v>
          </cell>
          <cell r="E1526" t="str">
            <v>SIURB-E Jul/25</v>
          </cell>
        </row>
        <row r="1527">
          <cell r="A1527">
            <v>9084000</v>
          </cell>
          <cell r="B1527" t="str">
            <v>SERVIÇOS PARCIAIS - ELETROFERRAGENS E ACESSÓRIOS</v>
          </cell>
          <cell r="C1527" t="str">
            <v>.</v>
          </cell>
          <cell r="D1527" t="str">
            <v>.</v>
          </cell>
          <cell r="E1527" t="str">
            <v>SIURB-E Jul/25</v>
          </cell>
        </row>
        <row r="1528">
          <cell r="A1528">
            <v>9084001</v>
          </cell>
          <cell r="B1528" t="str">
            <v>BUCHA E ARRUELA RÍGIDA PESADA EM ZAMAK - 1/2"</v>
          </cell>
          <cell r="C1528" t="str">
            <v>UN</v>
          </cell>
          <cell r="D1528">
            <v>12.93</v>
          </cell>
          <cell r="E1528" t="str">
            <v>SIURB-E Jul/25</v>
          </cell>
        </row>
        <row r="1529">
          <cell r="A1529">
            <v>9084002</v>
          </cell>
          <cell r="B1529" t="str">
            <v>BUCHA E ARRUELA RÍGIDA PESADA EM ZAMAK - 3/4"</v>
          </cell>
          <cell r="C1529" t="str">
            <v>UN</v>
          </cell>
          <cell r="D1529">
            <v>13.08</v>
          </cell>
          <cell r="E1529" t="str">
            <v>SIURB-E Jul/25</v>
          </cell>
        </row>
        <row r="1530">
          <cell r="A1530">
            <v>9084011</v>
          </cell>
          <cell r="B1530" t="str">
            <v>BRAÇADEIRA DE AÇO GALVANIZADO - 1/2"</v>
          </cell>
          <cell r="C1530" t="str">
            <v>UN</v>
          </cell>
          <cell r="D1530">
            <v>10.06</v>
          </cell>
          <cell r="E1530" t="str">
            <v>SIURB-E Jul/25</v>
          </cell>
        </row>
        <row r="1531">
          <cell r="A1531">
            <v>9084018</v>
          </cell>
          <cell r="B1531" t="str">
            <v>BRAÇADEIRA DE AÇO GALVANIZADO - 3"</v>
          </cell>
          <cell r="C1531" t="str">
            <v>UN</v>
          </cell>
          <cell r="D1531">
            <v>21.28</v>
          </cell>
          <cell r="E1531" t="str">
            <v>SIURB-E Jul/25</v>
          </cell>
        </row>
        <row r="1532">
          <cell r="A1532">
            <v>9084021</v>
          </cell>
          <cell r="B1532" t="str">
            <v>SUPORTE P/ PERFILADO 100X38MM GE</v>
          </cell>
          <cell r="C1532" t="str">
            <v>UN</v>
          </cell>
          <cell r="D1532">
            <v>13.48</v>
          </cell>
          <cell r="E1532" t="str">
            <v>SIURB-E Jul/25</v>
          </cell>
        </row>
        <row r="1533">
          <cell r="A1533">
            <v>9084023</v>
          </cell>
          <cell r="B1533" t="str">
            <v>SUPORTE CURTO PARA LUMINÁRIA 100X38MM GE</v>
          </cell>
          <cell r="C1533" t="str">
            <v>UN</v>
          </cell>
          <cell r="D1533">
            <v>16.72</v>
          </cell>
          <cell r="E1533" t="str">
            <v>SIURB-E Jul/25</v>
          </cell>
        </row>
        <row r="1534">
          <cell r="A1534">
            <v>9084024</v>
          </cell>
          <cell r="B1534" t="str">
            <v>SUPORTE LONGO PARA LUMINÁRIA 165X38MM GE</v>
          </cell>
          <cell r="C1534" t="str">
            <v>UN</v>
          </cell>
          <cell r="D1534">
            <v>17.38</v>
          </cell>
          <cell r="E1534" t="str">
            <v>SIURB-E Jul/25</v>
          </cell>
        </row>
        <row r="1535">
          <cell r="A1535">
            <v>9084025</v>
          </cell>
          <cell r="B1535" t="str">
            <v>EMENDA INTERNA P/ PERFILADO 38X38 "1" GE</v>
          </cell>
          <cell r="C1535" t="str">
            <v>UN</v>
          </cell>
          <cell r="D1535">
            <v>14.23</v>
          </cell>
          <cell r="E1535" t="str">
            <v>SIURB-E Jul/25</v>
          </cell>
        </row>
        <row r="1536">
          <cell r="A1536">
            <v>9084027</v>
          </cell>
          <cell r="B1536" t="str">
            <v>EMENDA INTERNA P/ PEFILADO 38X38 "T" GE</v>
          </cell>
          <cell r="C1536" t="str">
            <v>UN</v>
          </cell>
          <cell r="D1536">
            <v>21.74</v>
          </cell>
          <cell r="E1536" t="str">
            <v>SIURB-E Jul/25</v>
          </cell>
        </row>
        <row r="1537">
          <cell r="A1537">
            <v>9084036</v>
          </cell>
          <cell r="B1537" t="str">
            <v>CAIXA DE DERIVAÇÃO P/ PERFILADO 38X38 TP "C" GE - CHAPA 14</v>
          </cell>
          <cell r="C1537" t="str">
            <v>UN</v>
          </cell>
          <cell r="D1537">
            <v>28.12</v>
          </cell>
          <cell r="E1537" t="str">
            <v>SIURB-E Jul/25</v>
          </cell>
        </row>
        <row r="1538">
          <cell r="A1538">
            <v>9084037</v>
          </cell>
          <cell r="B1538" t="str">
            <v>CAIXA DE DERIVAÇÃO P/ PERFILADO 38X38 TP "L" GE - CHAPA 14</v>
          </cell>
          <cell r="C1538" t="str">
            <v>UN</v>
          </cell>
          <cell r="D1538">
            <v>28.12</v>
          </cell>
          <cell r="E1538" t="str">
            <v>SIURB-E Jul/25</v>
          </cell>
        </row>
        <row r="1539">
          <cell r="A1539">
            <v>9084040</v>
          </cell>
          <cell r="B1539" t="str">
            <v>CAIXA DE DERIVAÇÃO P/ PERFILADO 38X76 TP "E" GE - CHAPA 14</v>
          </cell>
          <cell r="C1539" t="str">
            <v>UN</v>
          </cell>
          <cell r="D1539">
            <v>47.43</v>
          </cell>
          <cell r="E1539" t="str">
            <v>SIURB-E Jul/25</v>
          </cell>
        </row>
        <row r="1540">
          <cell r="A1540">
            <v>9084041</v>
          </cell>
          <cell r="B1540" t="str">
            <v>CAIXA DE DERIVAÇÃO P/ PERFILADO 38X76 TP "C" GE - CHAPA 14</v>
          </cell>
          <cell r="C1540" t="str">
            <v>UN</v>
          </cell>
          <cell r="D1540">
            <v>45</v>
          </cell>
          <cell r="E1540" t="str">
            <v>SIURB-E Jul/25</v>
          </cell>
        </row>
        <row r="1541">
          <cell r="A1541">
            <v>9084042</v>
          </cell>
          <cell r="B1541" t="str">
            <v>CAIXA DE DERIVAÇÃO P/ PERFILADO 38X76 TP "L" GE - CHAPA 14</v>
          </cell>
          <cell r="C1541" t="str">
            <v>UN</v>
          </cell>
          <cell r="D1541">
            <v>44.7</v>
          </cell>
          <cell r="E1541" t="str">
            <v>SIURB-E Jul/25</v>
          </cell>
        </row>
        <row r="1542">
          <cell r="A1542">
            <v>9084043</v>
          </cell>
          <cell r="B1542" t="str">
            <v>CAIXA DE DERIVAÇÃO P/ PERFILADO 38X76 TP "T" GE - CHAPA 14</v>
          </cell>
          <cell r="C1542" t="str">
            <v>UN</v>
          </cell>
          <cell r="D1542">
            <v>111.42</v>
          </cell>
          <cell r="E1542" t="str">
            <v>SIURB-E Jul/25</v>
          </cell>
        </row>
        <row r="1543">
          <cell r="A1543">
            <v>9084045</v>
          </cell>
          <cell r="B1543" t="str">
            <v>CAIXA EM ALUMÍNIO P/ TOMADA FIXAÇÃO EM PERFILADO</v>
          </cell>
          <cell r="C1543" t="str">
            <v>UN</v>
          </cell>
          <cell r="D1543">
            <v>51.87</v>
          </cell>
          <cell r="E1543" t="str">
            <v>SIURB-E Jul/25</v>
          </cell>
        </row>
        <row r="1544">
          <cell r="A1544">
            <v>9084057</v>
          </cell>
          <cell r="B1544" t="str">
            <v>SAÍDA PARA ELETRODUTO EM PERFILADO 3/4" GE</v>
          </cell>
          <cell r="C1544" t="str">
            <v>UN</v>
          </cell>
          <cell r="D1544">
            <v>7.62</v>
          </cell>
          <cell r="E1544" t="str">
            <v>SIURB-E Jul/25</v>
          </cell>
        </row>
        <row r="1545">
          <cell r="A1545">
            <v>9084062</v>
          </cell>
          <cell r="B1545" t="str">
            <v>VERGALHÃO DE AÇO C/ ROSCA TOTAL 5/16" GE</v>
          </cell>
          <cell r="C1545" t="str">
            <v>M</v>
          </cell>
          <cell r="D1545">
            <v>53.45</v>
          </cell>
          <cell r="E1545" t="str">
            <v>SIURB-E Jul/25</v>
          </cell>
        </row>
        <row r="1546">
          <cell r="A1546">
            <v>9085000</v>
          </cell>
          <cell r="B1546" t="str">
            <v>REATORES</v>
          </cell>
          <cell r="C1546" t="str">
            <v>.</v>
          </cell>
          <cell r="D1546" t="str">
            <v>.</v>
          </cell>
          <cell r="E1546" t="str">
            <v>SIURB-E Jul/25</v>
          </cell>
        </row>
        <row r="1547">
          <cell r="A1547">
            <v>9085010</v>
          </cell>
          <cell r="B1547" t="str">
            <v>REATOR PARA LÂMPADA VAPOR METÁLICO - 70W/ 220V</v>
          </cell>
          <cell r="C1547" t="str">
            <v>UN</v>
          </cell>
          <cell r="D1547">
            <v>146.9</v>
          </cell>
          <cell r="E1547" t="str">
            <v>SIURB-E Jul/25</v>
          </cell>
        </row>
        <row r="1548">
          <cell r="A1548">
            <v>9085012</v>
          </cell>
          <cell r="B1548" t="str">
            <v>REATOR PARA LÂMPADA VAPOR METÁLICO - 150W/ 220V</v>
          </cell>
          <cell r="C1548" t="str">
            <v>UN</v>
          </cell>
          <cell r="D1548">
            <v>153.03</v>
          </cell>
          <cell r="E1548" t="str">
            <v>SIURB-E Jul/25</v>
          </cell>
        </row>
        <row r="1549">
          <cell r="A1549">
            <v>9085013</v>
          </cell>
          <cell r="B1549" t="str">
            <v>REATOR DE LÂMPADA VAPOR METÁLICO - 250W/ 220V</v>
          </cell>
          <cell r="C1549" t="str">
            <v>UN</v>
          </cell>
          <cell r="D1549">
            <v>205.6</v>
          </cell>
          <cell r="E1549" t="str">
            <v>SIURB-E Jul/25</v>
          </cell>
        </row>
        <row r="1550">
          <cell r="A1550">
            <v>9085014</v>
          </cell>
          <cell r="B1550" t="str">
            <v>REATOR PARA LÂMPADA VAPOR METÁLICO - 400W/ 220V</v>
          </cell>
          <cell r="C1550" t="str">
            <v>UN</v>
          </cell>
          <cell r="D1550">
            <v>218.17</v>
          </cell>
          <cell r="E1550" t="str">
            <v>SIURB-E Jul/25</v>
          </cell>
        </row>
        <row r="1551">
          <cell r="A1551">
            <v>9085027</v>
          </cell>
          <cell r="B1551" t="str">
            <v>REATOR ELETRÔNICO AFP 127V P/ LÂMPADA FLUORESCENTE - 1 X 28W</v>
          </cell>
          <cell r="C1551" t="str">
            <v>UN</v>
          </cell>
          <cell r="D1551">
            <v>161.37</v>
          </cell>
          <cell r="E1551" t="str">
            <v>SIURB-E Jul/25</v>
          </cell>
        </row>
        <row r="1552">
          <cell r="A1552">
            <v>9085029</v>
          </cell>
          <cell r="B1552" t="str">
            <v>REATOR ELETRÔNICO AFP 127V P/ LÂMPADA FLUORESCENTE - 2 X 28W</v>
          </cell>
          <cell r="C1552" t="str">
            <v>UN</v>
          </cell>
          <cell r="D1552">
            <v>191.25</v>
          </cell>
          <cell r="E1552" t="str">
            <v>SIURB-E Jul/25</v>
          </cell>
        </row>
        <row r="1553">
          <cell r="A1553">
            <v>9085032</v>
          </cell>
          <cell r="B1553" t="str">
            <v>REATOR ELETRÔNICO FLUORESCENTE DUPLO AFP - 2X16W - 127/220V</v>
          </cell>
          <cell r="C1553" t="str">
            <v>UN</v>
          </cell>
          <cell r="D1553">
            <v>109.64</v>
          </cell>
          <cell r="E1553" t="str">
            <v>SIURB-E Jul/25</v>
          </cell>
        </row>
        <row r="1554">
          <cell r="A1554">
            <v>9085033</v>
          </cell>
          <cell r="B1554" t="str">
            <v>REATOR ELETRÔNICO FLUORESCENTE DUPLO AFP - 2X32W - 127/220V</v>
          </cell>
          <cell r="C1554" t="str">
            <v>UN</v>
          </cell>
          <cell r="D1554">
            <v>135.9</v>
          </cell>
          <cell r="E1554" t="str">
            <v>SIURB-E Jul/25</v>
          </cell>
        </row>
        <row r="1555">
          <cell r="A1555">
            <v>9085040</v>
          </cell>
          <cell r="B1555" t="str">
            <v>REATOR ELETRÔNICO FLUORESCENTE SIMPLES AFP 1X54W - 220V</v>
          </cell>
          <cell r="C1555" t="str">
            <v>UN</v>
          </cell>
          <cell r="D1555">
            <v>175.94</v>
          </cell>
          <cell r="E1555" t="str">
            <v>SIURB-E Jul/25</v>
          </cell>
        </row>
        <row r="1556">
          <cell r="A1556">
            <v>9085041</v>
          </cell>
          <cell r="B1556" t="str">
            <v>REATOR ELETRÔNICO FLUORESCENTE DUPLO AFP 2X54W - 220V</v>
          </cell>
          <cell r="C1556" t="str">
            <v>UN</v>
          </cell>
          <cell r="D1556">
            <v>207.25</v>
          </cell>
          <cell r="E1556" t="str">
            <v>SIURB-E Jul/25</v>
          </cell>
        </row>
        <row r="1557">
          <cell r="A1557">
            <v>9085060</v>
          </cell>
          <cell r="B1557" t="str">
            <v>LÂMPADA VAPOR METÁLICO - 70W</v>
          </cell>
          <cell r="C1557" t="str">
            <v>UN</v>
          </cell>
          <cell r="D1557">
            <v>61.66</v>
          </cell>
          <cell r="E1557" t="str">
            <v>SIURB-E Jul/25</v>
          </cell>
        </row>
        <row r="1558">
          <cell r="A1558">
            <v>9085061</v>
          </cell>
          <cell r="B1558" t="str">
            <v>LÂMPADA VAPOR METÁLICO - 150W</v>
          </cell>
          <cell r="C1558" t="str">
            <v>UN</v>
          </cell>
          <cell r="D1558">
            <v>44.02</v>
          </cell>
          <cell r="E1558" t="str">
            <v>SIURB-E Jul/25</v>
          </cell>
        </row>
        <row r="1559">
          <cell r="A1559">
            <v>9085062</v>
          </cell>
          <cell r="B1559" t="str">
            <v>LÂMPADA VAPOR METÁLICO - 250W</v>
          </cell>
          <cell r="C1559" t="str">
            <v>UN</v>
          </cell>
          <cell r="D1559">
            <v>116.77</v>
          </cell>
          <cell r="E1559" t="str">
            <v>SIURB-E Jul/25</v>
          </cell>
        </row>
        <row r="1560">
          <cell r="A1560">
            <v>9085063</v>
          </cell>
          <cell r="B1560" t="str">
            <v>LÂMPADA VAPOR METÁLICO - 400W</v>
          </cell>
          <cell r="C1560" t="str">
            <v>UN</v>
          </cell>
          <cell r="D1560">
            <v>146.11000000000001</v>
          </cell>
          <cell r="E1560" t="str">
            <v>SIURB-E Jul/25</v>
          </cell>
        </row>
        <row r="1561">
          <cell r="A1561">
            <v>9085073</v>
          </cell>
          <cell r="B1561" t="str">
            <v>LÂMPADA COMPACTA MINI-FLUORESCENTE COM REATOR E SOQUETE INCORPORADOS - 25W</v>
          </cell>
          <cell r="C1561" t="str">
            <v>UN</v>
          </cell>
          <cell r="D1561">
            <v>19.239999999999998</v>
          </cell>
          <cell r="E1561" t="str">
            <v>SIURB-E Jul/25</v>
          </cell>
        </row>
        <row r="1562">
          <cell r="A1562">
            <v>9085079</v>
          </cell>
          <cell r="B1562" t="str">
            <v>LÂMPADA FLUORESCENTE - 14W</v>
          </cell>
          <cell r="C1562" t="str">
            <v>UN</v>
          </cell>
          <cell r="D1562">
            <v>17.96</v>
          </cell>
          <cell r="E1562" t="str">
            <v>SIURB-E Jul/25</v>
          </cell>
        </row>
        <row r="1563">
          <cell r="A1563">
            <v>9085080</v>
          </cell>
          <cell r="B1563" t="str">
            <v>LÂMPADA FLUORESCENTE 16W</v>
          </cell>
          <cell r="C1563" t="str">
            <v>UN</v>
          </cell>
          <cell r="D1563">
            <v>18.18</v>
          </cell>
          <cell r="E1563" t="str">
            <v>SIURB-E Jul/25</v>
          </cell>
        </row>
        <row r="1564">
          <cell r="A1564">
            <v>9085081</v>
          </cell>
          <cell r="B1564" t="str">
            <v>LÂMPADA FLUORESCENTE 32W</v>
          </cell>
          <cell r="C1564" t="str">
            <v>UN</v>
          </cell>
          <cell r="D1564">
            <v>24.29</v>
          </cell>
          <cell r="E1564" t="str">
            <v>SIURB-E Jul/25</v>
          </cell>
        </row>
        <row r="1565">
          <cell r="A1565">
            <v>9085082</v>
          </cell>
          <cell r="B1565" t="str">
            <v>LÂMPADA FLUORESCENTE - 28W</v>
          </cell>
          <cell r="C1565" t="str">
            <v>UN</v>
          </cell>
          <cell r="D1565">
            <v>20.48</v>
          </cell>
          <cell r="E1565" t="str">
            <v>SIURB-E Jul/25</v>
          </cell>
        </row>
        <row r="1566">
          <cell r="A1566">
            <v>9086000</v>
          </cell>
          <cell r="B1566" t="str">
            <v>TOMADAS</v>
          </cell>
          <cell r="C1566" t="str">
            <v>.</v>
          </cell>
          <cell r="D1566" t="str">
            <v>.</v>
          </cell>
          <cell r="E1566" t="str">
            <v>SIURB-E Jul/25</v>
          </cell>
        </row>
        <row r="1567">
          <cell r="A1567">
            <v>9086010</v>
          </cell>
          <cell r="B1567" t="str">
            <v>TOMADA RJ 45 PARA INFORMÁTICA COM PLACA</v>
          </cell>
          <cell r="C1567" t="str">
            <v>UN</v>
          </cell>
          <cell r="D1567">
            <v>88.02</v>
          </cell>
          <cell r="E1567" t="str">
            <v>SIURB-E Jul/25</v>
          </cell>
        </row>
        <row r="1568">
          <cell r="A1568">
            <v>9086011</v>
          </cell>
          <cell r="B1568" t="str">
            <v>TOMADA PARA TELEFONE PADRÃO RJ11 COM PLACA/ ESPELHO</v>
          </cell>
          <cell r="C1568" t="str">
            <v>UN</v>
          </cell>
          <cell r="D1568">
            <v>23.25</v>
          </cell>
          <cell r="E1568" t="str">
            <v>SIURB-E Jul/25</v>
          </cell>
        </row>
        <row r="1569">
          <cell r="A1569">
            <v>9090000</v>
          </cell>
          <cell r="B1569" t="str">
            <v>REDE LÓGICA</v>
          </cell>
          <cell r="C1569" t="str">
            <v>.</v>
          </cell>
          <cell r="D1569" t="str">
            <v>.</v>
          </cell>
          <cell r="E1569" t="str">
            <v>SIURB-E Jul/25</v>
          </cell>
        </row>
        <row r="1570">
          <cell r="A1570">
            <v>9090002</v>
          </cell>
          <cell r="B1570" t="str">
            <v>CERTIFICAÇÃO DE REDE LÓGICA - ATÉ 50 PONTOS</v>
          </cell>
          <cell r="C1570" t="str">
            <v>GL</v>
          </cell>
          <cell r="D1570">
            <v>2344.5100000000002</v>
          </cell>
          <cell r="E1570" t="str">
            <v>SIURB-E Jul/25</v>
          </cell>
        </row>
        <row r="1571">
          <cell r="A1571">
            <v>9090003</v>
          </cell>
          <cell r="B1571" t="str">
            <v>CERTIFICAÇÃO DE REDE LÓGICA - EXCEDENTE 50 PONTOS</v>
          </cell>
          <cell r="C1571" t="str">
            <v>PTO</v>
          </cell>
          <cell r="D1571">
            <v>41.56</v>
          </cell>
          <cell r="E1571" t="str">
            <v>SIURB-E Jul/25</v>
          </cell>
        </row>
        <row r="1572">
          <cell r="A1572">
            <v>9090011</v>
          </cell>
          <cell r="B1572" t="str">
            <v>RACK 8U'S COM VENTILAÇÃO, BANDEJA FIXA E RÉGUA DE TOMADAS - INSTALADO</v>
          </cell>
          <cell r="C1572" t="str">
            <v>UN</v>
          </cell>
          <cell r="D1572">
            <v>940.42</v>
          </cell>
          <cell r="E1572" t="str">
            <v>SIURB-E Jul/25</v>
          </cell>
        </row>
        <row r="1573">
          <cell r="A1573">
            <v>9090015</v>
          </cell>
          <cell r="B1573" t="str">
            <v>PATCH PAINEL - 24 PORTAS - INSTALADO</v>
          </cell>
          <cell r="C1573" t="str">
            <v>UN</v>
          </cell>
          <cell r="D1573">
            <v>447.68</v>
          </cell>
          <cell r="E1573" t="str">
            <v>SIURB-E Jul/25</v>
          </cell>
        </row>
        <row r="1574">
          <cell r="A1574">
            <v>9090017</v>
          </cell>
          <cell r="B1574" t="str">
            <v>SWITCH - 24 PORTAS - INSTALADO</v>
          </cell>
          <cell r="C1574" t="str">
            <v>UN</v>
          </cell>
          <cell r="D1574">
            <v>478.59</v>
          </cell>
          <cell r="E1574" t="str">
            <v>SIURB-E Jul/25</v>
          </cell>
        </row>
        <row r="1575">
          <cell r="A1575">
            <v>9090021</v>
          </cell>
          <cell r="B1575" t="str">
            <v>GUIA ORGANIZADORA DE CABOS 19" - 1V - INSTALADA</v>
          </cell>
          <cell r="C1575" t="str">
            <v>UN</v>
          </cell>
          <cell r="D1575">
            <v>24.89</v>
          </cell>
          <cell r="E1575" t="str">
            <v>SIURB-E Jul/25</v>
          </cell>
        </row>
        <row r="1576">
          <cell r="A1576">
            <v>9090031</v>
          </cell>
          <cell r="B1576" t="str">
            <v>PATCH CORD RJ45 - 1,5M</v>
          </cell>
          <cell r="C1576" t="str">
            <v>UN</v>
          </cell>
          <cell r="D1576">
            <v>16.489999999999998</v>
          </cell>
          <cell r="E1576" t="str">
            <v>SIURB-E Jul/25</v>
          </cell>
        </row>
        <row r="1577">
          <cell r="A1577">
            <v>9090033</v>
          </cell>
          <cell r="B1577" t="str">
            <v>PATCH CORD RJ45 - 2,5M</v>
          </cell>
          <cell r="C1577" t="str">
            <v>UN</v>
          </cell>
          <cell r="D1577">
            <v>27.9</v>
          </cell>
          <cell r="E1577" t="str">
            <v>SIURB-E Jul/25</v>
          </cell>
        </row>
        <row r="1578">
          <cell r="A1578">
            <v>9090038</v>
          </cell>
          <cell r="B1578" t="str">
            <v>CABO UTP - CATEGORIA 4 E 5 PARES</v>
          </cell>
          <cell r="C1578" t="str">
            <v>M</v>
          </cell>
          <cell r="D1578">
            <v>4.53</v>
          </cell>
          <cell r="E1578" t="str">
            <v>SIURB-E Jul/25</v>
          </cell>
        </row>
        <row r="1579">
          <cell r="A1579">
            <v>9090040</v>
          </cell>
          <cell r="B1579" t="str">
            <v>CABO UTP - CAT 6 - 4 PARES</v>
          </cell>
          <cell r="C1579" t="str">
            <v>M</v>
          </cell>
          <cell r="D1579">
            <v>5.86</v>
          </cell>
          <cell r="E1579" t="str">
            <v>SIURB-E Jul/25</v>
          </cell>
        </row>
        <row r="1580">
          <cell r="A1580">
            <v>9090041</v>
          </cell>
          <cell r="B1580" t="str">
            <v>CRIMPAGEM DE CABOS COM CONECTOR RJ</v>
          </cell>
          <cell r="C1580" t="str">
            <v>UN</v>
          </cell>
          <cell r="D1580">
            <v>50.22</v>
          </cell>
          <cell r="E1580" t="str">
            <v>SIURB-E Jul/25</v>
          </cell>
        </row>
        <row r="1581">
          <cell r="A1581">
            <v>9101001</v>
          </cell>
          <cell r="B1581" t="str">
            <v>FORNECIMENTO DE AR CONDICIONADO A FRIO, TIPO SPLIT CASSETE-INVERTER COM CAPACIDADE DE 18.000 BTUS/h</v>
          </cell>
          <cell r="C1581" t="str">
            <v>UN</v>
          </cell>
          <cell r="D1581">
            <v>7597.77</v>
          </cell>
          <cell r="E1581" t="str">
            <v>SIURB-E Jul/25</v>
          </cell>
        </row>
        <row r="1582">
          <cell r="A1582">
            <v>9101002</v>
          </cell>
          <cell r="B1582" t="str">
            <v>FORNECIMENTO DE AR CONDICIONADO A FRIO, TIPO SPLIT CASSETE-INVERTER COM CAPACIDADE DE 36.000 BTUS/H</v>
          </cell>
          <cell r="C1582" t="str">
            <v>UN</v>
          </cell>
          <cell r="D1582">
            <v>11200.65</v>
          </cell>
          <cell r="E1582" t="str">
            <v>SIURB-E Jul/25</v>
          </cell>
        </row>
        <row r="1583">
          <cell r="A1583">
            <v>9101003</v>
          </cell>
          <cell r="B1583" t="str">
            <v>FORNECIMENTO DE AR CONDICIONADO A FRIO, TIPO SPLIT CASSETE-INVERTER COM CAPACIDADE DE 48.000 BTUS/H</v>
          </cell>
          <cell r="C1583" t="str">
            <v>UN</v>
          </cell>
          <cell r="D1583">
            <v>12590.69</v>
          </cell>
          <cell r="E1583" t="str">
            <v>SIURB-E Jul/25</v>
          </cell>
        </row>
        <row r="1584">
          <cell r="A1584">
            <v>9101004</v>
          </cell>
          <cell r="B1584" t="str">
            <v>FORNECIMENTO DE AR CONDICIONADO A FRIO, TIPO SPLIT PAREDE-INVERTER COM CAPACIDADE DE 9.000 BTUS/H</v>
          </cell>
          <cell r="C1584" t="str">
            <v>UN</v>
          </cell>
          <cell r="D1584">
            <v>2448.83</v>
          </cell>
          <cell r="E1584" t="str">
            <v>SIURB-E Jul/25</v>
          </cell>
        </row>
        <row r="1585">
          <cell r="A1585">
            <v>9101005</v>
          </cell>
          <cell r="B1585" t="str">
            <v>FORNECIMENTO DE AR CONDICIONADO A FRIO, TIPO SPLIT PAREDE INVERTER COM CAPACIDADE DE 12.000 BTUS/h</v>
          </cell>
          <cell r="C1585" t="str">
            <v>UN</v>
          </cell>
          <cell r="D1585">
            <v>2863.84</v>
          </cell>
          <cell r="E1585" t="str">
            <v>SIURB-E Jul/25</v>
          </cell>
        </row>
        <row r="1586">
          <cell r="A1586">
            <v>9101006</v>
          </cell>
          <cell r="B1586" t="str">
            <v>FORNECIMENTO DE AR CONDICIONADO A FRIO, TIPO SPLIT PAREDE-INVERTER COM CAPACIDADE DE 18.000 BTUS/H</v>
          </cell>
          <cell r="C1586" t="str">
            <v>UN</v>
          </cell>
          <cell r="D1586">
            <v>4126.8500000000004</v>
          </cell>
          <cell r="E1586" t="str">
            <v>SIURB-E Jul/25</v>
          </cell>
        </row>
        <row r="1587">
          <cell r="A1587">
            <v>9101007</v>
          </cell>
          <cell r="B1587" t="str">
            <v>FORNECIMENTO DE AR CONDICIONADO A FRIO, TIPO SPLIT PAREDE-INVERTER COM CAPACIDADE DE 24.000 BTUS/H</v>
          </cell>
          <cell r="C1587" t="str">
            <v>UN</v>
          </cell>
          <cell r="D1587">
            <v>4674.41</v>
          </cell>
          <cell r="E1587" t="str">
            <v>SIURB-E Jul/25</v>
          </cell>
        </row>
        <row r="1588">
          <cell r="A1588">
            <v>9101008</v>
          </cell>
          <cell r="B1588" t="str">
            <v>FORNECIMENTO DE AR CONDICIONADO A FRIO, TIPO SPLIT PAREDE-INVERTER COM CAPACIDADE DE 36.000 BTUS/H</v>
          </cell>
          <cell r="C1588" t="str">
            <v>UN</v>
          </cell>
          <cell r="D1588">
            <v>9708.85</v>
          </cell>
          <cell r="E1588" t="str">
            <v>SIURB-E Jul/25</v>
          </cell>
        </row>
        <row r="1589">
          <cell r="A1589">
            <v>9101009</v>
          </cell>
          <cell r="B1589" t="str">
            <v>FORNECIMENTO DE AR CONDICIONADO A FRIO, TIPO SPLIT PISO TETO COM CAPACIDADE DE 18.000 BTUS/h</v>
          </cell>
          <cell r="C1589" t="str">
            <v>UN</v>
          </cell>
          <cell r="D1589">
            <v>8529.24</v>
          </cell>
          <cell r="E1589" t="str">
            <v>SIURB-E Jul/25</v>
          </cell>
        </row>
        <row r="1590">
          <cell r="A1590">
            <v>9101010</v>
          </cell>
          <cell r="B1590" t="str">
            <v>FORNECIMENTO DE AR CONDICIONADO A FRIO, TIPO SPLIT PISO TETO COM CAPACIDADE DE 24.000 BTUS/H</v>
          </cell>
          <cell r="C1590" t="str">
            <v>UN</v>
          </cell>
          <cell r="D1590">
            <v>5996.47</v>
          </cell>
          <cell r="E1590" t="str">
            <v>SIURB-E Jul/25</v>
          </cell>
        </row>
        <row r="1591">
          <cell r="A1591">
            <v>9101011</v>
          </cell>
          <cell r="B1591" t="str">
            <v>FORNECIMENTO DE AR CONDICIONADO A FRIO, TIPO SPLIT PISO TETO COM CAPACIDADE DE 36.000 BTUS/H</v>
          </cell>
          <cell r="C1591" t="str">
            <v>UN</v>
          </cell>
          <cell r="D1591">
            <v>9166.9</v>
          </cell>
          <cell r="E1591" t="str">
            <v>SIURB-E Jul/25</v>
          </cell>
        </row>
        <row r="1592">
          <cell r="A1592">
            <v>9101027</v>
          </cell>
          <cell r="B1592" t="str">
            <v>INSTALAÇÃO DE AR CONDICIONADO, TIPO SPLIT CASSETE-INVERTER COM CAPACIDADE DE 18.000 BTUS/H ATÉ 24.000 BTUS/H - REDE FRIGORÍGENA E DRENO ATÉ 5 METROS</v>
          </cell>
          <cell r="C1592" t="str">
            <v>UN</v>
          </cell>
          <cell r="D1592">
            <v>958.7</v>
          </cell>
          <cell r="E1592" t="str">
            <v>SIURB-E Jul/25</v>
          </cell>
        </row>
        <row r="1593">
          <cell r="A1593">
            <v>9101028</v>
          </cell>
          <cell r="B1593" t="str">
            <v>INSTALAÇÃO DE AR CONDICIONADO, TIPO SPLIT CASSETE-INVERTER COM CAPACIDADE DE 36.000 BTUS/h ATÉ 48.000 BTUS/h - REDE FRIGORÍGENA E DRENO ATÉ 5 METROS</v>
          </cell>
          <cell r="C1593" t="str">
            <v>UN</v>
          </cell>
          <cell r="D1593">
            <v>1066.82</v>
          </cell>
          <cell r="E1593" t="str">
            <v>SIURB-E Jul/25</v>
          </cell>
        </row>
        <row r="1594">
          <cell r="A1594">
            <v>9101029</v>
          </cell>
          <cell r="B1594" t="str">
            <v>INSTALAÇÃO DE AR CONDICIONADO, TIPO SPLIT PAREDE-INVERTER COM CAPACIDADE DE 9.000 BTUS/h ATÉ 12.000 BTUS/h - REDE FRIGORÍGENA E DRENO ATÉ 5 METROS</v>
          </cell>
          <cell r="C1594" t="str">
            <v>UN</v>
          </cell>
          <cell r="D1594">
            <v>651.41999999999996</v>
          </cell>
          <cell r="E1594" t="str">
            <v>SIURB-E Jul/25</v>
          </cell>
        </row>
        <row r="1595">
          <cell r="A1595">
            <v>9101030</v>
          </cell>
          <cell r="B1595" t="str">
            <v>INSTALAÇÃO DE AR CONDICIONADO, TIPO SPLIT PAREDE-INVERTER COM CAPACIDADE DE 18.000 BTUS/H ATÉ 36.000 BTUS/H - REDE FRIGORÍGENA E DRENO ATÉ 5 METROS</v>
          </cell>
          <cell r="C1595" t="str">
            <v>UN</v>
          </cell>
          <cell r="D1595">
            <v>728.44</v>
          </cell>
          <cell r="E1595" t="str">
            <v>SIURB-E Jul/25</v>
          </cell>
        </row>
        <row r="1596">
          <cell r="A1596">
            <v>9101031</v>
          </cell>
          <cell r="B1596" t="str">
            <v>INSTALAÇÃO DE AR CONDICIONADO, TIPO SPLIT PISO TETO COM CAPACIDADE DE 18.000 BTUS/H ATÉ 24.000 BTUS/H - REDE FRIGORÍGENA E DRENO ATÉ 5 METROS</v>
          </cell>
          <cell r="C1596" t="str">
            <v>UN</v>
          </cell>
          <cell r="D1596">
            <v>1127.4000000000001</v>
          </cell>
          <cell r="E1596" t="str">
            <v>SIURB-E Jul/25</v>
          </cell>
        </row>
        <row r="1597">
          <cell r="A1597">
            <v>9101032</v>
          </cell>
          <cell r="B1597" t="str">
            <v>INSTALAÇÃO DE AR CONDICIONADO, TIPO SPLIT PISO TETO COM CAPACIDADE DE 36.000 BTUS/h ATÉ 48.000 BTUS/h - REDE FRIGORÍGENA E DRENO ATÉ 5 METROS</v>
          </cell>
          <cell r="C1597" t="str">
            <v>UN</v>
          </cell>
          <cell r="D1597">
            <v>1113.56</v>
          </cell>
          <cell r="E1597" t="str">
            <v>SIURB-E Jul/25</v>
          </cell>
        </row>
        <row r="1598">
          <cell r="A1598">
            <v>10000000</v>
          </cell>
          <cell r="B1598" t="str">
            <v>INST.HIDRO-SANITARIAS</v>
          </cell>
          <cell r="C1598"/>
          <cell r="D1598"/>
          <cell r="E1598" t="str">
            <v>SIURB-E Jul/25</v>
          </cell>
        </row>
        <row r="1599">
          <cell r="A1599">
            <v>10001000</v>
          </cell>
          <cell r="B1599" t="str">
            <v>ALIMENTAÇÃO PREDIAL DE ÁGUA E GÁS</v>
          </cell>
          <cell r="C1599" t="str">
            <v>.</v>
          </cell>
          <cell r="D1599" t="str">
            <v>.</v>
          </cell>
          <cell r="E1599" t="str">
            <v>SIURB-E Jul/25</v>
          </cell>
        </row>
        <row r="1600">
          <cell r="A1600">
            <v>10001001</v>
          </cell>
          <cell r="B1600" t="str">
            <v>HD.01 - CAVALETE DE ENTRADA - 3/4"</v>
          </cell>
          <cell r="C1600" t="str">
            <v>UN</v>
          </cell>
          <cell r="D1600">
            <v>340.85</v>
          </cell>
          <cell r="E1600" t="str">
            <v>SIURB-E Jul/25</v>
          </cell>
        </row>
        <row r="1601">
          <cell r="A1601">
            <v>10001002</v>
          </cell>
          <cell r="B1601" t="str">
            <v>HD.02 - CAVALETE DE ENTRADA - 1"</v>
          </cell>
          <cell r="C1601" t="str">
            <v>UN</v>
          </cell>
          <cell r="D1601">
            <v>369.93</v>
          </cell>
          <cell r="E1601" t="str">
            <v>SIURB-E Jul/25</v>
          </cell>
        </row>
        <row r="1602">
          <cell r="A1602">
            <v>10001004</v>
          </cell>
          <cell r="B1602" t="str">
            <v>HD.04 - CAVALETE DE ENTRADA - 1 1/2"</v>
          </cell>
          <cell r="C1602" t="str">
            <v>UN</v>
          </cell>
          <cell r="D1602">
            <v>490.33</v>
          </cell>
          <cell r="E1602" t="str">
            <v>SIURB-E Jul/25</v>
          </cell>
        </row>
        <row r="1603">
          <cell r="A1603">
            <v>10001010</v>
          </cell>
          <cell r="B1603" t="str">
            <v>HIDRÔMETRO UNIJATO, DN 1/2", VAZÃO NOMINAL DE 1,5 M3/H, RELOJOARIA INCLINADA E CLASSE B</v>
          </cell>
          <cell r="C1603" t="str">
            <v>UN</v>
          </cell>
          <cell r="D1603">
            <v>119.68</v>
          </cell>
          <cell r="E1603" t="str">
            <v>SIURB-E Jul/25</v>
          </cell>
        </row>
        <row r="1604">
          <cell r="A1604">
            <v>10001011</v>
          </cell>
          <cell r="B1604" t="str">
            <v>HIDRÔMETRO MULTIJATO, DN 1 1/2", VAZÃO NOMINAL DE 20 M3/H, RELOJOARIA INCLINADA E CLASSE B</v>
          </cell>
          <cell r="C1604" t="str">
            <v>UN</v>
          </cell>
          <cell r="D1604">
            <v>601.24</v>
          </cell>
          <cell r="E1604" t="str">
            <v>SIURB-E Jul/25</v>
          </cell>
        </row>
        <row r="1605">
          <cell r="A1605">
            <v>10001012</v>
          </cell>
          <cell r="B1605" t="str">
            <v>HIDRÔMETRO UNIJATO, DN 3/4", VAZÃO NOMINAL DE 5 M3/H, RELOJOARIA INCLINADA E CLASSE B</v>
          </cell>
          <cell r="C1605" t="str">
            <v>UN</v>
          </cell>
          <cell r="D1605">
            <v>109.74</v>
          </cell>
          <cell r="E1605" t="str">
            <v>SIURB-E Jul/25</v>
          </cell>
        </row>
        <row r="1606">
          <cell r="A1606">
            <v>10001019</v>
          </cell>
          <cell r="B1606" t="str">
            <v>HV.09 - ABRIGO PARA CAVALETE ENTRADA, D=3/4" OU 1" EM ALVENARIA REVESTIDA</v>
          </cell>
          <cell r="C1606" t="str">
            <v>UN</v>
          </cell>
          <cell r="D1606">
            <v>586.54999999999995</v>
          </cell>
          <cell r="E1606" t="str">
            <v>SIURB-E Jul/25</v>
          </cell>
        </row>
        <row r="1607">
          <cell r="A1607">
            <v>10001020</v>
          </cell>
          <cell r="B1607" t="str">
            <v>HV.10 - ABRIGO PARA CAVALETE ENTRADA, D=1 1/4", D=1 1/2"OU 2" EM ALVENARIA REVESTIDA</v>
          </cell>
          <cell r="C1607" t="str">
            <v>UN</v>
          </cell>
          <cell r="D1607">
            <v>1424.39</v>
          </cell>
          <cell r="E1607" t="str">
            <v>SIURB-E Jul/25</v>
          </cell>
        </row>
        <row r="1608">
          <cell r="A1608">
            <v>10001095</v>
          </cell>
          <cell r="B1608" t="str">
            <v>PROTEÇÃO ANTICORROSIVA PARA TUBULAÇÃO ENTERRADA</v>
          </cell>
          <cell r="C1608" t="str">
            <v>M</v>
          </cell>
          <cell r="D1608">
            <v>3.63</v>
          </cell>
          <cell r="E1608" t="str">
            <v>SIURB-E Jul/25</v>
          </cell>
        </row>
        <row r="1609">
          <cell r="A1609">
            <v>10001098</v>
          </cell>
          <cell r="B1609" t="str">
            <v>ENVELOPAMENTO DE TUBULAÇÃO ENTERRADA, COM CONCRETO</v>
          </cell>
          <cell r="C1609" t="str">
            <v>M</v>
          </cell>
          <cell r="D1609">
            <v>43.1</v>
          </cell>
          <cell r="E1609" t="str">
            <v>SIURB-E Jul/25</v>
          </cell>
        </row>
        <row r="1610">
          <cell r="A1610">
            <v>10001102</v>
          </cell>
          <cell r="B1610" t="str">
            <v>CAVALETE DE ENTRADA QUÁDRUPLO GALVANIZADO - 3/4"</v>
          </cell>
          <cell r="C1610" t="str">
            <v>UN</v>
          </cell>
          <cell r="D1610">
            <v>688.61</v>
          </cell>
          <cell r="E1610" t="str">
            <v>SIURB-E Jul/25</v>
          </cell>
        </row>
        <row r="1611">
          <cell r="A1611">
            <v>10001103</v>
          </cell>
          <cell r="B1611" t="str">
            <v>CAVALETE DE ENTRADA SEXTUPLO GALVANIZADO - 3/4"</v>
          </cell>
          <cell r="C1611" t="str">
            <v>UN</v>
          </cell>
          <cell r="D1611">
            <v>975.69</v>
          </cell>
          <cell r="E1611" t="str">
            <v>SIURB-E Jul/25</v>
          </cell>
        </row>
        <row r="1612">
          <cell r="A1612">
            <v>10002000</v>
          </cell>
          <cell r="B1612" t="str">
            <v>RESERVAÇÃO DE ÁGUA</v>
          </cell>
          <cell r="C1612" t="str">
            <v>.</v>
          </cell>
          <cell r="D1612" t="str">
            <v>.</v>
          </cell>
          <cell r="E1612" t="str">
            <v>SIURB-E Jul/25</v>
          </cell>
        </row>
        <row r="1613">
          <cell r="A1613">
            <v>10002009</v>
          </cell>
          <cell r="B1613" t="str">
            <v>CAIXA D'ÁGUA DE FIBRA DE VIDRO - 1000 LITROS</v>
          </cell>
          <cell r="C1613" t="str">
            <v>UN</v>
          </cell>
          <cell r="D1613">
            <v>1896.76</v>
          </cell>
          <cell r="E1613" t="str">
            <v>SIURB-E Jul/25</v>
          </cell>
        </row>
        <row r="1614">
          <cell r="A1614">
            <v>10002010</v>
          </cell>
          <cell r="B1614" t="str">
            <v>CAIXA D'ÁGUA DE FIBRA DE VIDRO - 1500 LITROS</v>
          </cell>
          <cell r="C1614" t="str">
            <v>UN</v>
          </cell>
          <cell r="D1614">
            <v>2385.6999999999998</v>
          </cell>
          <cell r="E1614" t="str">
            <v>SIURB-E Jul/25</v>
          </cell>
        </row>
        <row r="1615">
          <cell r="A1615">
            <v>10002014</v>
          </cell>
          <cell r="B1615" t="str">
            <v>HD.21 - RESERVATÓRIO DE POLIETILENO 5000 LITROS</v>
          </cell>
          <cell r="C1615" t="str">
            <v>UN</v>
          </cell>
          <cell r="D1615">
            <v>4006.15</v>
          </cell>
          <cell r="E1615" t="str">
            <v>SIURB-E Jul/25</v>
          </cell>
        </row>
        <row r="1616">
          <cell r="A1616">
            <v>10002015</v>
          </cell>
          <cell r="B1616" t="str">
            <v>HD.21 - RSERVATÓRIO   DE POLIETILENO 10.000 LITROS</v>
          </cell>
          <cell r="C1616" t="str">
            <v>UN</v>
          </cell>
          <cell r="D1616">
            <v>6661.56</v>
          </cell>
          <cell r="E1616" t="str">
            <v>SIURB-E Jul/25</v>
          </cell>
        </row>
        <row r="1617">
          <cell r="A1617">
            <v>10002016</v>
          </cell>
          <cell r="B1617" t="str">
            <v>HD.21 - RESERVATÓRIO  DE POLIETILENO 15.000 LITROS</v>
          </cell>
          <cell r="C1617" t="str">
            <v>UN</v>
          </cell>
          <cell r="D1617">
            <v>9680.83</v>
          </cell>
          <cell r="E1617" t="str">
            <v>SIURB-E Jul/25</v>
          </cell>
        </row>
        <row r="1618">
          <cell r="A1618">
            <v>10002017</v>
          </cell>
          <cell r="B1618" t="str">
            <v>HD.21 - RESERVATÓRIO  DE POLIETILENO 310 LITROS</v>
          </cell>
          <cell r="C1618" t="str">
            <v>UN</v>
          </cell>
          <cell r="D1618">
            <v>792.66</v>
          </cell>
          <cell r="E1618" t="str">
            <v>SIURB-E Jul/25</v>
          </cell>
        </row>
        <row r="1619">
          <cell r="A1619">
            <v>10002018</v>
          </cell>
          <cell r="B1619" t="str">
            <v>HD.21 - RESERVATÓRIO  DE POLIETILENO 500 LITROS</v>
          </cell>
          <cell r="C1619" t="str">
            <v>UN</v>
          </cell>
          <cell r="D1619">
            <v>871.09</v>
          </cell>
          <cell r="E1619" t="str">
            <v>SIURB-E Jul/25</v>
          </cell>
        </row>
        <row r="1620">
          <cell r="A1620">
            <v>10002019</v>
          </cell>
          <cell r="B1620" t="str">
            <v>HD.21 - RESERVATÓRIO  DE POLIETILENO 1.000 LITROS</v>
          </cell>
          <cell r="C1620" t="str">
            <v>UN</v>
          </cell>
          <cell r="D1620">
            <v>1057.24</v>
          </cell>
          <cell r="E1620" t="str">
            <v>SIURB-E Jul/25</v>
          </cell>
        </row>
        <row r="1621">
          <cell r="A1621">
            <v>10002029</v>
          </cell>
          <cell r="B1621" t="str">
            <v xml:space="preserve"> RESERVATÓRIO  DE POLIETILENO 2.000 LITROS</v>
          </cell>
          <cell r="C1621" t="str">
            <v>UN</v>
          </cell>
          <cell r="D1621">
            <v>2297.6799999999998</v>
          </cell>
          <cell r="E1621" t="str">
            <v>SIURB-E Jul/25</v>
          </cell>
        </row>
        <row r="1622">
          <cell r="A1622">
            <v>10002030</v>
          </cell>
          <cell r="B1622" t="str">
            <v>ANÉIS PRÉ-MOLDADOS EM CONCRETO ARMADO P/ RESERVATÓRIO DE ÁGUA D=2,50M</v>
          </cell>
          <cell r="C1622" t="str">
            <v>UN</v>
          </cell>
          <cell r="D1622">
            <v>7967</v>
          </cell>
          <cell r="E1622" t="str">
            <v>SIURB-E Jul/25</v>
          </cell>
        </row>
        <row r="1623">
          <cell r="A1623">
            <v>10002031</v>
          </cell>
          <cell r="B1623" t="str">
            <v>RESERVATÓRIO  DE POLIETILENO 2.500 LITROS</v>
          </cell>
          <cell r="C1623" t="str">
            <v>UN</v>
          </cell>
          <cell r="D1623">
            <v>3291.56</v>
          </cell>
          <cell r="E1623" t="str">
            <v>SIURB-E Jul/25</v>
          </cell>
        </row>
        <row r="1624">
          <cell r="A1624">
            <v>10002040</v>
          </cell>
          <cell r="B1624" t="str">
            <v>LAJE PRÉ-MOLDADA D=2,50M E=8CM PARA RESERVATÓRIO</v>
          </cell>
          <cell r="C1624" t="str">
            <v>UN</v>
          </cell>
          <cell r="D1624">
            <v>4159</v>
          </cell>
          <cell r="E1624" t="str">
            <v>SIURB-E Jul/25</v>
          </cell>
        </row>
        <row r="1625">
          <cell r="A1625">
            <v>10002041</v>
          </cell>
          <cell r="B1625" t="str">
            <v>LAJE PRÉ-MOLDADA D=2,50M E=15CM PARA RESERVATÓRIO</v>
          </cell>
          <cell r="C1625" t="str">
            <v>UN</v>
          </cell>
          <cell r="D1625">
            <v>6063</v>
          </cell>
          <cell r="E1625" t="str">
            <v>SIURB-E Jul/25</v>
          </cell>
        </row>
        <row r="1626">
          <cell r="A1626">
            <v>10002051</v>
          </cell>
          <cell r="B1626" t="str">
            <v>TUBO DE AÇO GALVANIZADO, CLASSE LEVE I (LINHA ÁGUA) - 3/4"</v>
          </cell>
          <cell r="C1626" t="str">
            <v>M</v>
          </cell>
          <cell r="D1626">
            <v>79.83</v>
          </cell>
          <cell r="E1626" t="str">
            <v>SIURB-E Jul/25</v>
          </cell>
        </row>
        <row r="1627">
          <cell r="A1627">
            <v>10002052</v>
          </cell>
          <cell r="B1627" t="str">
            <v>TUBO DE AÇO GALVANIZADO, CLASSE LEVE I (LINHA ÁGUA) - 1"</v>
          </cell>
          <cell r="C1627" t="str">
            <v>M</v>
          </cell>
          <cell r="D1627">
            <v>107.08</v>
          </cell>
          <cell r="E1627" t="str">
            <v>SIURB-E Jul/25</v>
          </cell>
        </row>
        <row r="1628">
          <cell r="A1628">
            <v>10002054</v>
          </cell>
          <cell r="B1628" t="str">
            <v>TUBO DE AÇO GALVANIZADO, CLASSE LEVE I (LINHA ÁGUA) - 1 1/2"</v>
          </cell>
          <cell r="C1628" t="str">
            <v>M</v>
          </cell>
          <cell r="D1628">
            <v>148.78</v>
          </cell>
          <cell r="E1628" t="str">
            <v>SIURB-E Jul/25</v>
          </cell>
        </row>
        <row r="1629">
          <cell r="A1629">
            <v>10002055</v>
          </cell>
          <cell r="B1629" t="str">
            <v>TUBO DE AÇO GALVANIZADO, CLASSE LEVE I (LINHA ÁGUA) - 2"</v>
          </cell>
          <cell r="C1629" t="str">
            <v>M</v>
          </cell>
          <cell r="D1629">
            <v>177.7</v>
          </cell>
          <cell r="E1629" t="str">
            <v>SIURB-E Jul/25</v>
          </cell>
        </row>
        <row r="1630">
          <cell r="A1630">
            <v>10002061</v>
          </cell>
          <cell r="B1630" t="str">
            <v>TUBO DE PVC RÍGIDO, SOLDÁVEL (LINHA ÁGUA) - 25MM (3/4")</v>
          </cell>
          <cell r="C1630" t="str">
            <v>M</v>
          </cell>
          <cell r="D1630">
            <v>15.87</v>
          </cell>
          <cell r="E1630" t="str">
            <v>SIURB-E Jul/25</v>
          </cell>
        </row>
        <row r="1631">
          <cell r="A1631">
            <v>10002062</v>
          </cell>
          <cell r="B1631" t="str">
            <v>TUBO DE PVC RÍGIDO, SOLDÁVEL (LINHA ÁGUA) - 32MM (1")</v>
          </cell>
          <cell r="C1631" t="str">
            <v>M</v>
          </cell>
          <cell r="D1631">
            <v>24.37</v>
          </cell>
          <cell r="E1631" t="str">
            <v>SIURB-E Jul/25</v>
          </cell>
        </row>
        <row r="1632">
          <cell r="A1632">
            <v>10002064</v>
          </cell>
          <cell r="B1632" t="str">
            <v>TUBO DE PVC RÍGIDO, SOLDÁVEL (LINHA ÁGUA) - 50MM (1 1/2")</v>
          </cell>
          <cell r="C1632" t="str">
            <v>M</v>
          </cell>
          <cell r="D1632">
            <v>46.35</v>
          </cell>
          <cell r="E1632" t="str">
            <v>SIURB-E Jul/25</v>
          </cell>
        </row>
        <row r="1633">
          <cell r="A1633">
            <v>10002065</v>
          </cell>
          <cell r="B1633" t="str">
            <v>TUBO DE PVC RÍGIDO, SOLDÁVEL (LINHA ÁGUA) - 60MM (2")</v>
          </cell>
          <cell r="C1633" t="str">
            <v>M</v>
          </cell>
          <cell r="D1633">
            <v>82.62</v>
          </cell>
          <cell r="E1633" t="str">
            <v>SIURB-E Jul/25</v>
          </cell>
        </row>
        <row r="1634">
          <cell r="A1634">
            <v>10002081</v>
          </cell>
          <cell r="B1634" t="str">
            <v>REGISTRO DE GAVETA, METAL AMARELO - 3/4"</v>
          </cell>
          <cell r="C1634" t="str">
            <v>UN</v>
          </cell>
          <cell r="D1634">
            <v>76.17</v>
          </cell>
          <cell r="E1634" t="str">
            <v>SIURB-E Jul/25</v>
          </cell>
        </row>
        <row r="1635">
          <cell r="A1635">
            <v>10002082</v>
          </cell>
          <cell r="B1635" t="str">
            <v>REGISTRO DE GAVETA, METAL AMARELO - 1"</v>
          </cell>
          <cell r="C1635" t="str">
            <v>UN</v>
          </cell>
          <cell r="D1635">
            <v>87.14</v>
          </cell>
          <cell r="E1635" t="str">
            <v>SIURB-E Jul/25</v>
          </cell>
        </row>
        <row r="1636">
          <cell r="A1636">
            <v>10002084</v>
          </cell>
          <cell r="B1636" t="str">
            <v>REGISTRO DE GAVETA, METAL AMARELO - 1 1/2"</v>
          </cell>
          <cell r="C1636" t="str">
            <v>UN</v>
          </cell>
          <cell r="D1636">
            <v>167.75</v>
          </cell>
          <cell r="E1636" t="str">
            <v>SIURB-E Jul/25</v>
          </cell>
        </row>
        <row r="1637">
          <cell r="A1637">
            <v>10002085</v>
          </cell>
          <cell r="B1637" t="str">
            <v>REGISTRO DE GAVETA, METAL AMARELO - 2"</v>
          </cell>
          <cell r="C1637" t="str">
            <v>UN</v>
          </cell>
          <cell r="D1637">
            <v>223.69</v>
          </cell>
          <cell r="E1637" t="str">
            <v>SIURB-E Jul/25</v>
          </cell>
        </row>
        <row r="1638">
          <cell r="A1638">
            <v>10002091</v>
          </cell>
          <cell r="B1638" t="str">
            <v>TORNEIRA DE BÓIA, DE LATÃO - 3/4"</v>
          </cell>
          <cell r="C1638" t="str">
            <v>UN</v>
          </cell>
          <cell r="D1638">
            <v>115.71</v>
          </cell>
          <cell r="E1638" t="str">
            <v>SIURB-E Jul/25</v>
          </cell>
        </row>
        <row r="1639">
          <cell r="A1639">
            <v>10002092</v>
          </cell>
          <cell r="B1639" t="str">
            <v>TORNEIRA DE BÓIA, DE LATÃO - 1"</v>
          </cell>
          <cell r="C1639" t="str">
            <v>UN</v>
          </cell>
          <cell r="D1639">
            <v>148.46</v>
          </cell>
          <cell r="E1639" t="str">
            <v>SIURB-E Jul/25</v>
          </cell>
        </row>
        <row r="1640">
          <cell r="A1640">
            <v>10002094</v>
          </cell>
          <cell r="B1640" t="str">
            <v>TORNEIRA DE BÓIA, DE LATÃO - 1 1/2"</v>
          </cell>
          <cell r="C1640" t="str">
            <v>UN</v>
          </cell>
          <cell r="D1640">
            <v>283.33</v>
          </cell>
          <cell r="E1640" t="str">
            <v>SIURB-E Jul/25</v>
          </cell>
        </row>
        <row r="1641">
          <cell r="A1641">
            <v>10002095</v>
          </cell>
          <cell r="B1641" t="str">
            <v>TORNEIRA DE BÓIA, DE LATÃO - 2"</v>
          </cell>
          <cell r="C1641" t="str">
            <v>UN</v>
          </cell>
          <cell r="D1641">
            <v>373.67</v>
          </cell>
          <cell r="E1641" t="str">
            <v>SIURB-E Jul/25</v>
          </cell>
        </row>
        <row r="1642">
          <cell r="A1642">
            <v>10003000</v>
          </cell>
          <cell r="B1642" t="str">
            <v>INSTALAÇÃO ELEVATÓRIA</v>
          </cell>
          <cell r="C1642" t="str">
            <v>.</v>
          </cell>
          <cell r="D1642" t="str">
            <v>.</v>
          </cell>
          <cell r="E1642" t="str">
            <v>SIURB-E Jul/25</v>
          </cell>
        </row>
        <row r="1643">
          <cell r="A1643">
            <v>10003003</v>
          </cell>
          <cell r="B1643" t="str">
            <v>CONJUNTO MOTOR-BOMBA - ATÉ 1/2HP</v>
          </cell>
          <cell r="C1643" t="str">
            <v>UN</v>
          </cell>
          <cell r="D1643">
            <v>1997.93</v>
          </cell>
          <cell r="E1643" t="str">
            <v>SIURB-E Jul/25</v>
          </cell>
        </row>
        <row r="1644">
          <cell r="A1644">
            <v>10003004</v>
          </cell>
          <cell r="B1644" t="str">
            <v>CONJUNTO MOTOR-BOMBA - ATÉ 3/4HP</v>
          </cell>
          <cell r="C1644" t="str">
            <v>UN</v>
          </cell>
          <cell r="D1644">
            <v>2319.5700000000002</v>
          </cell>
          <cell r="E1644" t="str">
            <v>SIURB-E Jul/25</v>
          </cell>
        </row>
        <row r="1645">
          <cell r="A1645">
            <v>10003005</v>
          </cell>
          <cell r="B1645" t="str">
            <v>CONJUNTO MOTOR-BOMBA - ATÉ 1HP</v>
          </cell>
          <cell r="C1645" t="str">
            <v>UN</v>
          </cell>
          <cell r="D1645">
            <v>2369.04</v>
          </cell>
          <cell r="E1645" t="str">
            <v>SIURB-E Jul/25</v>
          </cell>
        </row>
        <row r="1646">
          <cell r="A1646">
            <v>10003006</v>
          </cell>
          <cell r="B1646" t="str">
            <v>CONJUNTO MOTOR-BOMBA - ATÉ 2HP</v>
          </cell>
          <cell r="C1646" t="str">
            <v>UN</v>
          </cell>
          <cell r="D1646">
            <v>3026.71</v>
          </cell>
          <cell r="E1646" t="str">
            <v>SIURB-E Jul/25</v>
          </cell>
        </row>
        <row r="1647">
          <cell r="A1647">
            <v>10003007</v>
          </cell>
          <cell r="B1647" t="str">
            <v>CONJUNTO MOTOR-BOMBA - ATÉ 3HP</v>
          </cell>
          <cell r="C1647" t="str">
            <v>UN</v>
          </cell>
          <cell r="D1647">
            <v>3148.25</v>
          </cell>
          <cell r="E1647" t="str">
            <v>SIURB-E Jul/25</v>
          </cell>
        </row>
        <row r="1648">
          <cell r="A1648">
            <v>10003008</v>
          </cell>
          <cell r="B1648" t="str">
            <v>CONJUNTO MOTOR-BOMBA - ATÉ 4HP</v>
          </cell>
          <cell r="C1648" t="str">
            <v>UN</v>
          </cell>
          <cell r="D1648">
            <v>4217.1400000000003</v>
          </cell>
          <cell r="E1648" t="str">
            <v>SIURB-E Jul/25</v>
          </cell>
        </row>
        <row r="1649">
          <cell r="A1649">
            <v>10003009</v>
          </cell>
          <cell r="B1649" t="str">
            <v>CONJUNTO MOTOR-BOMBA - ATÉ 5HP</v>
          </cell>
          <cell r="C1649" t="str">
            <v>UN</v>
          </cell>
          <cell r="D1649">
            <v>4968.72</v>
          </cell>
          <cell r="E1649" t="str">
            <v>SIURB-E Jul/25</v>
          </cell>
        </row>
        <row r="1650">
          <cell r="A1650">
            <v>10003010</v>
          </cell>
          <cell r="B1650" t="str">
            <v>CONJUNTO MOTOR-BOMBA 80M3/H, 20MCA, 7,5CV, 3500RPM, 220/380V, TRIFÁSICO</v>
          </cell>
          <cell r="C1650" t="str">
            <v>UN</v>
          </cell>
          <cell r="D1650">
            <v>10368.06</v>
          </cell>
          <cell r="E1650" t="str">
            <v>SIURB-E Jul/25</v>
          </cell>
        </row>
        <row r="1651">
          <cell r="A1651">
            <v>10003011</v>
          </cell>
          <cell r="B1651" t="str">
            <v>CONJUNTO MOTOR-BOMBA 112M3/H, 20MCA, 10CV, 3500RPM, 220/380V, TRIFÁSICO</v>
          </cell>
          <cell r="C1651" t="str">
            <v>UN</v>
          </cell>
          <cell r="D1651">
            <v>9165.09</v>
          </cell>
          <cell r="E1651" t="str">
            <v>SIURB-E Jul/25</v>
          </cell>
        </row>
        <row r="1652">
          <cell r="A1652">
            <v>10003012</v>
          </cell>
          <cell r="B1652" t="str">
            <v>CONJUNTO MOTOR-BOMBA 160M3/H, 20MCA, 15CV, 1750RPM, 220/380V, TRIFÁSICO</v>
          </cell>
          <cell r="C1652" t="str">
            <v>UN</v>
          </cell>
          <cell r="D1652">
            <v>12846.25</v>
          </cell>
          <cell r="E1652" t="str">
            <v>SIURB-E Jul/25</v>
          </cell>
        </row>
        <row r="1653">
          <cell r="A1653">
            <v>10003013</v>
          </cell>
          <cell r="B1653" t="str">
            <v>CONJUNTO MOTOR-BOMBA 240M3/H, 20MCA, 20CV, 1750RPM, 220/380V, TRIFÁSICO</v>
          </cell>
          <cell r="C1653" t="str">
            <v>UN</v>
          </cell>
          <cell r="D1653">
            <v>17665.72</v>
          </cell>
          <cell r="E1653" t="str">
            <v>SIURB-E Jul/25</v>
          </cell>
        </row>
        <row r="1654">
          <cell r="A1654">
            <v>10003014</v>
          </cell>
          <cell r="B1654" t="str">
            <v>CONJUNTO MOTOR-BOMBA 270M3/H, 20MCA, 25CV, 1750RPM, 220/380V, TRIFÁSICO</v>
          </cell>
          <cell r="C1654" t="str">
            <v>UN</v>
          </cell>
          <cell r="D1654">
            <v>23104.92</v>
          </cell>
          <cell r="E1654" t="str">
            <v>SIURB-E Jul/25</v>
          </cell>
        </row>
        <row r="1655">
          <cell r="A1655">
            <v>10003042</v>
          </cell>
          <cell r="B1655" t="str">
            <v>TUBO DE AÇO-CARBONO GALVANIZADO, CL.MÉDIA (DIN2440) - 1" (RECALQUE)</v>
          </cell>
          <cell r="C1655" t="str">
            <v>M</v>
          </cell>
          <cell r="D1655">
            <v>117.06</v>
          </cell>
          <cell r="E1655" t="str">
            <v>SIURB-E Jul/25</v>
          </cell>
        </row>
        <row r="1656">
          <cell r="A1656">
            <v>10003044</v>
          </cell>
          <cell r="B1656" t="str">
            <v>TUBO DE AÇO-CARBONO GALVANIZADO, CL.MÉDIA (DIN2440) - 1 1/2" (SUCÇÃO)</v>
          </cell>
          <cell r="C1656" t="str">
            <v>M</v>
          </cell>
          <cell r="D1656">
            <v>162.41</v>
          </cell>
          <cell r="E1656" t="str">
            <v>SIURB-E Jul/25</v>
          </cell>
        </row>
        <row r="1657">
          <cell r="A1657">
            <v>10003052</v>
          </cell>
          <cell r="B1657" t="str">
            <v>REGISTRO DE GAVETA, METAL AMARELO - 1"</v>
          </cell>
          <cell r="C1657" t="str">
            <v>UN</v>
          </cell>
          <cell r="D1657">
            <v>87.14</v>
          </cell>
          <cell r="E1657" t="str">
            <v>SIURB-E Jul/25</v>
          </cell>
        </row>
        <row r="1658">
          <cell r="A1658">
            <v>10003054</v>
          </cell>
          <cell r="B1658" t="str">
            <v>REGISTRO DE GAVETA, METAL AMARELO - 1 1/2"</v>
          </cell>
          <cell r="C1658" t="str">
            <v>UN</v>
          </cell>
          <cell r="D1658">
            <v>167.75</v>
          </cell>
          <cell r="E1658" t="str">
            <v>SIURB-E Jul/25</v>
          </cell>
        </row>
        <row r="1659">
          <cell r="A1659">
            <v>10003062</v>
          </cell>
          <cell r="B1659" t="str">
            <v>VÁLVULA DE RETENÇÃO HORIZONTAL - 1"</v>
          </cell>
          <cell r="C1659" t="str">
            <v>UN</v>
          </cell>
          <cell r="D1659">
            <v>160.87</v>
          </cell>
          <cell r="E1659" t="str">
            <v>SIURB-E Jul/25</v>
          </cell>
        </row>
        <row r="1660">
          <cell r="A1660">
            <v>10003064</v>
          </cell>
          <cell r="B1660" t="str">
            <v>VÁLVULA DE RETENÇÃO HORIZONTAL - 1 1/2"</v>
          </cell>
          <cell r="C1660" t="str">
            <v>UN</v>
          </cell>
          <cell r="D1660">
            <v>286.10000000000002</v>
          </cell>
          <cell r="E1660" t="str">
            <v>SIURB-E Jul/25</v>
          </cell>
        </row>
        <row r="1661">
          <cell r="A1661">
            <v>10003065</v>
          </cell>
          <cell r="B1661" t="str">
            <v>VÁLVULA DE RETENÇÃO HORIZONTAL - 2"</v>
          </cell>
          <cell r="C1661" t="str">
            <v>UN</v>
          </cell>
          <cell r="D1661">
            <v>403.59</v>
          </cell>
          <cell r="E1661" t="str">
            <v>SIURB-E Jul/25</v>
          </cell>
        </row>
        <row r="1662">
          <cell r="A1662">
            <v>10003066</v>
          </cell>
          <cell r="B1662" t="str">
            <v>VÁLVULA DE RETENÇÃO HORIZONTAL - 2 1/2"</v>
          </cell>
          <cell r="C1662" t="str">
            <v>UN</v>
          </cell>
          <cell r="D1662">
            <v>689.58</v>
          </cell>
          <cell r="E1662" t="str">
            <v>SIURB-E Jul/25</v>
          </cell>
        </row>
        <row r="1663">
          <cell r="A1663">
            <v>10003067</v>
          </cell>
          <cell r="B1663" t="str">
            <v>VÁLVULA DE RETENÇÃO HORIZONTAL - 3"</v>
          </cell>
          <cell r="C1663" t="str">
            <v>UN</v>
          </cell>
          <cell r="D1663">
            <v>813.45</v>
          </cell>
          <cell r="E1663" t="str">
            <v>SIURB-E Jul/25</v>
          </cell>
        </row>
        <row r="1664">
          <cell r="A1664">
            <v>10003068</v>
          </cell>
          <cell r="B1664" t="str">
            <v>VÁLVULA DE RETENÇÃO HORIZONTAL - 4"</v>
          </cell>
          <cell r="C1664" t="str">
            <v>UN</v>
          </cell>
          <cell r="D1664">
            <v>1386.22</v>
          </cell>
          <cell r="E1664" t="str">
            <v>SIURB-E Jul/25</v>
          </cell>
        </row>
        <row r="1665">
          <cell r="A1665">
            <v>10003072</v>
          </cell>
          <cell r="B1665" t="str">
            <v>VÁLVULA DE RETENÇÃO VERTICAL - 1"</v>
          </cell>
          <cell r="C1665" t="str">
            <v>UN</v>
          </cell>
          <cell r="D1665">
            <v>101.39</v>
          </cell>
          <cell r="E1665" t="str">
            <v>SIURB-E Jul/25</v>
          </cell>
        </row>
        <row r="1666">
          <cell r="A1666">
            <v>10003073</v>
          </cell>
          <cell r="B1666" t="str">
            <v>VÁLVULA DE RETENÇÃO VERTICAL - 1 1/4"</v>
          </cell>
          <cell r="C1666" t="str">
            <v>UN</v>
          </cell>
          <cell r="D1666">
            <v>197.11</v>
          </cell>
          <cell r="E1666" t="str">
            <v>SIURB-E Jul/25</v>
          </cell>
        </row>
        <row r="1667">
          <cell r="A1667">
            <v>10003074</v>
          </cell>
          <cell r="B1667" t="str">
            <v>VÁLVULA DE RETENÇÃO VERTICAL - 1 1/2"</v>
          </cell>
          <cell r="C1667" t="str">
            <v>UN</v>
          </cell>
          <cell r="D1667">
            <v>213.15</v>
          </cell>
          <cell r="E1667" t="str">
            <v>SIURB-E Jul/25</v>
          </cell>
        </row>
        <row r="1668">
          <cell r="A1668">
            <v>10003075</v>
          </cell>
          <cell r="B1668" t="str">
            <v>VÁLVULA DE RETENÇÃO VERTICAL - 2"</v>
          </cell>
          <cell r="C1668" t="str">
            <v>UN</v>
          </cell>
          <cell r="D1668">
            <v>291.05</v>
          </cell>
          <cell r="E1668" t="str">
            <v>SIURB-E Jul/25</v>
          </cell>
        </row>
        <row r="1669">
          <cell r="A1669">
            <v>10003076</v>
          </cell>
          <cell r="B1669" t="str">
            <v>VÁLVULA DE RETENÇÃO VERTICAL - 2 1/2"</v>
          </cell>
          <cell r="C1669" t="str">
            <v>UN</v>
          </cell>
          <cell r="D1669">
            <v>469.04</v>
          </cell>
          <cell r="E1669" t="str">
            <v>SIURB-E Jul/25</v>
          </cell>
        </row>
        <row r="1670">
          <cell r="A1670">
            <v>10003077</v>
          </cell>
          <cell r="B1670" t="str">
            <v>VÁLVULA DE RETENÇÃO VERTICAL - 3"</v>
          </cell>
          <cell r="C1670" t="str">
            <v>UN</v>
          </cell>
          <cell r="D1670">
            <v>620.61</v>
          </cell>
          <cell r="E1670" t="str">
            <v>SIURB-E Jul/25</v>
          </cell>
        </row>
        <row r="1671">
          <cell r="A1671">
            <v>10003078</v>
          </cell>
          <cell r="B1671" t="str">
            <v>VÁLVULA DE RETENÇÃO VERTICAL - 4"</v>
          </cell>
          <cell r="C1671" t="str">
            <v>UN</v>
          </cell>
          <cell r="D1671">
            <v>1073.3499999999999</v>
          </cell>
          <cell r="E1671" t="str">
            <v>SIURB-E Jul/25</v>
          </cell>
        </row>
        <row r="1672">
          <cell r="A1672">
            <v>10003090</v>
          </cell>
          <cell r="B1672" t="str">
            <v>CHAVE DE BÓIA</v>
          </cell>
          <cell r="C1672" t="str">
            <v>UN</v>
          </cell>
          <cell r="D1672">
            <v>105.67</v>
          </cell>
          <cell r="E1672" t="str">
            <v>SIURB-E Jul/25</v>
          </cell>
        </row>
        <row r="1673">
          <cell r="A1673">
            <v>10004000</v>
          </cell>
          <cell r="B1673" t="str">
            <v>REDE DE ÁGUA FRIA - TUBULAÇÃO</v>
          </cell>
          <cell r="C1673" t="str">
            <v>.</v>
          </cell>
          <cell r="D1673" t="str">
            <v>.</v>
          </cell>
          <cell r="E1673" t="str">
            <v>SIURB-E Jul/25</v>
          </cell>
        </row>
        <row r="1674">
          <cell r="A1674">
            <v>10004002</v>
          </cell>
          <cell r="B1674" t="str">
            <v>TUBO DE AÇO GALVANIZADO, CLASSE LEVE I (LINHA ÁGUA) - 3/4"</v>
          </cell>
          <cell r="C1674" t="str">
            <v>M</v>
          </cell>
          <cell r="D1674">
            <v>79.83</v>
          </cell>
          <cell r="E1674" t="str">
            <v>SIURB-E Jul/25</v>
          </cell>
        </row>
        <row r="1675">
          <cell r="A1675">
            <v>10004003</v>
          </cell>
          <cell r="B1675" t="str">
            <v>TUBO DE AÇO GALVANIZADO, CLASSE LEVE I (LINHA ÁGUA) - 1"</v>
          </cell>
          <cell r="C1675" t="str">
            <v>M</v>
          </cell>
          <cell r="D1675">
            <v>107.08</v>
          </cell>
          <cell r="E1675" t="str">
            <v>SIURB-E Jul/25</v>
          </cell>
        </row>
        <row r="1676">
          <cell r="A1676">
            <v>10004004</v>
          </cell>
          <cell r="B1676" t="str">
            <v>TUBO DE AÇO GALVANIZADO, CLASSE LEVE I (LINHA ÁGUA) - 1 1/4"</v>
          </cell>
          <cell r="C1676" t="str">
            <v>M</v>
          </cell>
          <cell r="D1676">
            <v>124.73</v>
          </cell>
          <cell r="E1676" t="str">
            <v>SIURB-E Jul/25</v>
          </cell>
        </row>
        <row r="1677">
          <cell r="A1677">
            <v>10004005</v>
          </cell>
          <cell r="B1677" t="str">
            <v>TUBO DE AÇO GALVANIZADO, CLASSE LEVE I (LINHA ÁGUA) - 1 1/2"</v>
          </cell>
          <cell r="C1677" t="str">
            <v>M</v>
          </cell>
          <cell r="D1677">
            <v>148.78</v>
          </cell>
          <cell r="E1677" t="str">
            <v>SIURB-E Jul/25</v>
          </cell>
        </row>
        <row r="1678">
          <cell r="A1678">
            <v>10004006</v>
          </cell>
          <cell r="B1678" t="str">
            <v>TUBO DE AÇO GALVANIZADO, CLASSE LEVE I (LINHA ÁGUA) - 2"</v>
          </cell>
          <cell r="C1678" t="str">
            <v>M</v>
          </cell>
          <cell r="D1678">
            <v>177.7</v>
          </cell>
          <cell r="E1678" t="str">
            <v>SIURB-E Jul/25</v>
          </cell>
        </row>
        <row r="1679">
          <cell r="A1679">
            <v>10004007</v>
          </cell>
          <cell r="B1679" t="str">
            <v>TUBO DE AÇO GALVANIZADO, CLASSE LEVE I (LINHA ÁGUA) - 2 1/2"</v>
          </cell>
          <cell r="C1679" t="str">
            <v>M</v>
          </cell>
          <cell r="D1679">
            <v>222.23</v>
          </cell>
          <cell r="E1679" t="str">
            <v>SIURB-E Jul/25</v>
          </cell>
        </row>
        <row r="1680">
          <cell r="A1680">
            <v>10004008</v>
          </cell>
          <cell r="B1680" t="str">
            <v>TUBO DE AÇO GALVANIZADO, CLASSE LEVE I (LINHA ÁGUA) - 3"</v>
          </cell>
          <cell r="C1680" t="str">
            <v>M</v>
          </cell>
          <cell r="D1680">
            <v>244.73</v>
          </cell>
          <cell r="E1680" t="str">
            <v>SIURB-E Jul/25</v>
          </cell>
        </row>
        <row r="1681">
          <cell r="A1681">
            <v>10004009</v>
          </cell>
          <cell r="B1681" t="str">
            <v>TUBO DE AÇO GALVANIZADO, CLASSE LEVE I (LINHA ÁGUA) - 4"</v>
          </cell>
          <cell r="C1681" t="str">
            <v>M</v>
          </cell>
          <cell r="D1681">
            <v>317.83</v>
          </cell>
          <cell r="E1681" t="str">
            <v>SIURB-E Jul/25</v>
          </cell>
        </row>
        <row r="1682">
          <cell r="A1682">
            <v>10004062</v>
          </cell>
          <cell r="B1682" t="str">
            <v>TUBO DE PVC RÍGIDO, SOLDÁVEL (LINHA ÁGUA) - 25MM (3/4")</v>
          </cell>
          <cell r="C1682" t="str">
            <v>M</v>
          </cell>
          <cell r="D1682">
            <v>29.26</v>
          </cell>
          <cell r="E1682" t="str">
            <v>SIURB-E Jul/25</v>
          </cell>
        </row>
        <row r="1683">
          <cell r="A1683">
            <v>10004063</v>
          </cell>
          <cell r="B1683" t="str">
            <v>TUBO DE PVC RÍGIDO, SOLDÁVEL (LINHA ÁGUA) - 32MM (1")</v>
          </cell>
          <cell r="C1683" t="str">
            <v>M</v>
          </cell>
          <cell r="D1683">
            <v>24.37</v>
          </cell>
          <cell r="E1683" t="str">
            <v>SIURB-E Jul/25</v>
          </cell>
        </row>
        <row r="1684">
          <cell r="A1684">
            <v>10004064</v>
          </cell>
          <cell r="B1684" t="str">
            <v>TUBO DE PVC RÍGIDO, SOLDÁVEL (LINHA ÁGUA) - 40MM (1 1/4")</v>
          </cell>
          <cell r="C1684" t="str">
            <v>M</v>
          </cell>
          <cell r="D1684">
            <v>51.59</v>
          </cell>
          <cell r="E1684" t="str">
            <v>SIURB-E Jul/25</v>
          </cell>
        </row>
        <row r="1685">
          <cell r="A1685">
            <v>10004065</v>
          </cell>
          <cell r="B1685" t="str">
            <v>TUBO DE PVC RÍGIDO, SOLDÁVEL (LINHA ÁGUA) - 50MM (1 1/2")</v>
          </cell>
          <cell r="C1685" t="str">
            <v>M</v>
          </cell>
          <cell r="D1685">
            <v>46.35</v>
          </cell>
          <cell r="E1685" t="str">
            <v>SIURB-E Jul/25</v>
          </cell>
        </row>
        <row r="1686">
          <cell r="A1686">
            <v>10004066</v>
          </cell>
          <cell r="B1686" t="str">
            <v>TUBO DE PVC RÍGIDO, SOLDÁVEL (LINHA ÁGUA) - 60MM (2")</v>
          </cell>
          <cell r="C1686" t="str">
            <v>M</v>
          </cell>
          <cell r="D1686">
            <v>82.62</v>
          </cell>
          <cell r="E1686" t="str">
            <v>SIURB-E Jul/25</v>
          </cell>
        </row>
        <row r="1687">
          <cell r="A1687">
            <v>10004067</v>
          </cell>
          <cell r="B1687" t="str">
            <v>TUBO DE PVC RÍGIDO, SOLDÁVEL (LINHA ÁGUA) - 75MM (2 1/2")</v>
          </cell>
          <cell r="C1687" t="str">
            <v>M</v>
          </cell>
          <cell r="D1687">
            <v>114.1</v>
          </cell>
          <cell r="E1687" t="str">
            <v>SIURB-E Jul/25</v>
          </cell>
        </row>
        <row r="1688">
          <cell r="A1688">
            <v>10004068</v>
          </cell>
          <cell r="B1688" t="str">
            <v>TUBO DE PVC RÍGIDO, SOLDÁVEL (LINHA ÁGUA) - 85MM (3")</v>
          </cell>
          <cell r="C1688" t="str">
            <v>M</v>
          </cell>
          <cell r="D1688">
            <v>87.74</v>
          </cell>
          <cell r="E1688" t="str">
            <v>SIURB-E Jul/25</v>
          </cell>
        </row>
        <row r="1689">
          <cell r="A1689">
            <v>10004069</v>
          </cell>
          <cell r="B1689" t="str">
            <v>TUBO DE PVC RÍGIDO, SOLDÁVEL (LINHA ÁGUA) - 110MM (4")</v>
          </cell>
          <cell r="C1689" t="str">
            <v>M</v>
          </cell>
          <cell r="D1689">
            <v>184.31</v>
          </cell>
          <cell r="E1689" t="str">
            <v>SIURB-E Jul/25</v>
          </cell>
        </row>
        <row r="1690">
          <cell r="A1690">
            <v>10004080</v>
          </cell>
          <cell r="B1690" t="str">
            <v>TUBO DE PVC PBA, CLASSE 15, COM ANEL - 50MM</v>
          </cell>
          <cell r="C1690" t="str">
            <v>M</v>
          </cell>
          <cell r="D1690">
            <v>59.31</v>
          </cell>
          <cell r="E1690" t="str">
            <v>SIURB-E Jul/25</v>
          </cell>
        </row>
        <row r="1691">
          <cell r="A1691">
            <v>10004081</v>
          </cell>
          <cell r="B1691" t="str">
            <v>TUBO DE PVC PBA, CLASSE 15, COM ANEL - 75MM</v>
          </cell>
          <cell r="C1691" t="str">
            <v>UN</v>
          </cell>
          <cell r="D1691">
            <v>75.33</v>
          </cell>
          <cell r="E1691" t="str">
            <v>SIURB-E Jul/25</v>
          </cell>
        </row>
        <row r="1692">
          <cell r="A1692">
            <v>10004082</v>
          </cell>
          <cell r="B1692" t="str">
            <v>TUBO DE PVC PBA, CLASSE 15, COM ANEL - 100MM</v>
          </cell>
          <cell r="C1692" t="str">
            <v>M</v>
          </cell>
          <cell r="D1692">
            <v>131.06</v>
          </cell>
          <cell r="E1692" t="str">
            <v>SIURB-E Jul/25</v>
          </cell>
        </row>
        <row r="1693">
          <cell r="A1693">
            <v>10004083</v>
          </cell>
          <cell r="B1693" t="str">
            <v>TUBO DE PVC PBA, CLASSE 20, COM ANEL - 50MM</v>
          </cell>
          <cell r="C1693" t="str">
            <v>M</v>
          </cell>
          <cell r="D1693">
            <v>51</v>
          </cell>
          <cell r="E1693" t="str">
            <v>SIURB-E Jul/25</v>
          </cell>
        </row>
        <row r="1694">
          <cell r="A1694">
            <v>10004084</v>
          </cell>
          <cell r="B1694" t="str">
            <v>TUBO DE PVC PBA, CLASSE 20, COM ANEL - 75MM</v>
          </cell>
          <cell r="C1694" t="str">
            <v>M</v>
          </cell>
          <cell r="D1694">
            <v>72.08</v>
          </cell>
          <cell r="E1694" t="str">
            <v>SIURB-E Jul/25</v>
          </cell>
        </row>
        <row r="1695">
          <cell r="A1695">
            <v>10004085</v>
          </cell>
          <cell r="B1695" t="str">
            <v>TUBO DE PVC PBA, CLASSE 20, COM ANEL - 100MM</v>
          </cell>
          <cell r="C1695" t="str">
            <v>M</v>
          </cell>
          <cell r="D1695">
            <v>182.66</v>
          </cell>
          <cell r="E1695" t="str">
            <v>SIURB-E Jul/25</v>
          </cell>
        </row>
        <row r="1696">
          <cell r="A1696">
            <v>10004098</v>
          </cell>
          <cell r="B1696" t="str">
            <v>ENVELOPAMENTO DE TUBULAÇÃO ENTERRADA, COM CONCRETO</v>
          </cell>
          <cell r="C1696" t="str">
            <v>M</v>
          </cell>
          <cell r="D1696">
            <v>43.1</v>
          </cell>
          <cell r="E1696" t="str">
            <v>SIURB-E Jul/25</v>
          </cell>
        </row>
        <row r="1697">
          <cell r="A1697">
            <v>10004103</v>
          </cell>
          <cell r="B1697" t="str">
            <v>TUBO DE POLIETILENO DE ALTA DENSIDADE (PEAD LISO) - 32MM</v>
          </cell>
          <cell r="C1697" t="str">
            <v>M</v>
          </cell>
          <cell r="D1697">
            <v>24.97</v>
          </cell>
          <cell r="E1697" t="str">
            <v>SIURB-E Jul/25</v>
          </cell>
        </row>
        <row r="1698">
          <cell r="A1698">
            <v>10004107</v>
          </cell>
          <cell r="B1698" t="str">
            <v>TUBO DE PVC PBA, CLASSE 20, COM ANEL - 50MM</v>
          </cell>
          <cell r="C1698" t="str">
            <v>M</v>
          </cell>
          <cell r="D1698">
            <v>51</v>
          </cell>
          <cell r="E1698" t="str">
            <v>SIURB-E Jul/25</v>
          </cell>
        </row>
        <row r="1699">
          <cell r="A1699">
            <v>10005000</v>
          </cell>
          <cell r="B1699" t="str">
            <v>REDE DE ÁGUA FRIA - ACESSÓRIOS</v>
          </cell>
          <cell r="C1699" t="str">
            <v>.</v>
          </cell>
          <cell r="D1699" t="str">
            <v>.</v>
          </cell>
          <cell r="E1699" t="str">
            <v>SIURB-E Jul/25</v>
          </cell>
        </row>
        <row r="1700">
          <cell r="A1700">
            <v>10005002</v>
          </cell>
          <cell r="B1700" t="str">
            <v>REGISTRO DE GAVETA, METAL AMARELO - 3/4"</v>
          </cell>
          <cell r="C1700" t="str">
            <v>UN</v>
          </cell>
          <cell r="D1700">
            <v>76.17</v>
          </cell>
          <cell r="E1700" t="str">
            <v>SIURB-E Jul/25</v>
          </cell>
        </row>
        <row r="1701">
          <cell r="A1701">
            <v>10005003</v>
          </cell>
          <cell r="B1701" t="str">
            <v>REGISTRO DE GAVETA, METAL AMARELO - 1"</v>
          </cell>
          <cell r="C1701" t="str">
            <v>UN</v>
          </cell>
          <cell r="D1701">
            <v>87.14</v>
          </cell>
          <cell r="E1701" t="str">
            <v>SIURB-E Jul/25</v>
          </cell>
        </row>
        <row r="1702">
          <cell r="A1702">
            <v>10005004</v>
          </cell>
          <cell r="B1702" t="str">
            <v>REGISTRO DE GAVETA, METAL AMARELO - 1 1/4"</v>
          </cell>
          <cell r="C1702" t="str">
            <v>UN</v>
          </cell>
          <cell r="D1702">
            <v>142.30000000000001</v>
          </cell>
          <cell r="E1702" t="str">
            <v>SIURB-E Jul/25</v>
          </cell>
        </row>
        <row r="1703">
          <cell r="A1703">
            <v>10005005</v>
          </cell>
          <cell r="B1703" t="str">
            <v>REGISTRO DE GAVETA, METAL AMARELO - 1 1/2"</v>
          </cell>
          <cell r="C1703" t="str">
            <v>UN</v>
          </cell>
          <cell r="D1703">
            <v>167.75</v>
          </cell>
          <cell r="E1703" t="str">
            <v>SIURB-E Jul/25</v>
          </cell>
        </row>
        <row r="1704">
          <cell r="A1704">
            <v>10005006</v>
          </cell>
          <cell r="B1704" t="str">
            <v>REGISTRO DE GAVETA, METAL AMARELO - 2"</v>
          </cell>
          <cell r="C1704" t="str">
            <v>UN</v>
          </cell>
          <cell r="D1704">
            <v>223.69</v>
          </cell>
          <cell r="E1704" t="str">
            <v>SIURB-E Jul/25</v>
          </cell>
        </row>
        <row r="1705">
          <cell r="A1705">
            <v>10005007</v>
          </cell>
          <cell r="B1705" t="str">
            <v>REGISTRO DE GAVETA, METAL AMARELO - 2 1/2"</v>
          </cell>
          <cell r="C1705" t="str">
            <v>UN</v>
          </cell>
          <cell r="D1705">
            <v>464.95</v>
          </cell>
          <cell r="E1705" t="str">
            <v>SIURB-E Jul/25</v>
          </cell>
        </row>
        <row r="1706">
          <cell r="A1706">
            <v>10005008</v>
          </cell>
          <cell r="B1706" t="str">
            <v>REGISTRO DE GAVETA, METAL AMARELO - 3"</v>
          </cell>
          <cell r="C1706" t="str">
            <v>UN</v>
          </cell>
          <cell r="D1706">
            <v>716.72</v>
          </cell>
          <cell r="E1706" t="str">
            <v>SIURB-E Jul/25</v>
          </cell>
        </row>
        <row r="1707">
          <cell r="A1707">
            <v>10005009</v>
          </cell>
          <cell r="B1707" t="str">
            <v>REGISTRO DE GAVETA, METAL AMARELO - 4"</v>
          </cell>
          <cell r="C1707" t="str">
            <v>UN</v>
          </cell>
          <cell r="D1707">
            <v>1202.99</v>
          </cell>
          <cell r="E1707" t="str">
            <v>SIURB-E Jul/25</v>
          </cell>
        </row>
        <row r="1708">
          <cell r="A1708">
            <v>10005031</v>
          </cell>
          <cell r="B1708" t="str">
            <v>REGISTRO DE GAVETA, METAL CROMADO - 3/4"</v>
          </cell>
          <cell r="C1708" t="str">
            <v>UN</v>
          </cell>
          <cell r="D1708">
            <v>96.27</v>
          </cell>
          <cell r="E1708" t="str">
            <v>SIURB-E Jul/25</v>
          </cell>
        </row>
        <row r="1709">
          <cell r="A1709">
            <v>10005032</v>
          </cell>
          <cell r="B1709" t="str">
            <v>REGISTRO DE GAVETA, METAL CROMADO - 1"</v>
          </cell>
          <cell r="C1709" t="str">
            <v>UN</v>
          </cell>
          <cell r="D1709">
            <v>102.42</v>
          </cell>
          <cell r="E1709" t="str">
            <v>SIURB-E Jul/25</v>
          </cell>
        </row>
        <row r="1710">
          <cell r="A1710">
            <v>10005033</v>
          </cell>
          <cell r="B1710" t="str">
            <v>REGISTRO DE GAVETA, METAL CROMADO - 1 1/4"</v>
          </cell>
          <cell r="C1710" t="str">
            <v>UN</v>
          </cell>
          <cell r="D1710">
            <v>192.61</v>
          </cell>
          <cell r="E1710" t="str">
            <v>SIURB-E Jul/25</v>
          </cell>
        </row>
        <row r="1711">
          <cell r="A1711">
            <v>10005034</v>
          </cell>
          <cell r="B1711" t="str">
            <v>REGISTRO DE GAVETA, METAL CROMADO - 1 1/2"</v>
          </cell>
          <cell r="C1711" t="str">
            <v>UN</v>
          </cell>
          <cell r="D1711">
            <v>222.4</v>
          </cell>
          <cell r="E1711" t="str">
            <v>SIURB-E Jul/25</v>
          </cell>
        </row>
        <row r="1712">
          <cell r="A1712">
            <v>10005040</v>
          </cell>
          <cell r="B1712" t="str">
            <v>REGISTRO DE PRESSÃO, METAL AMARELO - 1/2"</v>
          </cell>
          <cell r="C1712" t="str">
            <v>UN</v>
          </cell>
          <cell r="D1712">
            <v>99.59</v>
          </cell>
          <cell r="E1712" t="str">
            <v>SIURB-E Jul/25</v>
          </cell>
        </row>
        <row r="1713">
          <cell r="A1713">
            <v>10005041</v>
          </cell>
          <cell r="B1713" t="str">
            <v>REGISTRO DE PRESSÃO, METAL AMARELO - 3/4"</v>
          </cell>
          <cell r="C1713" t="str">
            <v>UN</v>
          </cell>
          <cell r="D1713">
            <v>81.89</v>
          </cell>
          <cell r="E1713" t="str">
            <v>SIURB-E Jul/25</v>
          </cell>
        </row>
        <row r="1714">
          <cell r="A1714">
            <v>10005051</v>
          </cell>
          <cell r="B1714" t="str">
            <v>REGISTRO DE PRESSÃO, METAL CROMADO - 3/4"</v>
          </cell>
          <cell r="C1714" t="str">
            <v>UN</v>
          </cell>
          <cell r="D1714">
            <v>58.62</v>
          </cell>
          <cell r="E1714" t="str">
            <v>SIURB-E Jul/25</v>
          </cell>
        </row>
        <row r="1715">
          <cell r="A1715">
            <v>10005060</v>
          </cell>
          <cell r="B1715" t="str">
            <v>REGISTRO GLOBO COM ADAPTADOR E TAMPA - 2 1/2"</v>
          </cell>
          <cell r="C1715" t="str">
            <v>UN</v>
          </cell>
          <cell r="D1715">
            <v>481.67</v>
          </cell>
          <cell r="E1715" t="str">
            <v>SIURB-E Jul/25</v>
          </cell>
        </row>
        <row r="1716">
          <cell r="A1716">
            <v>10006000</v>
          </cell>
          <cell r="B1716" t="str">
            <v>REDE DE ÁGUA QUENTE</v>
          </cell>
          <cell r="C1716" t="str">
            <v>.</v>
          </cell>
          <cell r="D1716" t="str">
            <v>.</v>
          </cell>
          <cell r="E1716" t="str">
            <v>SIURB-E Jul/25</v>
          </cell>
        </row>
        <row r="1717">
          <cell r="A1717">
            <v>10006020</v>
          </cell>
          <cell r="B1717" t="str">
            <v>TUBO DE COBRE SEM COSTURA, CLASSE EL - 1/2"</v>
          </cell>
          <cell r="C1717" t="str">
            <v>M</v>
          </cell>
          <cell r="D1717">
            <v>62.28</v>
          </cell>
          <cell r="E1717" t="str">
            <v>SIURB-E Jul/25</v>
          </cell>
        </row>
        <row r="1718">
          <cell r="A1718">
            <v>10006021</v>
          </cell>
          <cell r="B1718" t="str">
            <v>TUBO DE COBRE SEM COSTURA, CLASSE EL - 3/4"</v>
          </cell>
          <cell r="C1718" t="str">
            <v>M</v>
          </cell>
          <cell r="D1718">
            <v>92.71</v>
          </cell>
          <cell r="E1718" t="str">
            <v>SIURB-E Jul/25</v>
          </cell>
        </row>
        <row r="1719">
          <cell r="A1719">
            <v>10006022</v>
          </cell>
          <cell r="B1719" t="str">
            <v>TUBO DE COBRE SEM COSTURA, CLASSE EL - 1"</v>
          </cell>
          <cell r="C1719" t="str">
            <v>M</v>
          </cell>
          <cell r="D1719">
            <v>123.84</v>
          </cell>
          <cell r="E1719" t="str">
            <v>SIURB-E Jul/25</v>
          </cell>
        </row>
        <row r="1720">
          <cell r="A1720">
            <v>10006023</v>
          </cell>
          <cell r="B1720" t="str">
            <v>TUBO DE COBRE SEM COSTURA, CLASSE EL - 1 1/4"</v>
          </cell>
          <cell r="C1720" t="str">
            <v>M</v>
          </cell>
          <cell r="D1720">
            <v>213.06</v>
          </cell>
          <cell r="E1720" t="str">
            <v>SIURB-E Jul/25</v>
          </cell>
        </row>
        <row r="1721">
          <cell r="A1721">
            <v>10006024</v>
          </cell>
          <cell r="B1721" t="str">
            <v>TUBO DE COBRE SEM COSTURA, CLASSE EL - 1 1/2"</v>
          </cell>
          <cell r="C1721" t="str">
            <v>M</v>
          </cell>
          <cell r="D1721">
            <v>278.14999999999998</v>
          </cell>
          <cell r="E1721" t="str">
            <v>SIURB-E Jul/25</v>
          </cell>
        </row>
        <row r="1722">
          <cell r="A1722">
            <v>10006026</v>
          </cell>
          <cell r="B1722" t="str">
            <v>TUBO DE COBRE SEM COSTURA, CLASSE A - 1/2"</v>
          </cell>
          <cell r="C1722" t="str">
            <v>M</v>
          </cell>
          <cell r="D1722">
            <v>86.69</v>
          </cell>
          <cell r="E1722" t="str">
            <v>SIURB-E Jul/25</v>
          </cell>
        </row>
        <row r="1723">
          <cell r="A1723">
            <v>10006027</v>
          </cell>
          <cell r="B1723" t="str">
            <v>TUBO DE COBRE SEM COSTURA, CLASSE A 3/4"</v>
          </cell>
          <cell r="C1723" t="str">
            <v>M</v>
          </cell>
          <cell r="D1723">
            <v>128.55000000000001</v>
          </cell>
          <cell r="E1723" t="str">
            <v>SIURB-E Jul/25</v>
          </cell>
        </row>
        <row r="1724">
          <cell r="A1724">
            <v>10006028</v>
          </cell>
          <cell r="B1724" t="str">
            <v>TUBO DE COBRE SEM COSTURA, CLASSE A 1"</v>
          </cell>
          <cell r="C1724" t="str">
            <v>M</v>
          </cell>
          <cell r="D1724">
            <v>167.01</v>
          </cell>
          <cell r="E1724" t="str">
            <v>SIURB-E Jul/25</v>
          </cell>
        </row>
        <row r="1725">
          <cell r="A1725">
            <v>10006029</v>
          </cell>
          <cell r="B1725" t="str">
            <v>TUBO DE COBRE SEM COSTURA, CLASSE A 1 1/4"</v>
          </cell>
          <cell r="C1725" t="str">
            <v>M</v>
          </cell>
          <cell r="D1725">
            <v>267.5</v>
          </cell>
          <cell r="E1725" t="str">
            <v>SIURB-E Jul/25</v>
          </cell>
        </row>
        <row r="1726">
          <cell r="A1726">
            <v>10006030</v>
          </cell>
          <cell r="B1726" t="str">
            <v>TUBO DE COBRE SEM COSTURA, CLASSE A 1 1/2"</v>
          </cell>
          <cell r="C1726" t="str">
            <v>M</v>
          </cell>
          <cell r="D1726">
            <v>297.87</v>
          </cell>
          <cell r="E1726" t="str">
            <v>SIURB-E Jul/25</v>
          </cell>
        </row>
        <row r="1727">
          <cell r="A1727">
            <v>10006031</v>
          </cell>
          <cell r="B1727" t="str">
            <v>TUBO DE COBRE SEM COSTURA, CLASSE A - 2"</v>
          </cell>
          <cell r="C1727" t="str">
            <v>M</v>
          </cell>
          <cell r="D1727">
            <v>282.38</v>
          </cell>
          <cell r="E1727" t="str">
            <v>SIURB-E Jul/25</v>
          </cell>
        </row>
        <row r="1728">
          <cell r="A1728">
            <v>10006032</v>
          </cell>
          <cell r="B1728" t="str">
            <v>TUBO DE COBRE SEM COSTURA, CLASSE A - 2 1/2"</v>
          </cell>
          <cell r="C1728" t="str">
            <v>M</v>
          </cell>
          <cell r="D1728">
            <v>365.48</v>
          </cell>
          <cell r="E1728" t="str">
            <v>SIURB-E Jul/25</v>
          </cell>
        </row>
        <row r="1729">
          <cell r="A1729">
            <v>10006035</v>
          </cell>
          <cell r="B1729" t="str">
            <v>TUBO DE COBRE SEM COSTURA, CLASSE E - 2"</v>
          </cell>
          <cell r="C1729" t="str">
            <v>M</v>
          </cell>
          <cell r="D1729">
            <v>203.2</v>
          </cell>
          <cell r="E1729" t="str">
            <v>SIURB-E Jul/25</v>
          </cell>
        </row>
        <row r="1730">
          <cell r="A1730">
            <v>10006036</v>
          </cell>
          <cell r="B1730" t="str">
            <v>TUBO DE COBRE SEM COSTURA, CLASSE E - 2 1/2"</v>
          </cell>
          <cell r="C1730" t="str">
            <v>M</v>
          </cell>
          <cell r="D1730">
            <v>299.10000000000002</v>
          </cell>
          <cell r="E1730" t="str">
            <v>SIURB-E Jul/25</v>
          </cell>
        </row>
        <row r="1731">
          <cell r="A1731">
            <v>10006054</v>
          </cell>
          <cell r="B1731" t="str">
            <v>REGISTRO DE GAVETA, METAL AMARELO - 1 1/2"</v>
          </cell>
          <cell r="C1731" t="str">
            <v>UN</v>
          </cell>
          <cell r="D1731">
            <v>167.75</v>
          </cell>
          <cell r="E1731" t="str">
            <v>SIURB-E Jul/25</v>
          </cell>
        </row>
        <row r="1732">
          <cell r="A1732">
            <v>10006109</v>
          </cell>
          <cell r="B1732" t="str">
            <v>TUBO DE CPVC, SOLDÁVEL (LINHA ÁGUA) - 22MM (7/8")</v>
          </cell>
          <cell r="C1732" t="str">
            <v>M</v>
          </cell>
          <cell r="D1732">
            <v>82.43</v>
          </cell>
          <cell r="E1732" t="str">
            <v>SIURB-E Jul/25</v>
          </cell>
        </row>
        <row r="1733">
          <cell r="A1733">
            <v>10007000</v>
          </cell>
          <cell r="B1733" t="str">
            <v>REDE DE GÁS</v>
          </cell>
          <cell r="C1733" t="str">
            <v>.</v>
          </cell>
          <cell r="D1733" t="str">
            <v>.</v>
          </cell>
          <cell r="E1733" t="str">
            <v>SIURB-E Jul/25</v>
          </cell>
        </row>
        <row r="1734">
          <cell r="A1734">
            <v>10007011</v>
          </cell>
          <cell r="B1734" t="str">
            <v>TUBO PRETO DE AÇO-CARBONO, CLASSE SCH-40 - 3/4"</v>
          </cell>
          <cell r="C1734" t="str">
            <v>M</v>
          </cell>
          <cell r="D1734">
            <v>71.22</v>
          </cell>
          <cell r="E1734" t="str">
            <v>SIURB-E Jul/25</v>
          </cell>
        </row>
        <row r="1735">
          <cell r="A1735">
            <v>10007012</v>
          </cell>
          <cell r="B1735" t="str">
            <v>TUBO PRETO DE AÇO-CARBONO, CLASSE SCH-40 - 1"</v>
          </cell>
          <cell r="C1735" t="str">
            <v>M</v>
          </cell>
          <cell r="D1735">
            <v>101.85</v>
          </cell>
          <cell r="E1735" t="str">
            <v>SIURB-E Jul/25</v>
          </cell>
        </row>
        <row r="1736">
          <cell r="A1736">
            <v>10007013</v>
          </cell>
          <cell r="B1736" t="str">
            <v>TUBO PRETO DE AÇO-CARBONO, CLASSE SCH-40 - 1 1/4"</v>
          </cell>
          <cell r="C1736" t="str">
            <v>M</v>
          </cell>
          <cell r="D1736">
            <v>118.37</v>
          </cell>
          <cell r="E1736" t="str">
            <v>SIURB-E Jul/25</v>
          </cell>
        </row>
        <row r="1737">
          <cell r="A1737">
            <v>10007014</v>
          </cell>
          <cell r="B1737" t="str">
            <v>TUBO PRETO DE AÇO-CARBONO, CLASSE SCH-40 - 1 1/2"</v>
          </cell>
          <cell r="C1737" t="str">
            <v>M</v>
          </cell>
          <cell r="D1737">
            <v>141.06</v>
          </cell>
          <cell r="E1737" t="str">
            <v>SIURB-E Jul/25</v>
          </cell>
        </row>
        <row r="1738">
          <cell r="A1738">
            <v>10007020</v>
          </cell>
          <cell r="B1738" t="str">
            <v>VÁLVULA ESFÉRICA MONOBLOCO EM LATÃO, 3/4" NPT</v>
          </cell>
          <cell r="C1738" t="str">
            <v>UN</v>
          </cell>
          <cell r="D1738">
            <v>84.13</v>
          </cell>
          <cell r="E1738" t="str">
            <v>SIURB-E Jul/25</v>
          </cell>
        </row>
        <row r="1739">
          <cell r="A1739">
            <v>10007060</v>
          </cell>
          <cell r="B1739" t="str">
            <v>HV.04 - ABRIGO PARA GÁS EM BLOCO DE CONCRETO APARENTE PARA 2 BOTIJÕES</v>
          </cell>
          <cell r="C1739" t="str">
            <v>UN</v>
          </cell>
          <cell r="D1739">
            <v>734.48</v>
          </cell>
          <cell r="E1739" t="str">
            <v>SIURB-E Jul/25</v>
          </cell>
        </row>
        <row r="1740">
          <cell r="A1740">
            <v>10007062</v>
          </cell>
          <cell r="B1740" t="str">
            <v>HV.11 - ABRIGO PARA GÁS EM ALVENARIA REVESTIDA PARA 2 BOTIJÕES</v>
          </cell>
          <cell r="C1740" t="str">
            <v>UN</v>
          </cell>
          <cell r="D1740">
            <v>958.54</v>
          </cell>
          <cell r="E1740" t="str">
            <v>SIURB-E Jul/25</v>
          </cell>
        </row>
        <row r="1741">
          <cell r="A1741">
            <v>10007063</v>
          </cell>
          <cell r="B1741" t="str">
            <v>HV.13 - ABRIGO PARA GÁS EM BLOCOS DE CONCRETO APARENTE PARA 2 CILINDROS</v>
          </cell>
          <cell r="C1741" t="str">
            <v>UN</v>
          </cell>
          <cell r="D1741">
            <v>1787.12</v>
          </cell>
          <cell r="E1741" t="str">
            <v>SIURB-E Jul/25</v>
          </cell>
        </row>
        <row r="1742">
          <cell r="A1742">
            <v>10007064</v>
          </cell>
          <cell r="B1742" t="str">
            <v>HV.14 - ABRIGO PARA GÁS EM BLOCO DE CONCRETO APARENTE PARA 4 CILINDROS</v>
          </cell>
          <cell r="C1742" t="str">
            <v>UN</v>
          </cell>
          <cell r="D1742">
            <v>2320.0100000000002</v>
          </cell>
          <cell r="E1742" t="str">
            <v>SIURB-E Jul/25</v>
          </cell>
        </row>
        <row r="1743">
          <cell r="A1743">
            <v>10007065</v>
          </cell>
          <cell r="B1743" t="str">
            <v>HV.15 - ABRIGO PARA GÁS EM BLOCO DE CONCRETO APARENTE PARA 6 CILINDROS</v>
          </cell>
          <cell r="C1743" t="str">
            <v>UN</v>
          </cell>
          <cell r="D1743">
            <v>2951.28</v>
          </cell>
          <cell r="E1743" t="str">
            <v>SIURB-E Jul/25</v>
          </cell>
        </row>
        <row r="1744">
          <cell r="A1744">
            <v>10007067</v>
          </cell>
          <cell r="B1744" t="str">
            <v>HV.17 - ABRIGO PARA GÁS EM TIJOLO APARENTE PARA 4 CILINDROS</v>
          </cell>
          <cell r="C1744" t="str">
            <v>UN</v>
          </cell>
          <cell r="D1744">
            <v>2746.21</v>
          </cell>
          <cell r="E1744" t="str">
            <v>SIURB-E Jul/25</v>
          </cell>
        </row>
        <row r="1745">
          <cell r="A1745">
            <v>10007068</v>
          </cell>
          <cell r="B1745" t="str">
            <v>HV.18 - ABRIGO PARA GÁS EM TIJOLO APARENTE PARA 6 CILINDROS</v>
          </cell>
          <cell r="C1745" t="str">
            <v>UN</v>
          </cell>
          <cell r="D1745">
            <v>3467.83</v>
          </cell>
          <cell r="E1745" t="str">
            <v>SIURB-E Jul/25</v>
          </cell>
        </row>
        <row r="1746">
          <cell r="A1746">
            <v>10007069</v>
          </cell>
          <cell r="B1746" t="str">
            <v>HV.19 - ABRIGO PARA GÁS EM ALVENARIA REVESTIDA PARA 2 CILINDROS</v>
          </cell>
          <cell r="C1746" t="str">
            <v>UN</v>
          </cell>
          <cell r="D1746">
            <v>2181.35</v>
          </cell>
          <cell r="E1746" t="str">
            <v>SIURB-E Jul/25</v>
          </cell>
        </row>
        <row r="1747">
          <cell r="A1747">
            <v>10007070</v>
          </cell>
          <cell r="B1747" t="str">
            <v>HV.20- ABRIGO PARA GÁS EM ALVENARIA REVESTIDA PARA 4 CILINDROS</v>
          </cell>
          <cell r="C1747" t="str">
            <v>UN</v>
          </cell>
          <cell r="D1747">
            <v>2787.29</v>
          </cell>
          <cell r="E1747" t="str">
            <v>SIURB-E Jul/25</v>
          </cell>
        </row>
        <row r="1748">
          <cell r="A1748">
            <v>10007071</v>
          </cell>
          <cell r="B1748" t="str">
            <v>HV.21 - ABRIGO PARA GÁS EM ALVENARIA REVESTIDA PARA 6 CILINDROS</v>
          </cell>
          <cell r="C1748" t="str">
            <v>UN</v>
          </cell>
          <cell r="D1748">
            <v>3505.17</v>
          </cell>
          <cell r="E1748" t="str">
            <v>SIURB-E Jul/25</v>
          </cell>
        </row>
        <row r="1749">
          <cell r="A1749">
            <v>10007080</v>
          </cell>
          <cell r="B1749" t="str">
            <v>HD.10 - INSTALAÇÃO PARA 2 BOTIJÕES GLP 13KG, EXCLUSIVE ABRIGO</v>
          </cell>
          <cell r="C1749" t="str">
            <v>UN</v>
          </cell>
          <cell r="D1749">
            <v>18.29</v>
          </cell>
          <cell r="E1749" t="str">
            <v>SIURB-E Jul/25</v>
          </cell>
        </row>
        <row r="1750">
          <cell r="A1750">
            <v>10007081</v>
          </cell>
          <cell r="B1750" t="str">
            <v>HD.11 - INSTALAÇÃO PARA 2 CILINDROS GLP 45 KG, EXCLUSIVE ABRIGO</v>
          </cell>
          <cell r="C1750" t="str">
            <v>UN</v>
          </cell>
          <cell r="D1750">
            <v>871.95</v>
          </cell>
          <cell r="E1750" t="str">
            <v>SIURB-E Jul/25</v>
          </cell>
        </row>
        <row r="1751">
          <cell r="A1751">
            <v>10007082</v>
          </cell>
          <cell r="B1751" t="str">
            <v>HD.12 - INSTALAÇÃO PARA 4 CILINDRO GLP 45KG, EXCLUSIVE ABRIGO</v>
          </cell>
          <cell r="C1751" t="str">
            <v>UN</v>
          </cell>
          <cell r="D1751">
            <v>1052.04</v>
          </cell>
          <cell r="E1751" t="str">
            <v>SIURB-E Jul/25</v>
          </cell>
        </row>
        <row r="1752">
          <cell r="A1752">
            <v>10007083</v>
          </cell>
          <cell r="B1752" t="str">
            <v>HD.13  - INSTALAÇÃO PARA 6 CILINDROS GLP 45KG, EXCLUSIVE ABRIGO</v>
          </cell>
          <cell r="C1752" t="str">
            <v>UN</v>
          </cell>
          <cell r="D1752">
            <v>1201.55</v>
          </cell>
          <cell r="E1752" t="str">
            <v>SIURB-E Jul/25</v>
          </cell>
        </row>
        <row r="1753">
          <cell r="A1753">
            <v>10007085</v>
          </cell>
          <cell r="B1753" t="str">
            <v>BOTIJÃO DE GÁS DE 13KG COM CARGA</v>
          </cell>
          <cell r="C1753" t="str">
            <v>UN</v>
          </cell>
          <cell r="D1753">
            <v>347.3</v>
          </cell>
          <cell r="E1753" t="str">
            <v>SIURB-E Jul/25</v>
          </cell>
        </row>
        <row r="1754">
          <cell r="A1754">
            <v>10007086</v>
          </cell>
          <cell r="B1754" t="str">
            <v>CILINDRO DE G.L.P. DE 45KG COM CARGA</v>
          </cell>
          <cell r="C1754" t="str">
            <v>UN</v>
          </cell>
          <cell r="D1754">
            <v>1066.6199999999999</v>
          </cell>
          <cell r="E1754" t="str">
            <v>SIURB-E Jul/25</v>
          </cell>
        </row>
        <row r="1755">
          <cell r="A1755">
            <v>10007090</v>
          </cell>
          <cell r="B1755" t="str">
            <v>CAIXA COM COLETOR DE ÁGUA (SIFÃO) PARA REDE DE GÁS</v>
          </cell>
          <cell r="C1755" t="str">
            <v>UN</v>
          </cell>
          <cell r="D1755">
            <v>208.11</v>
          </cell>
          <cell r="E1755" t="str">
            <v>SIURB-E Jul/25</v>
          </cell>
        </row>
        <row r="1756">
          <cell r="A1756">
            <v>10007095</v>
          </cell>
          <cell r="B1756" t="str">
            <v>PROTEÇÃO ANTICORROSIVA PARA TUBULAÇÃO ENTERRADA</v>
          </cell>
          <cell r="C1756" t="str">
            <v>M</v>
          </cell>
          <cell r="D1756">
            <v>3.63</v>
          </cell>
          <cell r="E1756" t="str">
            <v>SIURB-E Jul/25</v>
          </cell>
        </row>
        <row r="1757">
          <cell r="A1757">
            <v>10007098</v>
          </cell>
          <cell r="B1757" t="str">
            <v>ENVELOPAMENTO DE TUBULAÇÃO ENTERRADA, COM CONCRETO</v>
          </cell>
          <cell r="C1757" t="str">
            <v>M</v>
          </cell>
          <cell r="D1757">
            <v>43.1</v>
          </cell>
          <cell r="E1757" t="str">
            <v>SIURB-E Jul/25</v>
          </cell>
        </row>
        <row r="1758">
          <cell r="A1758">
            <v>10008000</v>
          </cell>
          <cell r="B1758" t="str">
            <v>REDE DE PREVENÇÃO E COMBATE A INCÊNDIOS</v>
          </cell>
          <cell r="C1758" t="str">
            <v>.</v>
          </cell>
          <cell r="D1758" t="str">
            <v>.</v>
          </cell>
          <cell r="E1758" t="str">
            <v>SIURB-E Jul/25</v>
          </cell>
        </row>
        <row r="1759">
          <cell r="A1759">
            <v>10008002</v>
          </cell>
          <cell r="B1759" t="str">
            <v>TUBO DE AÇO-CARBONO GALVANIZADO, CLASSE MÉDIA (DIN2440) - 2 1/2"</v>
          </cell>
          <cell r="C1759" t="str">
            <v>M</v>
          </cell>
          <cell r="D1759">
            <v>241.26</v>
          </cell>
          <cell r="E1759" t="str">
            <v>SIURB-E Jul/25</v>
          </cell>
        </row>
        <row r="1760">
          <cell r="A1760">
            <v>10008003</v>
          </cell>
          <cell r="B1760" t="str">
            <v>TUBO DE AÇO-CARBONO GALVANIZADO, CLASSE MÉDIA (DIN2440) - 3"</v>
          </cell>
          <cell r="C1760" t="str">
            <v>M</v>
          </cell>
          <cell r="D1760">
            <v>274.08999999999997</v>
          </cell>
          <cell r="E1760" t="str">
            <v>SIURB-E Jul/25</v>
          </cell>
        </row>
        <row r="1761">
          <cell r="A1761">
            <v>10008005</v>
          </cell>
          <cell r="B1761" t="str">
            <v>TUBO DE AÇO-CARBONO GALVANIZADO, CLASSE MÉDIA (DIN2440) - 4"</v>
          </cell>
          <cell r="C1761" t="str">
            <v>M</v>
          </cell>
          <cell r="D1761">
            <v>354.92</v>
          </cell>
          <cell r="E1761" t="str">
            <v>SIURB-E Jul/25</v>
          </cell>
        </row>
        <row r="1762">
          <cell r="A1762">
            <v>10008006</v>
          </cell>
          <cell r="B1762" t="str">
            <v>TUBO DE AÇO-CARBONO GALVANIZADO, CLASSE MÉDIA (DIN2440) - 6"</v>
          </cell>
          <cell r="C1762" t="str">
            <v>M</v>
          </cell>
          <cell r="D1762">
            <v>554.1</v>
          </cell>
          <cell r="E1762" t="str">
            <v>SIURB-E Jul/25</v>
          </cell>
        </row>
        <row r="1763">
          <cell r="A1763">
            <v>10008031</v>
          </cell>
          <cell r="B1763" t="str">
            <v>REGISTRO DE GAVETA, METAL AMARELO - 2 1/2"</v>
          </cell>
          <cell r="C1763" t="str">
            <v>UN</v>
          </cell>
          <cell r="D1763">
            <v>464.95</v>
          </cell>
          <cell r="E1763" t="str">
            <v>SIURB-E Jul/25</v>
          </cell>
        </row>
        <row r="1764">
          <cell r="A1764">
            <v>10008032</v>
          </cell>
          <cell r="B1764" t="str">
            <v>REGISTRO DE GAVETA, METAL AMARELO - 3"</v>
          </cell>
          <cell r="C1764" t="str">
            <v>UN</v>
          </cell>
          <cell r="D1764">
            <v>716.72</v>
          </cell>
          <cell r="E1764" t="str">
            <v>SIURB-E Jul/25</v>
          </cell>
        </row>
        <row r="1765">
          <cell r="A1765">
            <v>10008034</v>
          </cell>
          <cell r="B1765" t="str">
            <v>REGISTRO DE GAVETA, METAL AMARELO - 4"</v>
          </cell>
          <cell r="C1765" t="str">
            <v>UN</v>
          </cell>
          <cell r="D1765">
            <v>1202.99</v>
          </cell>
          <cell r="E1765" t="str">
            <v>SIURB-E Jul/25</v>
          </cell>
        </row>
        <row r="1766">
          <cell r="A1766">
            <v>10008049</v>
          </cell>
          <cell r="B1766" t="str">
            <v>ENVELOPAMENTO DE TUBULAÇÃO ENTERRADA, COM CONCRETO</v>
          </cell>
          <cell r="C1766" t="str">
            <v>M</v>
          </cell>
          <cell r="D1766">
            <v>43.1</v>
          </cell>
          <cell r="E1766" t="str">
            <v>SIURB-E Jul/25</v>
          </cell>
        </row>
        <row r="1767">
          <cell r="A1767">
            <v>10008050</v>
          </cell>
          <cell r="B1767" t="str">
            <v>RECALQUE DE PASSEIO COM UNIÃO ENGATE RÁPIDO - REGISTRO TIPO GLOBO 2 1/2"</v>
          </cell>
          <cell r="C1767" t="str">
            <v>UN</v>
          </cell>
          <cell r="D1767">
            <v>877.48</v>
          </cell>
          <cell r="E1767" t="str">
            <v>SIURB-E Jul/25</v>
          </cell>
        </row>
        <row r="1768">
          <cell r="A1768">
            <v>10008055</v>
          </cell>
          <cell r="B1768" t="str">
            <v>HIDRANTE COM UNIÃO DE ENGATE RÁPIDO - REGISTRO TIPO GLOBO 2 1/2"</v>
          </cell>
          <cell r="C1768" t="str">
            <v>UN</v>
          </cell>
          <cell r="D1768">
            <v>413.28</v>
          </cell>
          <cell r="E1768" t="str">
            <v>SIURB-E Jul/25</v>
          </cell>
        </row>
        <row r="1769">
          <cell r="A1769">
            <v>10008060</v>
          </cell>
          <cell r="B1769" t="str">
            <v>ABRIGO DE EMBUTIR PARA HIDRANTE E MANGUEIRA - CHAPA DE AÇO N.20</v>
          </cell>
          <cell r="C1769" t="str">
            <v>UN</v>
          </cell>
          <cell r="D1769">
            <v>542.25</v>
          </cell>
          <cell r="E1769" t="str">
            <v>SIURB-E Jul/25</v>
          </cell>
        </row>
        <row r="1770">
          <cell r="A1770">
            <v>10008065</v>
          </cell>
          <cell r="B1770" t="str">
            <v>MANGUEIRA DE INCÊNDIO COM UNIÃO DE ENGATE RÁPIDO, 15M - 1 1/2"</v>
          </cell>
          <cell r="C1770" t="str">
            <v>UN</v>
          </cell>
          <cell r="D1770">
            <v>371.73</v>
          </cell>
          <cell r="E1770" t="str">
            <v>SIURB-E Jul/25</v>
          </cell>
        </row>
        <row r="1771">
          <cell r="A1771">
            <v>10008068</v>
          </cell>
          <cell r="B1771" t="str">
            <v>MANGUEIRA DE INCÊNDIO COM UNIÃO DE ENGATE RÁPIDO, 30M - 1 1/2"</v>
          </cell>
          <cell r="C1771" t="str">
            <v>UN</v>
          </cell>
          <cell r="D1771">
            <v>612.12</v>
          </cell>
          <cell r="E1771" t="str">
            <v>SIURB-E Jul/25</v>
          </cell>
        </row>
        <row r="1772">
          <cell r="A1772">
            <v>10008072</v>
          </cell>
          <cell r="B1772" t="str">
            <v>MANGUEIRA DE INCÊNDIO COM UNIÃO DE ENGATE RÁPIDO, 30M - 2 1/2"</v>
          </cell>
          <cell r="C1772" t="str">
            <v>UN</v>
          </cell>
          <cell r="D1772">
            <v>918.84</v>
          </cell>
          <cell r="E1772" t="str">
            <v>SIURB-E Jul/25</v>
          </cell>
        </row>
        <row r="1773">
          <cell r="A1773">
            <v>10008073</v>
          </cell>
          <cell r="B1773" t="str">
            <v>ESGUICHO DE INCÊNDIO COM ENGATE RÁPIDO - 1 1/2"X1/2"</v>
          </cell>
          <cell r="C1773" t="str">
            <v>UN</v>
          </cell>
          <cell r="D1773">
            <v>79.900000000000006</v>
          </cell>
          <cell r="E1773" t="str">
            <v>SIURB-E Jul/25</v>
          </cell>
        </row>
        <row r="1774">
          <cell r="A1774">
            <v>10008080</v>
          </cell>
          <cell r="B1774" t="str">
            <v>EXTINTOR DE INCÊNDIO COM CARGA DE GÁS CARBÔNICO (CO2) - 4KG</v>
          </cell>
          <cell r="C1774" t="str">
            <v>UN</v>
          </cell>
          <cell r="D1774">
            <v>617.55999999999995</v>
          </cell>
          <cell r="E1774" t="str">
            <v>SIURB-E Jul/25</v>
          </cell>
        </row>
        <row r="1775">
          <cell r="A1775">
            <v>10008081</v>
          </cell>
          <cell r="B1775" t="str">
            <v>EXTINTOR DE INCÊNDIO COM CARGA DE GÁS CARBÔNICO (CO2) - 6KG</v>
          </cell>
          <cell r="C1775" t="str">
            <v>UN</v>
          </cell>
          <cell r="D1775">
            <v>648.59</v>
          </cell>
          <cell r="E1775" t="str">
            <v>SIURB-E Jul/25</v>
          </cell>
        </row>
        <row r="1776">
          <cell r="A1776">
            <v>10008082</v>
          </cell>
          <cell r="B1776" t="str">
            <v>EXTINTOR DE INCÊNDIO COM CARGA DE GÁS CARBÔNICO (CO2) - 10KG</v>
          </cell>
          <cell r="C1776" t="str">
            <v>UN</v>
          </cell>
          <cell r="D1776">
            <v>1585.25</v>
          </cell>
          <cell r="E1776" t="str">
            <v>SIURB-E Jul/25</v>
          </cell>
        </row>
        <row r="1777">
          <cell r="A1777">
            <v>10008085</v>
          </cell>
          <cell r="B1777" t="str">
            <v>EXTINTOR DE INCÊNDIO COM CARGA DE ÁGUA PRESSURIZADA - 10L</v>
          </cell>
          <cell r="C1777" t="str">
            <v>UN</v>
          </cell>
          <cell r="D1777">
            <v>221.85</v>
          </cell>
          <cell r="E1777" t="str">
            <v>SIURB-E Jul/25</v>
          </cell>
        </row>
        <row r="1778">
          <cell r="A1778">
            <v>10008088</v>
          </cell>
          <cell r="B1778" t="str">
            <v>EXTINTOR DE INCÊNDIO COM CARGA DE ESPUMA QUÍMICA - 9L</v>
          </cell>
          <cell r="C1778" t="str">
            <v>UN</v>
          </cell>
          <cell r="D1778">
            <v>812.11</v>
          </cell>
          <cell r="E1778" t="str">
            <v>SIURB-E Jul/25</v>
          </cell>
        </row>
        <row r="1779">
          <cell r="A1779">
            <v>10008090</v>
          </cell>
          <cell r="B1779" t="str">
            <v>EXTINTOR DE INCÊNDIO COM CARGA DE PÓ QUÍMICO SECO - 4KG</v>
          </cell>
          <cell r="C1779" t="str">
            <v>UN</v>
          </cell>
          <cell r="D1779">
            <v>202.96</v>
          </cell>
          <cell r="E1779" t="str">
            <v>SIURB-E Jul/25</v>
          </cell>
        </row>
        <row r="1780">
          <cell r="A1780">
            <v>10008092</v>
          </cell>
          <cell r="B1780" t="str">
            <v>EXTINTOR DE INCÊNDIO COM CARGA DE PÓ QUÍMICO SECO - 8KG</v>
          </cell>
          <cell r="C1780" t="str">
            <v>UN</v>
          </cell>
          <cell r="D1780">
            <v>287.94</v>
          </cell>
          <cell r="E1780" t="str">
            <v>SIURB-E Jul/25</v>
          </cell>
        </row>
        <row r="1781">
          <cell r="A1781">
            <v>10008093</v>
          </cell>
          <cell r="B1781" t="str">
            <v>EXTINTOR DE INCÊNDIO COM CARGA DE PÓ QUÍMICO SECO - 12KG</v>
          </cell>
          <cell r="C1781" t="str">
            <v>UN</v>
          </cell>
          <cell r="D1781">
            <v>313.64</v>
          </cell>
          <cell r="E1781" t="str">
            <v>SIURB-E Jul/25</v>
          </cell>
        </row>
        <row r="1782">
          <cell r="A1782">
            <v>10008095</v>
          </cell>
          <cell r="B1782" t="str">
            <v>SETA PARA HIDRANTE/EXTINTOR DE INCÊNDIO</v>
          </cell>
          <cell r="C1782" t="str">
            <v>UN</v>
          </cell>
          <cell r="D1782">
            <v>22.72</v>
          </cell>
          <cell r="E1782" t="str">
            <v>SIURB-E Jul/25</v>
          </cell>
        </row>
        <row r="1783">
          <cell r="A1783">
            <v>10008098</v>
          </cell>
          <cell r="B1783" t="str">
            <v>SPRINKLER COM RESPOSTA PADRÃO BULBO VERMELHO</v>
          </cell>
          <cell r="C1783" t="str">
            <v>UN</v>
          </cell>
          <cell r="D1783">
            <v>40.700000000000003</v>
          </cell>
          <cell r="E1783" t="str">
            <v>SIURB-E Jul/25</v>
          </cell>
        </row>
        <row r="1784">
          <cell r="A1784">
            <v>10009000</v>
          </cell>
          <cell r="B1784" t="str">
            <v>REDE DE ESGOTO SANITÁRIO - TUBULAÇÃO</v>
          </cell>
          <cell r="C1784" t="str">
            <v>.</v>
          </cell>
          <cell r="D1784" t="str">
            <v>.</v>
          </cell>
          <cell r="E1784" t="str">
            <v>SIURB-E Jul/25</v>
          </cell>
        </row>
        <row r="1785">
          <cell r="A1785">
            <v>10009010</v>
          </cell>
          <cell r="B1785" t="str">
            <v>TUBO DE FERRO FUNDIDO PARA ESGOTO, LINHA SMU - 50MM</v>
          </cell>
          <cell r="C1785" t="str">
            <v>M</v>
          </cell>
          <cell r="D1785">
            <v>387.76</v>
          </cell>
          <cell r="E1785" t="str">
            <v>SIURB-E Jul/25</v>
          </cell>
        </row>
        <row r="1786">
          <cell r="A1786">
            <v>10009011</v>
          </cell>
          <cell r="B1786" t="str">
            <v>TUBO DE FERRO FUNDIDO PARA ESGOTO, LINHA SMU - 75MM</v>
          </cell>
          <cell r="C1786" t="str">
            <v>M</v>
          </cell>
          <cell r="D1786">
            <v>529.4</v>
          </cell>
          <cell r="E1786" t="str">
            <v>SIURB-E Jul/25</v>
          </cell>
        </row>
        <row r="1787">
          <cell r="A1787">
            <v>10009012</v>
          </cell>
          <cell r="B1787" t="str">
            <v>TUBO DE FERRO FUNDIDO PARA ESGOTO, LINHA SMU - 100MM</v>
          </cell>
          <cell r="C1787" t="str">
            <v>M</v>
          </cell>
          <cell r="D1787">
            <v>543.62</v>
          </cell>
          <cell r="E1787" t="str">
            <v>SIURB-E Jul/25</v>
          </cell>
        </row>
        <row r="1788">
          <cell r="A1788">
            <v>10009013</v>
          </cell>
          <cell r="B1788" t="str">
            <v>TUBO DE FERRO FUNDIDO PARA ESGOTO, LINHA SMU - 150MM</v>
          </cell>
          <cell r="C1788" t="str">
            <v>M</v>
          </cell>
          <cell r="D1788">
            <v>691.03</v>
          </cell>
          <cell r="E1788" t="str">
            <v>SIURB-E Jul/25</v>
          </cell>
        </row>
        <row r="1789">
          <cell r="A1789">
            <v>10009030</v>
          </cell>
          <cell r="B1789" t="str">
            <v>TUBO DE PVC RÍGIDO, PONTA E BOLSA (LINHA ESGOTO) - 40MM (1 1/2")</v>
          </cell>
          <cell r="C1789" t="str">
            <v>M</v>
          </cell>
          <cell r="D1789">
            <v>28.59</v>
          </cell>
          <cell r="E1789" t="str">
            <v>SIURB-E Jul/25</v>
          </cell>
        </row>
        <row r="1790">
          <cell r="A1790">
            <v>10009031</v>
          </cell>
          <cell r="B1790" t="str">
            <v>TUBO DE PVC RÍGIDO, PONTA E BOLSA (LINHA ESGOTO) - 50MM (2")</v>
          </cell>
          <cell r="C1790" t="str">
            <v>M</v>
          </cell>
          <cell r="D1790">
            <v>37.369999999999997</v>
          </cell>
          <cell r="E1790" t="str">
            <v>SIURB-E Jul/25</v>
          </cell>
        </row>
        <row r="1791">
          <cell r="A1791">
            <v>10009032</v>
          </cell>
          <cell r="B1791" t="str">
            <v>TUBO DE PVC RÍGIDO, PONTA E BOLSA (LINHA ESGOTO) - 75MM (3")</v>
          </cell>
          <cell r="C1791" t="str">
            <v>M</v>
          </cell>
          <cell r="D1791">
            <v>73.87</v>
          </cell>
          <cell r="E1791" t="str">
            <v>SIURB-E Jul/25</v>
          </cell>
        </row>
        <row r="1792">
          <cell r="A1792">
            <v>10009033</v>
          </cell>
          <cell r="B1792" t="str">
            <v>TUBO DE PVC RÍGIDO, PONTA E BOLSA (LINHA ESGOTO) - 100MM (4")</v>
          </cell>
          <cell r="C1792" t="str">
            <v>M</v>
          </cell>
          <cell r="D1792">
            <v>51.47</v>
          </cell>
          <cell r="E1792" t="str">
            <v>SIURB-E Jul/25</v>
          </cell>
        </row>
        <row r="1793">
          <cell r="A1793">
            <v>10009034</v>
          </cell>
          <cell r="B1793" t="str">
            <v>TUBO DE PVC RÍGIDO, PONTA E BOLSA (LINHA ESGOTO) - 150MM (6")</v>
          </cell>
          <cell r="C1793" t="str">
            <v>M</v>
          </cell>
          <cell r="D1793">
            <v>116.74</v>
          </cell>
          <cell r="E1793" t="str">
            <v>SIURB-E Jul/25</v>
          </cell>
        </row>
        <row r="1794">
          <cell r="A1794">
            <v>10009035</v>
          </cell>
          <cell r="B1794" t="str">
            <v>TUBO DE PVC RÍGIDO, PONTA E BOLSA (LINHA ESGOTO) - 200MM (8")</v>
          </cell>
          <cell r="C1794" t="str">
            <v>M</v>
          </cell>
          <cell r="D1794">
            <v>189.11</v>
          </cell>
          <cell r="E1794" t="str">
            <v>SIURB-E Jul/25</v>
          </cell>
        </row>
        <row r="1795">
          <cell r="A1795">
            <v>10009098</v>
          </cell>
          <cell r="B1795" t="str">
            <v>ENVELOPAMENTO DE TUBULAÇÃO ENTERRADA, COM CONCRETO</v>
          </cell>
          <cell r="C1795" t="str">
            <v>M</v>
          </cell>
          <cell r="D1795">
            <v>43.1</v>
          </cell>
          <cell r="E1795" t="str">
            <v>SIURB-E Jul/25</v>
          </cell>
        </row>
        <row r="1796">
          <cell r="A1796">
            <v>10010000</v>
          </cell>
          <cell r="B1796" t="str">
            <v>REDE DE ESGOTO SANITÁRIO - ACESSÓRIOS</v>
          </cell>
          <cell r="C1796" t="str">
            <v>.</v>
          </cell>
          <cell r="D1796" t="str">
            <v>.</v>
          </cell>
          <cell r="E1796" t="str">
            <v>SIURB-E Jul/25</v>
          </cell>
        </row>
        <row r="1797">
          <cell r="A1797">
            <v>10010001</v>
          </cell>
          <cell r="B1797" t="str">
            <v>RALO SECO DE PVC RÍGIDO, COM SAÍDA SOLDADA DE 40MM - DIÂMETRO 100MM</v>
          </cell>
          <cell r="C1797" t="str">
            <v>UN</v>
          </cell>
          <cell r="D1797">
            <v>53.12</v>
          </cell>
          <cell r="E1797" t="str">
            <v>SIURB-E Jul/25</v>
          </cell>
        </row>
        <row r="1798">
          <cell r="A1798">
            <v>10010010</v>
          </cell>
          <cell r="B1798" t="str">
            <v>CAIXA SIFONADA DE PVC RÍGIDO - 100X150MM</v>
          </cell>
          <cell r="C1798" t="str">
            <v>UN</v>
          </cell>
          <cell r="D1798">
            <v>56.24</v>
          </cell>
          <cell r="E1798" t="str">
            <v>SIURB-E Jul/25</v>
          </cell>
        </row>
        <row r="1799">
          <cell r="A1799">
            <v>10010012</v>
          </cell>
          <cell r="B1799" t="str">
            <v>CAIXA SIFONADA DE PVC RÍGIDO - 150X150MM</v>
          </cell>
          <cell r="C1799" t="str">
            <v>UN</v>
          </cell>
          <cell r="D1799">
            <v>77.14</v>
          </cell>
          <cell r="E1799" t="str">
            <v>SIURB-E Jul/25</v>
          </cell>
        </row>
        <row r="1800">
          <cell r="A1800">
            <v>10010015</v>
          </cell>
          <cell r="B1800" t="str">
            <v>CAIXA SIFONADA DE PVC RÍGIDO 250X230X75MM</v>
          </cell>
          <cell r="C1800" t="str">
            <v>UN</v>
          </cell>
          <cell r="D1800">
            <v>116</v>
          </cell>
          <cell r="E1800" t="str">
            <v>SIURB-E Jul/25</v>
          </cell>
        </row>
        <row r="1801">
          <cell r="A1801">
            <v>10010035</v>
          </cell>
          <cell r="B1801" t="str">
            <v>RALO SECO DE FERRO FUNDIDO, COM SAÍDA VERTICAL (SMU) - DIÂMETRO 100MM</v>
          </cell>
          <cell r="C1801" t="str">
            <v>UN</v>
          </cell>
          <cell r="D1801">
            <v>179.3</v>
          </cell>
          <cell r="E1801" t="str">
            <v>SIURB-E Jul/25</v>
          </cell>
        </row>
        <row r="1802">
          <cell r="A1802">
            <v>10010036</v>
          </cell>
          <cell r="B1802" t="str">
            <v>CAIXA DE GORDURA COM CESTO DE LIMPEZA EM PVC 100MM - TIGRE OU SIMILAR</v>
          </cell>
          <cell r="C1802" t="str">
            <v>UN</v>
          </cell>
          <cell r="D1802">
            <v>436</v>
          </cell>
          <cell r="E1802" t="str">
            <v>SIURB-E Jul/25</v>
          </cell>
        </row>
        <row r="1803">
          <cell r="A1803">
            <v>10010059</v>
          </cell>
          <cell r="B1803" t="str">
            <v>CAIXA DE GORDURA, ALVENARIA DE TIJOLOS MACIÇOS COMUNS - 60X60CM</v>
          </cell>
          <cell r="C1803" t="str">
            <v>UN</v>
          </cell>
          <cell r="D1803">
            <v>424.6</v>
          </cell>
          <cell r="E1803" t="str">
            <v>SIURB-E Jul/25</v>
          </cell>
        </row>
        <row r="1804">
          <cell r="A1804">
            <v>10010060</v>
          </cell>
          <cell r="B1804" t="str">
            <v>FOSSA SÉPTICA EM ANÉIS DE CONCRETO, PARA 10 PESSOAS - 1,40 X 1,20M</v>
          </cell>
          <cell r="C1804" t="str">
            <v>UN</v>
          </cell>
          <cell r="D1804">
            <v>4330.28</v>
          </cell>
          <cell r="E1804" t="str">
            <v>SIURB-E Jul/25</v>
          </cell>
        </row>
        <row r="1805">
          <cell r="A1805">
            <v>10010061</v>
          </cell>
          <cell r="B1805" t="str">
            <v>FOSSA SÉPTICA EM ANÉIS DE CONCRETO, PARA 20 PESSOAS - 1,40 X 1,70M</v>
          </cell>
          <cell r="C1805" t="str">
            <v>UN</v>
          </cell>
          <cell r="D1805">
            <v>5431.74</v>
          </cell>
          <cell r="E1805" t="str">
            <v>SIURB-E Jul/25</v>
          </cell>
        </row>
        <row r="1806">
          <cell r="A1806">
            <v>10010064</v>
          </cell>
          <cell r="B1806" t="str">
            <v>FOSSA SÉPTICA EM ANÉIS DE CONCRETO, PARA 100 PESSOAS - 2,40 X 2,50M</v>
          </cell>
          <cell r="C1806" t="str">
            <v>UN</v>
          </cell>
          <cell r="D1806">
            <v>13468.42</v>
          </cell>
          <cell r="E1806" t="str">
            <v>SIURB-E Jul/25</v>
          </cell>
        </row>
        <row r="1807">
          <cell r="A1807">
            <v>10010066</v>
          </cell>
          <cell r="B1807" t="str">
            <v>FOSSA SÉPTICA EM ANÉIS DE CONCRETO, PARA 140 PESSOAS - 2,40 X 3,50M</v>
          </cell>
          <cell r="C1807" t="str">
            <v>UN</v>
          </cell>
          <cell r="D1807">
            <v>17469.32</v>
          </cell>
          <cell r="E1807" t="str">
            <v>SIURB-E Jul/25</v>
          </cell>
        </row>
        <row r="1808">
          <cell r="A1808">
            <v>10010070</v>
          </cell>
          <cell r="B1808" t="str">
            <v>SUMIDOURO, DIÂMETRO INTERNO 2,00M - POÇO ABSORVENTE</v>
          </cell>
          <cell r="C1808" t="str">
            <v>M</v>
          </cell>
          <cell r="D1808">
            <v>1325.22</v>
          </cell>
          <cell r="E1808" t="str">
            <v>SIURB-E Jul/25</v>
          </cell>
        </row>
        <row r="1809">
          <cell r="A1809">
            <v>10010071</v>
          </cell>
          <cell r="B1809" t="str">
            <v>SUMIDOURO, DIÂMETRO INTERNO 2,00M - TAMPÃO DE CONCRETO</v>
          </cell>
          <cell r="C1809" t="str">
            <v>UN</v>
          </cell>
          <cell r="D1809">
            <v>1364.52</v>
          </cell>
          <cell r="E1809" t="str">
            <v>SIURB-E Jul/25</v>
          </cell>
        </row>
        <row r="1810">
          <cell r="A1810">
            <v>10010081</v>
          </cell>
          <cell r="B1810" t="str">
            <v>FILTRO ANAERÓBICO D=3,00M H=2,00M</v>
          </cell>
          <cell r="C1810" t="str">
            <v>UN</v>
          </cell>
          <cell r="D1810">
            <v>19131.759999999998</v>
          </cell>
          <cell r="E1810" t="str">
            <v>SIURB-E Jul/25</v>
          </cell>
        </row>
        <row r="1811">
          <cell r="A1811">
            <v>10010084</v>
          </cell>
          <cell r="B1811" t="str">
            <v>ANEL DE CONCRETO D=2,00 H=0,50M</v>
          </cell>
          <cell r="C1811" t="str">
            <v>UN</v>
          </cell>
          <cell r="D1811">
            <v>1141.44</v>
          </cell>
          <cell r="E1811" t="str">
            <v>SIURB-E Jul/25</v>
          </cell>
        </row>
        <row r="1812">
          <cell r="A1812">
            <v>10010085</v>
          </cell>
          <cell r="B1812" t="str">
            <v>ANEL DE CONCRETO D=3,00 H=0,50M</v>
          </cell>
          <cell r="C1812" t="str">
            <v>UN</v>
          </cell>
          <cell r="D1812">
            <v>1973.54</v>
          </cell>
          <cell r="E1812" t="str">
            <v>SIURB-E Jul/25</v>
          </cell>
        </row>
        <row r="1813">
          <cell r="A1813">
            <v>10010094</v>
          </cell>
          <cell r="B1813" t="str">
            <v>HA.01 - CAIXA DE LIGAÇÃO OU INSPEÇÃO - ESCAVAÇÃO E APILOAMENTO</v>
          </cell>
          <cell r="C1813" t="str">
            <v>M3</v>
          </cell>
          <cell r="D1813">
            <v>69.91</v>
          </cell>
          <cell r="E1813" t="str">
            <v>SIURB-E Jul/25</v>
          </cell>
        </row>
        <row r="1814">
          <cell r="A1814">
            <v>10010095</v>
          </cell>
          <cell r="B1814" t="str">
            <v>HA.01 - CAIXA DE LIGAÇÃO OU INSPEÇÃO - LASTRO DE CONCRETO (FUNDO)</v>
          </cell>
          <cell r="C1814" t="str">
            <v>M3</v>
          </cell>
          <cell r="D1814">
            <v>587.02</v>
          </cell>
          <cell r="E1814" t="str">
            <v>SIURB-E Jul/25</v>
          </cell>
        </row>
        <row r="1815">
          <cell r="A1815">
            <v>10010096</v>
          </cell>
          <cell r="B1815" t="str">
            <v>HA.01 - CAIXA DE LIGAÇÃO OU INSPEÇÃO - ALVENARIA DE 1/2 TIJOLO, REVESTIDA</v>
          </cell>
          <cell r="C1815" t="str">
            <v>M2</v>
          </cell>
          <cell r="D1815">
            <v>346.78</v>
          </cell>
          <cell r="E1815" t="str">
            <v>SIURB-E Jul/25</v>
          </cell>
        </row>
        <row r="1816">
          <cell r="A1816">
            <v>10010097</v>
          </cell>
          <cell r="B1816" t="str">
            <v>HA.01 - CAIXA DE LIGAÇÃO OU INSPEÇÃO - ALVENARIA DE 1 TIJOLO, REVESTIDA</v>
          </cell>
          <cell r="C1816" t="str">
            <v>M2</v>
          </cell>
          <cell r="D1816">
            <v>476.6</v>
          </cell>
          <cell r="E1816" t="str">
            <v>SIURB-E Jul/25</v>
          </cell>
        </row>
        <row r="1817">
          <cell r="A1817">
            <v>10010098</v>
          </cell>
          <cell r="B1817" t="str">
            <v>HA.01 - CAIXA DE LIGAÇÃO OU INSPEÇÃO - TAMPA DE CONCRETO</v>
          </cell>
          <cell r="C1817" t="str">
            <v>M2</v>
          </cell>
          <cell r="D1817">
            <v>273.06</v>
          </cell>
          <cell r="E1817" t="str">
            <v>SIURB-E Jul/25</v>
          </cell>
        </row>
        <row r="1818">
          <cell r="A1818">
            <v>10010101</v>
          </cell>
          <cell r="B1818" t="str">
            <v>INSTALAÇÃO DE TERMINAL DE VENTILAÇÃO - 100 MM</v>
          </cell>
          <cell r="C1818" t="str">
            <v>UN</v>
          </cell>
          <cell r="D1818">
            <v>46.92</v>
          </cell>
          <cell r="E1818" t="str">
            <v>SIURB-E Jul/25</v>
          </cell>
        </row>
        <row r="1819">
          <cell r="A1819">
            <v>10010102</v>
          </cell>
          <cell r="B1819" t="str">
            <v>INSTALAÇÃO DE TERMINAL DE VENTILAÇÃO - 75 MM</v>
          </cell>
          <cell r="C1819" t="str">
            <v>UN</v>
          </cell>
          <cell r="D1819">
            <v>43.36</v>
          </cell>
          <cell r="E1819" t="str">
            <v>SIURB-E Jul/25</v>
          </cell>
        </row>
        <row r="1820">
          <cell r="A1820">
            <v>10011000</v>
          </cell>
          <cell r="B1820" t="str">
            <v>REDE DE ÁGUAS PLUVIAIS - CAPTAÇÃO</v>
          </cell>
          <cell r="C1820" t="str">
            <v>.</v>
          </cell>
          <cell r="D1820" t="str">
            <v>.</v>
          </cell>
          <cell r="E1820" t="str">
            <v>SIURB-E Jul/25</v>
          </cell>
        </row>
        <row r="1821">
          <cell r="A1821">
            <v>10011001</v>
          </cell>
          <cell r="B1821" t="str">
            <v>CALHA EM CHAPA DE AÇO GALVANIZADO N.24 - DESENVOLVIMENTO 33CM</v>
          </cell>
          <cell r="C1821" t="str">
            <v>M</v>
          </cell>
          <cell r="D1821">
            <v>80.349999999999994</v>
          </cell>
          <cell r="E1821" t="str">
            <v>SIURB-E Jul/25</v>
          </cell>
        </row>
        <row r="1822">
          <cell r="A1822">
            <v>10011002</v>
          </cell>
          <cell r="B1822" t="str">
            <v>CALHA EM CHAPA DE AÇO GALVANIZADO N.24 - DESENVOLVIMENTO 50CM</v>
          </cell>
          <cell r="C1822" t="str">
            <v>M</v>
          </cell>
          <cell r="D1822">
            <v>124.08</v>
          </cell>
          <cell r="E1822" t="str">
            <v>SIURB-E Jul/25</v>
          </cell>
        </row>
        <row r="1823">
          <cell r="A1823">
            <v>10011003</v>
          </cell>
          <cell r="B1823" t="str">
            <v>CALHA EM CHAPA DE AÇO GALVANIZADO N.24 - DESENVOLVIMENTO 100CM</v>
          </cell>
          <cell r="C1823" t="str">
            <v>M</v>
          </cell>
          <cell r="D1823">
            <v>222.38</v>
          </cell>
          <cell r="E1823" t="str">
            <v>SIURB-E Jul/25</v>
          </cell>
        </row>
        <row r="1824">
          <cell r="A1824">
            <v>10011004</v>
          </cell>
          <cell r="B1824" t="str">
            <v>CALHA EM ALUMÍNIO - ESP. 0,8MM - DESENVOLVIMENTO 50CM</v>
          </cell>
          <cell r="C1824" t="str">
            <v>M</v>
          </cell>
          <cell r="D1824">
            <v>158.94999999999999</v>
          </cell>
          <cell r="E1824" t="str">
            <v>SIURB-E Jul/25</v>
          </cell>
        </row>
        <row r="1825">
          <cell r="A1825">
            <v>10011005</v>
          </cell>
          <cell r="B1825" t="str">
            <v>CALHA EM ALUMÍNIO - ESP. 0,8MM - DESENVOLVIMENTO 100CM</v>
          </cell>
          <cell r="C1825" t="str">
            <v>M</v>
          </cell>
          <cell r="D1825">
            <v>308.07</v>
          </cell>
          <cell r="E1825" t="str">
            <v>SIURB-E Jul/25</v>
          </cell>
        </row>
        <row r="1826">
          <cell r="A1826">
            <v>10011006</v>
          </cell>
          <cell r="B1826" t="str">
            <v>CALHA EM ALUMÍNIO ESP. 1,0MM - DESENVOLVIMENTO 50CM</v>
          </cell>
          <cell r="C1826" t="str">
            <v>M</v>
          </cell>
          <cell r="D1826">
            <v>177.61</v>
          </cell>
          <cell r="E1826" t="str">
            <v>SIURB-E Jul/25</v>
          </cell>
        </row>
        <row r="1827">
          <cell r="A1827">
            <v>10011007</v>
          </cell>
          <cell r="B1827" t="str">
            <v>CALHA EM ALUMÍNIO ESP. 1,0MM - DESENVOLVIMENTO 100CM</v>
          </cell>
          <cell r="C1827" t="str">
            <v>M</v>
          </cell>
          <cell r="D1827">
            <v>337.98</v>
          </cell>
          <cell r="E1827" t="str">
            <v>SIURB-E Jul/25</v>
          </cell>
        </row>
        <row r="1828">
          <cell r="A1828">
            <v>10011010</v>
          </cell>
          <cell r="B1828" t="str">
            <v>CALHA EM PVC COM 125 ≤ DIÂM. ≤ 150MM</v>
          </cell>
          <cell r="C1828" t="str">
            <v>M</v>
          </cell>
          <cell r="D1828">
            <v>119.63</v>
          </cell>
          <cell r="E1828" t="str">
            <v>SIURB-E Jul/25</v>
          </cell>
        </row>
        <row r="1829">
          <cell r="A1829">
            <v>10011030</v>
          </cell>
          <cell r="B1829" t="str">
            <v>RUFO EM CHAPA DE AÇO GALVANIZADO N.24 - DESENVOLVIMENTO 16CM</v>
          </cell>
          <cell r="C1829" t="str">
            <v>M</v>
          </cell>
          <cell r="D1829">
            <v>47.1</v>
          </cell>
          <cell r="E1829" t="str">
            <v>SIURB-E Jul/25</v>
          </cell>
        </row>
        <row r="1830">
          <cell r="A1830">
            <v>10011031</v>
          </cell>
          <cell r="B1830" t="str">
            <v>RUFO EM CHAPA DE AÇO GALVANIZADO N.24 - DESENVOLVIMENTO 25CM</v>
          </cell>
          <cell r="C1830" t="str">
            <v>M</v>
          </cell>
          <cell r="D1830">
            <v>52.21</v>
          </cell>
          <cell r="E1830" t="str">
            <v>SIURB-E Jul/25</v>
          </cell>
        </row>
        <row r="1831">
          <cell r="A1831">
            <v>10011032</v>
          </cell>
          <cell r="B1831" t="str">
            <v>RUFO EM CHAPA DE AÇO GALVANIZADO N.24 - DESENVOLVIMENTO 33CM</v>
          </cell>
          <cell r="C1831" t="str">
            <v>M</v>
          </cell>
          <cell r="D1831">
            <v>69.73</v>
          </cell>
          <cell r="E1831" t="str">
            <v>SIURB-E Jul/25</v>
          </cell>
        </row>
        <row r="1832">
          <cell r="A1832">
            <v>10011033</v>
          </cell>
          <cell r="B1832" t="str">
            <v>RUFO EM CHAPA DE AÇO GALVANIZADO N.24 - DESENVOLVIMENTO 50CM</v>
          </cell>
          <cell r="C1832" t="str">
            <v>M</v>
          </cell>
          <cell r="D1832">
            <v>105.59</v>
          </cell>
          <cell r="E1832" t="str">
            <v>SIURB-E Jul/25</v>
          </cell>
        </row>
        <row r="1833">
          <cell r="A1833">
            <v>10011034</v>
          </cell>
          <cell r="B1833" t="str">
            <v>RUFO EM CHAPA DE AÇO GALVANIZADO N.24 - DESENVOLVIMENTO 100CM</v>
          </cell>
          <cell r="C1833" t="str">
            <v>M</v>
          </cell>
          <cell r="D1833">
            <v>182.36</v>
          </cell>
          <cell r="E1833" t="str">
            <v>SIURB-E Jul/25</v>
          </cell>
        </row>
        <row r="1834">
          <cell r="A1834">
            <v>10011035</v>
          </cell>
          <cell r="B1834" t="str">
            <v>RUFO EM CHAPA DE AÇO GALVANIZADO N.24 - DESENVOLVIMENTO 130CM</v>
          </cell>
          <cell r="C1834" t="str">
            <v>M</v>
          </cell>
          <cell r="D1834">
            <v>247.86</v>
          </cell>
          <cell r="E1834" t="str">
            <v>SIURB-E Jul/25</v>
          </cell>
        </row>
        <row r="1835">
          <cell r="A1835">
            <v>10011036</v>
          </cell>
          <cell r="B1835" t="str">
            <v>RUFO EM CHAPA DE AÇO GALVANIZADO N.24 - DESENVOLVIMENTO 140 CM</v>
          </cell>
          <cell r="C1835" t="str">
            <v>M</v>
          </cell>
          <cell r="D1835">
            <v>248.26</v>
          </cell>
          <cell r="E1835" t="str">
            <v>SIURB-E Jul/25</v>
          </cell>
        </row>
        <row r="1836">
          <cell r="A1836">
            <v>10011070</v>
          </cell>
          <cell r="B1836" t="str">
            <v>HC.10 - CANALETA DE CONCRETO, TIPO GUIA E SARJETA - SECÇÃO 15X40CM</v>
          </cell>
          <cell r="C1836" t="str">
            <v>M</v>
          </cell>
          <cell r="D1836">
            <v>118.78</v>
          </cell>
          <cell r="E1836" t="str">
            <v>SIURB-E Jul/25</v>
          </cell>
        </row>
        <row r="1837">
          <cell r="A1837">
            <v>10011071</v>
          </cell>
          <cell r="B1837" t="str">
            <v>HC.11 - CANALETA DE CONCRETO, TIPO GUIA E SARJETA - SECÇÃO 15X50CM</v>
          </cell>
          <cell r="C1837" t="str">
            <v>M</v>
          </cell>
          <cell r="D1837">
            <v>131.34</v>
          </cell>
          <cell r="E1837" t="str">
            <v>SIURB-E Jul/25</v>
          </cell>
        </row>
        <row r="1838">
          <cell r="A1838">
            <v>10011072</v>
          </cell>
          <cell r="B1838" t="str">
            <v>HC.01 - CANALETA DE CONCRETO DE A.P.P/TAMPA/GRELHA DE CONCRETO OU FERRO L=30CM</v>
          </cell>
          <cell r="C1838" t="str">
            <v>M</v>
          </cell>
          <cell r="D1838">
            <v>120.27</v>
          </cell>
          <cell r="E1838" t="str">
            <v>SIURB-E Jul/25</v>
          </cell>
        </row>
        <row r="1839">
          <cell r="A1839">
            <v>10011073</v>
          </cell>
          <cell r="B1839" t="str">
            <v>HC.02 - CANALETA DE CONCRETO DE A.P.P/TAMPA/GRELHA DE CONCRETO OU FERRO L=40CM</v>
          </cell>
          <cell r="C1839" t="str">
            <v>M</v>
          </cell>
          <cell r="D1839">
            <v>130.27000000000001</v>
          </cell>
          <cell r="E1839" t="str">
            <v>SIURB-E Jul/25</v>
          </cell>
        </row>
        <row r="1840">
          <cell r="A1840">
            <v>10011076</v>
          </cell>
          <cell r="B1840" t="str">
            <v>CANALETA MEIA CANA EM CONCRETO D=30CM</v>
          </cell>
          <cell r="C1840" t="str">
            <v>M</v>
          </cell>
          <cell r="D1840">
            <v>73.7</v>
          </cell>
          <cell r="E1840" t="str">
            <v>SIURB-E Jul/25</v>
          </cell>
        </row>
        <row r="1841">
          <cell r="A1841">
            <v>10011077</v>
          </cell>
          <cell r="B1841" t="str">
            <v>CANALETA MEIA CANA EM CONCRETO D=40CM</v>
          </cell>
          <cell r="C1841" t="str">
            <v>M</v>
          </cell>
          <cell r="D1841">
            <v>127.25</v>
          </cell>
          <cell r="E1841" t="str">
            <v>SIURB-E Jul/25</v>
          </cell>
        </row>
        <row r="1842">
          <cell r="A1842">
            <v>10011085</v>
          </cell>
          <cell r="B1842" t="str">
            <v>HV.24 - CANALETA DE ALVENARIA PARA GRELHA DE FERRO  L=20CM</v>
          </cell>
          <cell r="C1842" t="str">
            <v>M</v>
          </cell>
          <cell r="D1842">
            <v>93.18</v>
          </cell>
          <cell r="E1842" t="str">
            <v>SIURB-E Jul/25</v>
          </cell>
        </row>
        <row r="1843">
          <cell r="A1843">
            <v>10011086</v>
          </cell>
          <cell r="B1843" t="str">
            <v>HV.22 - CANALETA DE ALVENARIA PARA GRELHA OU TAMPA DE CONCRETO  L=30CM</v>
          </cell>
          <cell r="C1843" t="str">
            <v>M</v>
          </cell>
          <cell r="D1843">
            <v>194.16</v>
          </cell>
          <cell r="E1843" t="str">
            <v>SIURB-E Jul/25</v>
          </cell>
        </row>
        <row r="1844">
          <cell r="A1844">
            <v>10011087</v>
          </cell>
          <cell r="B1844" t="str">
            <v>HV.23 - CANALETA DE ALVENARIA PARA GRELHA OU TAMPA DE CONCRETO  L=40CM</v>
          </cell>
          <cell r="C1844" t="str">
            <v>M</v>
          </cell>
          <cell r="D1844">
            <v>203.8</v>
          </cell>
          <cell r="E1844" t="str">
            <v>SIURB-E Jul/25</v>
          </cell>
        </row>
        <row r="1845">
          <cell r="A1845">
            <v>10011089</v>
          </cell>
          <cell r="B1845" t="str">
            <v>CANTONEIRA DE FERRO 1"X1"X1/8" PARA APOIO E CHUMBAMENTO DAS GRELHAS DE FERRO</v>
          </cell>
          <cell r="C1845" t="str">
            <v>M</v>
          </cell>
          <cell r="D1845">
            <v>88.9</v>
          </cell>
          <cell r="E1845" t="str">
            <v>SIURB-E Jul/25</v>
          </cell>
        </row>
        <row r="1846">
          <cell r="A1846">
            <v>10011090</v>
          </cell>
          <cell r="B1846" t="str">
            <v>HC.05 - GRELHA DE CONCRETO PARA CANALETA - L=30CM - SEM PASSAGEM DE VEÍCULOS</v>
          </cell>
          <cell r="C1846" t="str">
            <v>M</v>
          </cell>
          <cell r="D1846">
            <v>89.32</v>
          </cell>
          <cell r="E1846" t="str">
            <v>SIURB-E Jul/25</v>
          </cell>
        </row>
        <row r="1847">
          <cell r="A1847">
            <v>10011092</v>
          </cell>
          <cell r="B1847" t="str">
            <v>HP.02 - GRELHA DE FERRO PERFILADO PARA CANALETA - L=30CM</v>
          </cell>
          <cell r="C1847" t="str">
            <v>M</v>
          </cell>
          <cell r="D1847">
            <v>241.41</v>
          </cell>
          <cell r="E1847" t="str">
            <v>SIURB-E Jul/25</v>
          </cell>
        </row>
        <row r="1848">
          <cell r="A1848">
            <v>10011093</v>
          </cell>
          <cell r="B1848" t="str">
            <v>HP.03 - GRELHA DE FERRO PERFILADO PARA CANALETA - L=40CM</v>
          </cell>
          <cell r="C1848" t="str">
            <v>M</v>
          </cell>
          <cell r="D1848">
            <v>696.23</v>
          </cell>
          <cell r="E1848" t="str">
            <v>SIURB-E Jul/25</v>
          </cell>
        </row>
        <row r="1849">
          <cell r="A1849">
            <v>10011094</v>
          </cell>
          <cell r="B1849" t="str">
            <v>HP.04 - GRELHA DE FERRO PERFILADO PARA CANALETA - L=50CM</v>
          </cell>
          <cell r="C1849" t="str">
            <v>M</v>
          </cell>
          <cell r="D1849">
            <v>787.03</v>
          </cell>
          <cell r="E1849" t="str">
            <v>SIURB-E Jul/25</v>
          </cell>
        </row>
        <row r="1850">
          <cell r="A1850">
            <v>10011096</v>
          </cell>
          <cell r="B1850" t="str">
            <v>HC.03 - TAMPA DE CONCRETO PARA CANALETA DE A.P.L=0,30M</v>
          </cell>
          <cell r="C1850" t="str">
            <v>M</v>
          </cell>
          <cell r="D1850">
            <v>69.2</v>
          </cell>
          <cell r="E1850" t="str">
            <v>SIURB-E Jul/25</v>
          </cell>
        </row>
        <row r="1851">
          <cell r="A1851">
            <v>10011097</v>
          </cell>
          <cell r="B1851" t="str">
            <v>HC.04 - TAMPA DE CONCRETO PARA CANALETA DE A.P.L=0,40M</v>
          </cell>
          <cell r="C1851" t="str">
            <v>M</v>
          </cell>
          <cell r="D1851">
            <v>89.91</v>
          </cell>
          <cell r="E1851" t="str">
            <v>SIURB-E Jul/25</v>
          </cell>
        </row>
        <row r="1852">
          <cell r="A1852">
            <v>10011099</v>
          </cell>
          <cell r="B1852" t="str">
            <v>GRELHA DE CONCRETO PARA CANALETA - L=30CM - COM PASSAGEM DE VEÍCULOS</v>
          </cell>
          <cell r="C1852" t="str">
            <v>M</v>
          </cell>
          <cell r="D1852">
            <v>94.61</v>
          </cell>
          <cell r="E1852" t="str">
            <v>SIURB-E Jul/25</v>
          </cell>
        </row>
        <row r="1853">
          <cell r="A1853">
            <v>10012000</v>
          </cell>
          <cell r="B1853" t="str">
            <v>REDE DE ÁGUAS PLUVIAIS - TUBULAÇÃO</v>
          </cell>
          <cell r="C1853" t="str">
            <v>.</v>
          </cell>
          <cell r="D1853" t="str">
            <v>.</v>
          </cell>
          <cell r="E1853" t="str">
            <v>SIURB-E Jul/25</v>
          </cell>
        </row>
        <row r="1854">
          <cell r="A1854">
            <v>10012010</v>
          </cell>
          <cell r="B1854" t="str">
            <v>CONDUTOR EM TUBO DE FERRO FUNDIDO PARA ESGOTO, LINHA SMU - 50MM</v>
          </cell>
          <cell r="C1854" t="str">
            <v>M</v>
          </cell>
          <cell r="D1854">
            <v>315.26</v>
          </cell>
          <cell r="E1854" t="str">
            <v>SIURB-E Jul/25</v>
          </cell>
        </row>
        <row r="1855">
          <cell r="A1855">
            <v>10012011</v>
          </cell>
          <cell r="B1855" t="str">
            <v>CONDUTOR EM TUBO DE FERRO FUNDIDO PARA ESGOTO, LINHA SMU - 75MM</v>
          </cell>
          <cell r="C1855" t="str">
            <v>M</v>
          </cell>
          <cell r="D1855">
            <v>456.21</v>
          </cell>
          <cell r="E1855" t="str">
            <v>SIURB-E Jul/25</v>
          </cell>
        </row>
        <row r="1856">
          <cell r="A1856">
            <v>10012012</v>
          </cell>
          <cell r="B1856" t="str">
            <v>CONDUTOR EM TUBO DE FERRO FUNDIDO PARA ESGOTO, LINHA SMU - 100MM</v>
          </cell>
          <cell r="C1856" t="str">
            <v>M</v>
          </cell>
          <cell r="D1856">
            <v>464.22</v>
          </cell>
          <cell r="E1856" t="str">
            <v>SIURB-E Jul/25</v>
          </cell>
        </row>
        <row r="1857">
          <cell r="A1857">
            <v>10012013</v>
          </cell>
          <cell r="B1857" t="str">
            <v>CONDUTOR EM TUBO DE FERRO FUNDIDO PARA ESGOTO, LINHA SMU - 150MM</v>
          </cell>
          <cell r="C1857" t="str">
            <v>M</v>
          </cell>
          <cell r="D1857">
            <v>610.12</v>
          </cell>
          <cell r="E1857" t="str">
            <v>SIURB-E Jul/25</v>
          </cell>
        </row>
        <row r="1858">
          <cell r="A1858">
            <v>10012014</v>
          </cell>
          <cell r="B1858" t="str">
            <v>CONDUTOR EM TUBO DE PVC RÍGIDO, PONTA E BOLSA - 50MM (2")</v>
          </cell>
          <cell r="C1858" t="str">
            <v>M</v>
          </cell>
          <cell r="D1858">
            <v>28.56</v>
          </cell>
          <cell r="E1858" t="str">
            <v>SIURB-E Jul/25</v>
          </cell>
        </row>
        <row r="1859">
          <cell r="A1859">
            <v>10012015</v>
          </cell>
          <cell r="B1859" t="str">
            <v>CONDUTOR EM TUBO DE PVC RÍGIDO, PONTA E BOLSA - 75MM (3")</v>
          </cell>
          <cell r="C1859" t="str">
            <v>M</v>
          </cell>
          <cell r="D1859">
            <v>40.85</v>
          </cell>
          <cell r="E1859" t="str">
            <v>SIURB-E Jul/25</v>
          </cell>
        </row>
        <row r="1860">
          <cell r="A1860">
            <v>10012016</v>
          </cell>
          <cell r="B1860" t="str">
            <v>CONDUTOR EM TUBO DE PVC RÍGIDO, PONTA E BOLSA - 100MM (4")</v>
          </cell>
          <cell r="C1860" t="str">
            <v>M</v>
          </cell>
          <cell r="D1860">
            <v>45.97</v>
          </cell>
          <cell r="E1860" t="str">
            <v>SIURB-E Jul/25</v>
          </cell>
        </row>
        <row r="1861">
          <cell r="A1861">
            <v>10012017</v>
          </cell>
          <cell r="B1861" t="str">
            <v>CONDUTOR EM TUBO DE PVC RÍGIDO, PONTA E BOLSA - 150MM (6")</v>
          </cell>
          <cell r="C1861" t="str">
            <v>M</v>
          </cell>
          <cell r="D1861">
            <v>75.97</v>
          </cell>
          <cell r="E1861" t="str">
            <v>SIURB-E Jul/25</v>
          </cell>
        </row>
        <row r="1862">
          <cell r="A1862">
            <v>10012018</v>
          </cell>
          <cell r="B1862" t="str">
            <v>CONDUTOR EM TUBO DE PVC RÍGIDO, PONTA E BOLSA - 200MM (8")</v>
          </cell>
          <cell r="C1862" t="str">
            <v>M</v>
          </cell>
          <cell r="D1862">
            <v>148.34</v>
          </cell>
          <cell r="E1862" t="str">
            <v>SIURB-E Jul/25</v>
          </cell>
        </row>
        <row r="1863">
          <cell r="A1863">
            <v>10012026</v>
          </cell>
          <cell r="B1863" t="str">
            <v>GRELHA HEMISFÉRICA DE FERRO FUNDIDO - 75MM</v>
          </cell>
          <cell r="C1863" t="str">
            <v>UN</v>
          </cell>
          <cell r="D1863">
            <v>14.24</v>
          </cell>
          <cell r="E1863" t="str">
            <v>SIURB-E Jul/25</v>
          </cell>
        </row>
        <row r="1864">
          <cell r="A1864">
            <v>10012027</v>
          </cell>
          <cell r="B1864" t="str">
            <v>GRELHA HEMISFÉRICA DE FERRO FUNDIDO - 100MM</v>
          </cell>
          <cell r="C1864" t="str">
            <v>UN</v>
          </cell>
          <cell r="D1864">
            <v>17.899999999999999</v>
          </cell>
          <cell r="E1864" t="str">
            <v>SIURB-E Jul/25</v>
          </cell>
        </row>
        <row r="1865">
          <cell r="A1865">
            <v>10012028</v>
          </cell>
          <cell r="B1865" t="str">
            <v>GRELHA HEMISFÉRICA DE FERRO FUNDIDO - 150MM</v>
          </cell>
          <cell r="C1865" t="str">
            <v>UN</v>
          </cell>
          <cell r="D1865">
            <v>35.46</v>
          </cell>
          <cell r="E1865" t="str">
            <v>SIURB-E Jul/25</v>
          </cell>
        </row>
        <row r="1866">
          <cell r="A1866">
            <v>10012029</v>
          </cell>
          <cell r="B1866" t="str">
            <v>CURVA DE FERRO FUNDIDO, LINHA SMU (LIGAÇÃO REDE-CONDUTOR) - 50MM</v>
          </cell>
          <cell r="C1866" t="str">
            <v>UN</v>
          </cell>
          <cell r="D1866">
            <v>194.76</v>
          </cell>
          <cell r="E1866" t="str">
            <v>SIURB-E Jul/25</v>
          </cell>
        </row>
        <row r="1867">
          <cell r="A1867">
            <v>10012030</v>
          </cell>
          <cell r="B1867" t="str">
            <v>CURVA DE FERRO FUNDIDO, LINHA SMU (LIGAÇÃO REDE-CONDUTOR) - 75MM</v>
          </cell>
          <cell r="C1867" t="str">
            <v>UN</v>
          </cell>
          <cell r="D1867">
            <v>203.32</v>
          </cell>
          <cell r="E1867" t="str">
            <v>SIURB-E Jul/25</v>
          </cell>
        </row>
        <row r="1868">
          <cell r="A1868">
            <v>10012031</v>
          </cell>
          <cell r="B1868" t="str">
            <v>CURVA DE FERRO FUNDIDO, LINHA SMU (LIGAÇÃO REDE-CONDUTOR) - 100MM</v>
          </cell>
          <cell r="C1868" t="str">
            <v>UN</v>
          </cell>
          <cell r="D1868">
            <v>220.6</v>
          </cell>
          <cell r="E1868" t="str">
            <v>SIURB-E Jul/25</v>
          </cell>
        </row>
        <row r="1869">
          <cell r="A1869">
            <v>10012032</v>
          </cell>
          <cell r="B1869" t="str">
            <v>CURVA DE FERRO FUNDIDO, LINHA SMU (LIGAÇÃO REDE-CONDUTOR) - 150MM</v>
          </cell>
          <cell r="C1869" t="str">
            <v>UN</v>
          </cell>
          <cell r="D1869">
            <v>288.64999999999998</v>
          </cell>
          <cell r="E1869" t="str">
            <v>SIURB-E Jul/25</v>
          </cell>
        </row>
        <row r="1870">
          <cell r="A1870">
            <v>10012034</v>
          </cell>
          <cell r="B1870" t="str">
            <v>LIGAÇÃO PARA DESPEJO LIVRE EM SARJETAS, COM TUBO DE FERRO FUNDIDO SMU - 100MM</v>
          </cell>
          <cell r="C1870" t="str">
            <v>M</v>
          </cell>
          <cell r="D1870">
            <v>297.32</v>
          </cell>
          <cell r="E1870" t="str">
            <v>SIURB-E Jul/25</v>
          </cell>
        </row>
        <row r="1871">
          <cell r="A1871">
            <v>10012080</v>
          </cell>
          <cell r="B1871" t="str">
            <v>TUBO DE CONCRETO - DIÂMETRO DE 30CM</v>
          </cell>
          <cell r="C1871" t="str">
            <v>M</v>
          </cell>
          <cell r="D1871">
            <v>128.49</v>
          </cell>
          <cell r="E1871" t="str">
            <v>SIURB-E Jul/25</v>
          </cell>
        </row>
        <row r="1872">
          <cell r="A1872">
            <v>10012081</v>
          </cell>
          <cell r="B1872" t="str">
            <v>TUBO DE CONCRETO - DIÂMETRO DE 40CM</v>
          </cell>
          <cell r="C1872" t="str">
            <v>M</v>
          </cell>
          <cell r="D1872">
            <v>161.63</v>
          </cell>
          <cell r="E1872" t="str">
            <v>SIURB-E Jul/25</v>
          </cell>
        </row>
        <row r="1873">
          <cell r="A1873">
            <v>10012082</v>
          </cell>
          <cell r="B1873" t="str">
            <v>TUBO DE CONCRETO - DIÂMETRO DE 50CM</v>
          </cell>
          <cell r="C1873" t="str">
            <v>M</v>
          </cell>
          <cell r="D1873">
            <v>204.7</v>
          </cell>
          <cell r="E1873" t="str">
            <v>SIURB-E Jul/25</v>
          </cell>
        </row>
        <row r="1874">
          <cell r="A1874">
            <v>10012083</v>
          </cell>
          <cell r="B1874" t="str">
            <v>TUBO DE CONCRETO - DIÂMETRO DE 60CM</v>
          </cell>
          <cell r="C1874" t="str">
            <v>M</v>
          </cell>
          <cell r="D1874">
            <v>255.21</v>
          </cell>
          <cell r="E1874" t="str">
            <v>SIURB-E Jul/25</v>
          </cell>
        </row>
        <row r="1875">
          <cell r="A1875">
            <v>10012090</v>
          </cell>
          <cell r="B1875" t="str">
            <v>HA.01 - CAIXA DE LIGAÇÃO OU INSPEÇÃO - ESCAVAÇÃO E APILOAMENTO</v>
          </cell>
          <cell r="C1875" t="str">
            <v>M3</v>
          </cell>
          <cell r="D1875">
            <v>69.91</v>
          </cell>
          <cell r="E1875" t="str">
            <v>SIURB-E Jul/25</v>
          </cell>
        </row>
        <row r="1876">
          <cell r="A1876">
            <v>10012091</v>
          </cell>
          <cell r="B1876" t="str">
            <v>HA.01 - CAIXA DE LIGAÇÃO OU INSPEÇÃO - LASTRO DE CONCRETO (FUNDO)</v>
          </cell>
          <cell r="C1876" t="str">
            <v>M3</v>
          </cell>
          <cell r="D1876">
            <v>587.02</v>
          </cell>
          <cell r="E1876" t="str">
            <v>SIURB-E Jul/25</v>
          </cell>
        </row>
        <row r="1877">
          <cell r="A1877">
            <v>10012092</v>
          </cell>
          <cell r="B1877" t="str">
            <v>HA.01 - CAIXA DE LIGAÇÃO OU INSPEÇÃO - ALVENARIA DE 1/2 TIJOLO, REVESTIDA</v>
          </cell>
          <cell r="C1877" t="str">
            <v>M2</v>
          </cell>
          <cell r="D1877">
            <v>307.88</v>
          </cell>
          <cell r="E1877" t="str">
            <v>SIURB-E Jul/25</v>
          </cell>
        </row>
        <row r="1878">
          <cell r="A1878">
            <v>10012093</v>
          </cell>
          <cell r="B1878" t="str">
            <v>HA.01 - CAIXA DE LIGAÇÃO OU INSPEÇÃO - ALVENARIA DE 1 TIJOLO, REVESTIDA</v>
          </cell>
          <cell r="C1878" t="str">
            <v>M2</v>
          </cell>
          <cell r="D1878">
            <v>435.09</v>
          </cell>
          <cell r="E1878" t="str">
            <v>SIURB-E Jul/25</v>
          </cell>
        </row>
        <row r="1879">
          <cell r="A1879">
            <v>10012094</v>
          </cell>
          <cell r="B1879" t="str">
            <v>HA.01 - CAIXA DE LIGAÇÃO OU INSPEÇÃO - TAMPA DE CONCRETO</v>
          </cell>
          <cell r="C1879" t="str">
            <v>M2</v>
          </cell>
          <cell r="D1879">
            <v>273.06</v>
          </cell>
          <cell r="E1879" t="str">
            <v>SIURB-E Jul/25</v>
          </cell>
        </row>
        <row r="1880">
          <cell r="A1880">
            <v>10012098</v>
          </cell>
          <cell r="B1880" t="str">
            <v>ENVELOPAMENTO DE TUBULAÇÃO ENTERRADA, COM CONCRETO</v>
          </cell>
          <cell r="C1880" t="str">
            <v>M</v>
          </cell>
          <cell r="D1880">
            <v>43.1</v>
          </cell>
          <cell r="E1880" t="str">
            <v>SIURB-E Jul/25</v>
          </cell>
        </row>
        <row r="1881">
          <cell r="A1881">
            <v>10013000</v>
          </cell>
          <cell r="B1881" t="str">
            <v>APARELHOS SANITÁRIOS E EQUIPAMENTOS</v>
          </cell>
          <cell r="C1881" t="str">
            <v>.</v>
          </cell>
          <cell r="D1881" t="str">
            <v>.</v>
          </cell>
          <cell r="E1881" t="str">
            <v>SIURB-E Jul/25</v>
          </cell>
        </row>
        <row r="1882">
          <cell r="A1882">
            <v>10013001</v>
          </cell>
          <cell r="B1882" t="str">
            <v>BACIA SANITÁRIA SIFONADA, DE LOUÇA BRANCA</v>
          </cell>
          <cell r="C1882" t="str">
            <v>UN</v>
          </cell>
          <cell r="D1882">
            <v>384.72</v>
          </cell>
          <cell r="E1882" t="str">
            <v>SIURB-E Jul/25</v>
          </cell>
        </row>
        <row r="1883">
          <cell r="A1883">
            <v>10013003</v>
          </cell>
          <cell r="B1883" t="str">
            <v>BACIA SANITÁRIA COM CAIXA ACOPLADA DE LOUÇA BRANCA</v>
          </cell>
          <cell r="C1883" t="str">
            <v>UN</v>
          </cell>
          <cell r="D1883">
            <v>1176.76</v>
          </cell>
          <cell r="E1883" t="str">
            <v>SIURB-E Jul/25</v>
          </cell>
        </row>
        <row r="1884">
          <cell r="A1884">
            <v>10013004</v>
          </cell>
          <cell r="B1884" t="str">
            <v>BACIA SANITÁRIA INFANTIL SIFONADA, DE LOUÇA BRANCA</v>
          </cell>
          <cell r="C1884" t="str">
            <v>UN</v>
          </cell>
          <cell r="D1884">
            <v>613.5</v>
          </cell>
          <cell r="E1884" t="str">
            <v>SIURB-E Jul/25</v>
          </cell>
        </row>
        <row r="1885">
          <cell r="A1885">
            <v>10013005</v>
          </cell>
          <cell r="B1885" t="str">
            <v>BACIA SANITÁRIA ALTEADA PARA PORTADORES DE DEFICIÊNCIA FÍSICA</v>
          </cell>
          <cell r="C1885" t="str">
            <v>UN</v>
          </cell>
          <cell r="D1885">
            <v>1236.5</v>
          </cell>
          <cell r="E1885" t="str">
            <v>SIURB-E Jul/25</v>
          </cell>
        </row>
        <row r="1886">
          <cell r="A1886">
            <v>10013008</v>
          </cell>
          <cell r="B1886" t="str">
            <v>LAVATÓRIO DE LOUÇA BRANCA, SEM COLUNA, CAPACIDADE MÍNIMA 5L, EXCLUSIVE TORNEIRA</v>
          </cell>
          <cell r="C1886" t="str">
            <v>UN</v>
          </cell>
          <cell r="D1886">
            <v>515.86</v>
          </cell>
          <cell r="E1886" t="str">
            <v>SIURB-E Jul/25</v>
          </cell>
        </row>
        <row r="1887">
          <cell r="A1887">
            <v>10013014</v>
          </cell>
          <cell r="B1887" t="str">
            <v>LAVATÓRIO DE LOUÇA INDIVIDUAL PARA PORTADORES DE DEFICIÊNCIA FÍSICA</v>
          </cell>
          <cell r="C1887" t="str">
            <v>UN</v>
          </cell>
          <cell r="D1887">
            <v>1234.3800000000001</v>
          </cell>
          <cell r="E1887" t="str">
            <v>SIURB-E Jul/25</v>
          </cell>
        </row>
        <row r="1888">
          <cell r="A1888">
            <v>10013016</v>
          </cell>
          <cell r="B1888" t="str">
            <v>LAVATÓRIO OVAL DE EMBUTIR, LOUÇA BRANCA - EXCLUSIVE TORNEIRA</v>
          </cell>
          <cell r="C1888" t="str">
            <v>UN</v>
          </cell>
          <cell r="D1888">
            <v>389.29</v>
          </cell>
          <cell r="E1888" t="str">
            <v>SIURB-E Jul/25</v>
          </cell>
        </row>
        <row r="1889">
          <cell r="A1889">
            <v>10013019</v>
          </cell>
          <cell r="B1889" t="str">
            <v>HX.01 - LAVATÓRIO E BEBEDOURO DE CHAPA AÇO INOX CHAPA 18 - EXCLUSIVE TORNEIRA</v>
          </cell>
          <cell r="C1889" t="str">
            <v>M</v>
          </cell>
          <cell r="D1889">
            <v>4578.0200000000004</v>
          </cell>
          <cell r="E1889" t="str">
            <v>SIURB-E Jul/25</v>
          </cell>
        </row>
        <row r="1890">
          <cell r="A1890">
            <v>10013025</v>
          </cell>
          <cell r="B1890" t="str">
            <v>MICTÓRIO INDIVIDUAL DE LOUÇA BRANCA, TIPO BACIA - DE CENTRO</v>
          </cell>
          <cell r="C1890" t="str">
            <v>UN</v>
          </cell>
          <cell r="D1890">
            <v>745.4</v>
          </cell>
          <cell r="E1890" t="str">
            <v>SIURB-E Jul/25</v>
          </cell>
        </row>
        <row r="1891">
          <cell r="A1891">
            <v>10013036</v>
          </cell>
          <cell r="B1891" t="str">
            <v>MICTÓRIO INDIVIDUAL DE LOUÇA, PARA DEFICIENTE</v>
          </cell>
          <cell r="C1891" t="str">
            <v>UN</v>
          </cell>
          <cell r="D1891">
            <v>2451.5700000000002</v>
          </cell>
          <cell r="E1891" t="str">
            <v>SIURB-E Jul/25</v>
          </cell>
        </row>
        <row r="1892">
          <cell r="A1892">
            <v>10013038</v>
          </cell>
          <cell r="B1892" t="str">
            <v>HX.02 - MICTÓRIO COLETIVO DE AÇO INOXIDÁVEL - COMPRIMENTO 0/2000MM</v>
          </cell>
          <cell r="C1892" t="str">
            <v>M</v>
          </cell>
          <cell r="D1892">
            <v>1309.1600000000001</v>
          </cell>
          <cell r="E1892" t="str">
            <v>SIURB-E Jul/25</v>
          </cell>
        </row>
        <row r="1893">
          <cell r="A1893">
            <v>10013039</v>
          </cell>
          <cell r="B1893" t="str">
            <v>CONJUNTO ANTIVANDALISMO PARA MICTÓRIO FORMADO  POR VÁLVULA DE FECHAMENTO AUTOMÁTICO E RABICHO DE METAL</v>
          </cell>
          <cell r="C1893" t="str">
            <v>UN</v>
          </cell>
          <cell r="D1893">
            <v>788.09</v>
          </cell>
          <cell r="E1893" t="str">
            <v>SIURB-E Jul/25</v>
          </cell>
        </row>
        <row r="1894">
          <cell r="A1894">
            <v>10013040</v>
          </cell>
          <cell r="B1894" t="str">
            <v>TANQUE DE LOUÇA BRANCA, SEM COLUNA, CAPACIDADE MÍNIMA 30L, EXCLUSIVE TORNEIRA</v>
          </cell>
          <cell r="C1894" t="str">
            <v>UN</v>
          </cell>
          <cell r="D1894">
            <v>1116.8900000000001</v>
          </cell>
          <cell r="E1894" t="str">
            <v>SIURB-E Jul/25</v>
          </cell>
        </row>
        <row r="1895">
          <cell r="A1895">
            <v>10013050</v>
          </cell>
          <cell r="B1895" t="str">
            <v>CUBA SIMPLES DE AÇO INOXIDÁVEL CHAPA 20 - 500X400X200MM</v>
          </cell>
          <cell r="C1895" t="str">
            <v>UN</v>
          </cell>
          <cell r="D1895">
            <v>863.29</v>
          </cell>
          <cell r="E1895" t="str">
            <v>SIURB-E Jul/25</v>
          </cell>
        </row>
        <row r="1896">
          <cell r="A1896">
            <v>10013051</v>
          </cell>
          <cell r="B1896" t="str">
            <v>CUBA SIMPLES DE AÇO INOXIDÁVEL CHAPA 20 - 560X335X150MM</v>
          </cell>
          <cell r="C1896" t="str">
            <v>UN</v>
          </cell>
          <cell r="D1896">
            <v>757.35</v>
          </cell>
          <cell r="E1896" t="str">
            <v>SIURB-E Jul/25</v>
          </cell>
        </row>
        <row r="1897">
          <cell r="A1897">
            <v>10013052</v>
          </cell>
          <cell r="B1897" t="str">
            <v>CUBA SIMPLES DE AÇO INOXIDÁVEL CHAPA 20 - 500X400X250MM</v>
          </cell>
          <cell r="C1897" t="str">
            <v>UN</v>
          </cell>
          <cell r="D1897">
            <v>849.13</v>
          </cell>
          <cell r="E1897" t="str">
            <v>SIURB-E Jul/25</v>
          </cell>
        </row>
        <row r="1898">
          <cell r="A1898">
            <v>10013053</v>
          </cell>
          <cell r="B1898" t="str">
            <v>CUBA SIMPLES DE AÇO INOXIDÁVEL CHAPA 20 - 500X400X150MM</v>
          </cell>
          <cell r="C1898" t="str">
            <v>UN</v>
          </cell>
          <cell r="D1898">
            <v>697.91</v>
          </cell>
          <cell r="E1898" t="str">
            <v>SIURB-E Jul/25</v>
          </cell>
        </row>
        <row r="1899">
          <cell r="A1899">
            <v>10013055</v>
          </cell>
          <cell r="B1899" t="str">
            <v>CUBA DUPLA DE AÇO INOXIDÁVEL CHAPA 20 - 700X400X150MM</v>
          </cell>
          <cell r="C1899" t="str">
            <v>UN</v>
          </cell>
          <cell r="D1899">
            <v>1340.1</v>
          </cell>
          <cell r="E1899" t="str">
            <v>SIURB-E Jul/25</v>
          </cell>
        </row>
        <row r="1900">
          <cell r="A1900">
            <v>10013057</v>
          </cell>
          <cell r="B1900" t="str">
            <v>CUBA DUPLA DE AÇO INOXIDÁVEL CHAPA 20 - 1020X400X200MM</v>
          </cell>
          <cell r="C1900" t="str">
            <v>UN</v>
          </cell>
          <cell r="D1900">
            <v>1663.06</v>
          </cell>
          <cell r="E1900" t="str">
            <v>SIURB-E Jul/25</v>
          </cell>
        </row>
        <row r="1901">
          <cell r="A1901">
            <v>10013058</v>
          </cell>
          <cell r="B1901" t="str">
            <v>TANQUE DE PANELA EM AÇO INOXIDÁVEL CHAPA 18  - 600X500X400MM</v>
          </cell>
          <cell r="C1901" t="str">
            <v>UN</v>
          </cell>
          <cell r="D1901">
            <v>1744.48</v>
          </cell>
          <cell r="E1901" t="str">
            <v>SIURB-E Jul/25</v>
          </cell>
        </row>
        <row r="1902">
          <cell r="A1902">
            <v>10013059</v>
          </cell>
          <cell r="B1902" t="str">
            <v>HX.04 - TANQUE DE PANELA EM AÇO INOXIDÁVEL CHAPA 18 - 600X800X300MM</v>
          </cell>
          <cell r="C1902" t="str">
            <v>UN</v>
          </cell>
          <cell r="D1902">
            <v>1888.62</v>
          </cell>
          <cell r="E1902" t="str">
            <v>SIURB-E Jul/25</v>
          </cell>
        </row>
        <row r="1903">
          <cell r="A1903">
            <v>10013060</v>
          </cell>
          <cell r="B1903" t="str">
            <v>TANQUE DE PANELA EM AÇO INOXIDÁVEL - 600X500X500MM</v>
          </cell>
          <cell r="C1903" t="str">
            <v>UN</v>
          </cell>
          <cell r="D1903">
            <v>2194.17</v>
          </cell>
          <cell r="E1903" t="str">
            <v>SIURB-E Jul/25</v>
          </cell>
        </row>
        <row r="1904">
          <cell r="A1904">
            <v>10013061</v>
          </cell>
          <cell r="B1904" t="str">
            <v>CUBA DE FIBRA DE VIDRO 600 X 500 X 200MM</v>
          </cell>
          <cell r="C1904" t="str">
            <v>UN</v>
          </cell>
          <cell r="D1904">
            <v>923.27</v>
          </cell>
          <cell r="E1904" t="str">
            <v>SIURB-E Jul/25</v>
          </cell>
        </row>
        <row r="1905">
          <cell r="A1905">
            <v>10013062</v>
          </cell>
          <cell r="B1905" t="str">
            <v>TANQUE PARA LAVA PÉS</v>
          </cell>
          <cell r="C1905" t="str">
            <v>UN</v>
          </cell>
          <cell r="D1905">
            <v>3054.78</v>
          </cell>
          <cell r="E1905" t="str">
            <v>SIURB-E Jul/25</v>
          </cell>
        </row>
        <row r="1906">
          <cell r="A1906">
            <v>10013070</v>
          </cell>
          <cell r="B1906" t="str">
            <v>BEBEDOURO ELÉTRICO COM SISTEMA DE REFRIGERAÇÃO E DUAS SAÍDAS - 40L</v>
          </cell>
          <cell r="C1906" t="str">
            <v>UN</v>
          </cell>
          <cell r="D1906">
            <v>1452.85</v>
          </cell>
          <cell r="E1906" t="str">
            <v>SIURB-E Jul/25</v>
          </cell>
        </row>
        <row r="1907">
          <cell r="A1907">
            <v>10013071</v>
          </cell>
          <cell r="B1907" t="str">
            <v>BEBEDOURO ELÉTRICO COM SISTEMA DE REFRIGERAÇÃO E DUAS SAÍDAS - 80L</v>
          </cell>
          <cell r="C1907" t="str">
            <v>UN</v>
          </cell>
          <cell r="D1907">
            <v>1907.99</v>
          </cell>
          <cell r="E1907" t="str">
            <v>SIURB-E Jul/25</v>
          </cell>
        </row>
        <row r="1908">
          <cell r="A1908">
            <v>10013078</v>
          </cell>
          <cell r="B1908" t="str">
            <v>FILTRO TIPO CUNO OU SIMILAR COM ELEMENTO FILTRANTE CEL./CARVAO/CEL. 180 L/H</v>
          </cell>
          <cell r="C1908" t="str">
            <v>UN</v>
          </cell>
          <cell r="D1908">
            <v>217.68</v>
          </cell>
          <cell r="E1908" t="str">
            <v>SIURB-E Jul/25</v>
          </cell>
        </row>
        <row r="1909">
          <cell r="A1909">
            <v>10013101</v>
          </cell>
          <cell r="B1909" t="str">
            <v>BANCO ARTICULADO PARA PCD EM AÇO INOX - 45X45CM</v>
          </cell>
          <cell r="C1909" t="str">
            <v>UN</v>
          </cell>
          <cell r="D1909">
            <v>479.54</v>
          </cell>
          <cell r="E1909" t="str">
            <v>SIURB-E Jul/25</v>
          </cell>
        </row>
        <row r="1910">
          <cell r="A1910">
            <v>10013102</v>
          </cell>
          <cell r="B1910" t="str">
            <v>BANCO ARTICULADO PARA PCD EM AÇO INOX - 70X45CM</v>
          </cell>
          <cell r="C1910" t="str">
            <v>UN</v>
          </cell>
          <cell r="D1910">
            <v>640.45000000000005</v>
          </cell>
          <cell r="E1910" t="str">
            <v>SIURB-E Jul/25</v>
          </cell>
        </row>
        <row r="1911">
          <cell r="A1911">
            <v>10013105</v>
          </cell>
          <cell r="B1911" t="str">
            <v>LAVATÓRIO DE LOUÇA BRANCA, COM COLUNA</v>
          </cell>
          <cell r="C1911" t="str">
            <v>UN</v>
          </cell>
          <cell r="D1911">
            <v>314.18</v>
          </cell>
          <cell r="E1911" t="str">
            <v>SIURB-E Jul/25</v>
          </cell>
        </row>
        <row r="1912">
          <cell r="A1912">
            <v>10014000</v>
          </cell>
          <cell r="B1912" t="str">
            <v>METAIS SANITÁRIOS E ACESSÓRIOS</v>
          </cell>
          <cell r="C1912" t="str">
            <v>.</v>
          </cell>
          <cell r="D1912" t="str">
            <v>.</v>
          </cell>
          <cell r="E1912" t="str">
            <v>SIURB-E Jul/25</v>
          </cell>
        </row>
        <row r="1913">
          <cell r="A1913">
            <v>10014003</v>
          </cell>
          <cell r="B1913" t="str">
            <v>TORNEIRA DE PRESSÃO PARA USO GERAL, METAL CROMADO - 1/2"</v>
          </cell>
          <cell r="C1913" t="str">
            <v>UN</v>
          </cell>
          <cell r="D1913">
            <v>55.44</v>
          </cell>
          <cell r="E1913" t="str">
            <v>SIURB-E Jul/25</v>
          </cell>
        </row>
        <row r="1914">
          <cell r="A1914">
            <v>10014004</v>
          </cell>
          <cell r="B1914" t="str">
            <v>TORNEIRA DE PRESSÃO PARA USO GERAL, METAL CROMADO - 3/4"</v>
          </cell>
          <cell r="C1914" t="str">
            <v>UN</v>
          </cell>
          <cell r="D1914">
            <v>55.62</v>
          </cell>
          <cell r="E1914" t="str">
            <v>SIURB-E Jul/25</v>
          </cell>
        </row>
        <row r="1915">
          <cell r="A1915">
            <v>10014008</v>
          </cell>
          <cell r="B1915" t="str">
            <v>TORNEIRA DE PRESSÃO PARA PIA, COM CORPO LONGO E AERADOR - 3/4"</v>
          </cell>
          <cell r="C1915" t="str">
            <v>UN</v>
          </cell>
          <cell r="D1915">
            <v>195.86</v>
          </cell>
          <cell r="E1915" t="str">
            <v>SIURB-E Jul/25</v>
          </cell>
        </row>
        <row r="1916">
          <cell r="A1916">
            <v>10014009</v>
          </cell>
          <cell r="B1916" t="str">
            <v>TORNEIRA CLÍNICA DE MESA - 12 CM - 1/2"</v>
          </cell>
          <cell r="C1916" t="str">
            <v>UN</v>
          </cell>
          <cell r="D1916">
            <v>313.76</v>
          </cell>
          <cell r="E1916" t="str">
            <v>SIURB-E Jul/25</v>
          </cell>
        </row>
        <row r="1917">
          <cell r="A1917">
            <v>10014010</v>
          </cell>
          <cell r="B1917" t="str">
            <v>TORNEIRA DE MESA COM ACIONAMENTO MANUAL E FECHAMENTO AUTOMÁTICO</v>
          </cell>
          <cell r="C1917" t="str">
            <v>UN</v>
          </cell>
          <cell r="D1917">
            <v>593.65</v>
          </cell>
          <cell r="E1917" t="str">
            <v>SIURB-E Jul/25</v>
          </cell>
        </row>
        <row r="1918">
          <cell r="A1918">
            <v>10014011</v>
          </cell>
          <cell r="B1918" t="str">
            <v>TORNEIRA ELETRÔNICA DE MESA, COM SENSOR E ACIONAMENTO ELÉTRICO</v>
          </cell>
          <cell r="C1918" t="str">
            <v>UN</v>
          </cell>
          <cell r="D1918">
            <v>2599.4499999999998</v>
          </cell>
          <cell r="E1918" t="str">
            <v>SIURB-E Jul/25</v>
          </cell>
        </row>
        <row r="1919">
          <cell r="A1919">
            <v>10014012</v>
          </cell>
          <cell r="B1919" t="str">
            <v>BICA ALTA ARTICULÁVEL DE MESA - 1/2"</v>
          </cell>
          <cell r="C1919" t="str">
            <v>UN</v>
          </cell>
          <cell r="D1919">
            <v>443.53</v>
          </cell>
          <cell r="E1919" t="str">
            <v>SIURB-E Jul/25</v>
          </cell>
        </row>
        <row r="1920">
          <cell r="A1920">
            <v>10014013</v>
          </cell>
          <cell r="B1920" t="str">
            <v>MISTURADOR DE PAREDE PARA PIA, COM BICA MÓVEL TIPO LONGA E AERADOR - 3/4"</v>
          </cell>
          <cell r="C1920" t="str">
            <v>UN</v>
          </cell>
          <cell r="D1920">
            <v>344.79</v>
          </cell>
          <cell r="E1920" t="str">
            <v>SIURB-E Jul/25</v>
          </cell>
        </row>
        <row r="1921">
          <cell r="A1921">
            <v>10014015</v>
          </cell>
          <cell r="B1921" t="str">
            <v>REGISTRO REGULADOR DE VAZÃO - 1/2"</v>
          </cell>
          <cell r="C1921" t="str">
            <v>UN</v>
          </cell>
          <cell r="D1921">
            <v>153.19</v>
          </cell>
          <cell r="E1921" t="str">
            <v>SIURB-E Jul/25</v>
          </cell>
        </row>
        <row r="1922">
          <cell r="A1922">
            <v>10014016</v>
          </cell>
          <cell r="B1922" t="str">
            <v>TORNEIRA DE PAREDE ANTIVANDALISMO</v>
          </cell>
          <cell r="C1922" t="str">
            <v>UN</v>
          </cell>
          <cell r="D1922">
            <v>732.79</v>
          </cell>
          <cell r="E1922" t="str">
            <v>SIURB-E Jul/25</v>
          </cell>
        </row>
        <row r="1923">
          <cell r="A1923">
            <v>10014017</v>
          </cell>
          <cell r="B1923" t="str">
            <v>TORNEIRA DE ACIONAMENTO RESTRITO DE PAREDE</v>
          </cell>
          <cell r="C1923" t="str">
            <v>UN</v>
          </cell>
          <cell r="D1923">
            <v>414.44</v>
          </cell>
          <cell r="E1923" t="str">
            <v>SIURB-E Jul/25</v>
          </cell>
        </row>
        <row r="1924">
          <cell r="A1924">
            <v>10014018</v>
          </cell>
          <cell r="B1924" t="str">
            <v>TORNEIRA ELÉTRICA AUTOMÁTICA, COM CORPO EM PVC CROMADO - 220V</v>
          </cell>
          <cell r="C1924" t="str">
            <v>UN</v>
          </cell>
          <cell r="D1924">
            <v>207.82</v>
          </cell>
          <cell r="E1924" t="str">
            <v>SIURB-E Jul/25</v>
          </cell>
        </row>
        <row r="1925">
          <cell r="A1925">
            <v>10014019</v>
          </cell>
          <cell r="B1925" t="str">
            <v>VÁLVULA DE ACIONAMENTO HIDRO-MECÂNICO POR PEDAL</v>
          </cell>
          <cell r="C1925" t="str">
            <v>UN</v>
          </cell>
          <cell r="D1925">
            <v>907.09</v>
          </cell>
          <cell r="E1925" t="str">
            <v>SIURB-E Jul/25</v>
          </cell>
        </row>
        <row r="1926">
          <cell r="A1926">
            <v>10014023</v>
          </cell>
          <cell r="B1926" t="str">
            <v>VÁLVULA DE DESCARGA - 1.1/2"</v>
          </cell>
          <cell r="C1926" t="str">
            <v>UN</v>
          </cell>
          <cell r="D1926">
            <v>334.8</v>
          </cell>
          <cell r="E1926" t="str">
            <v>SIURB-E Jul/25</v>
          </cell>
        </row>
        <row r="1927">
          <cell r="A1927">
            <v>10014024</v>
          </cell>
          <cell r="B1927" t="str">
            <v>VÁLVULA DE DESCARGA COM DUPLO ACIONAMENTO</v>
          </cell>
          <cell r="C1927" t="str">
            <v>UN</v>
          </cell>
          <cell r="D1927">
            <v>453.12</v>
          </cell>
          <cell r="E1927" t="str">
            <v>SIURB-E Jul/25</v>
          </cell>
        </row>
        <row r="1928">
          <cell r="A1928">
            <v>10014025</v>
          </cell>
          <cell r="B1928" t="str">
            <v>VÁLVULA DE DESCARGA EXTERNA COM ALAVANCA - 1 1/4"</v>
          </cell>
          <cell r="C1928" t="str">
            <v>UN</v>
          </cell>
          <cell r="D1928">
            <v>302.77</v>
          </cell>
          <cell r="E1928" t="str">
            <v>SIURB-E Jul/25</v>
          </cell>
        </row>
        <row r="1929">
          <cell r="A1929">
            <v>10014026</v>
          </cell>
          <cell r="B1929" t="str">
            <v>ACABAMENTO ANTIVANDALISMO PARA VÁLVULA DE DESCARGA</v>
          </cell>
          <cell r="C1929" t="str">
            <v>UN</v>
          </cell>
          <cell r="D1929">
            <v>307.52</v>
          </cell>
          <cell r="E1929" t="str">
            <v>SIURB-E Jul/25</v>
          </cell>
        </row>
        <row r="1930">
          <cell r="A1930">
            <v>10014030</v>
          </cell>
          <cell r="B1930" t="str">
            <v>VÁLVULA DE FECHAMENTO AUTOMÁTICO PARA CHUVEIRO ELÉTRICO</v>
          </cell>
          <cell r="C1930" t="str">
            <v>UN</v>
          </cell>
          <cell r="D1930">
            <v>1155.19</v>
          </cell>
          <cell r="E1930" t="str">
            <v>SIURB-E Jul/25</v>
          </cell>
        </row>
        <row r="1931">
          <cell r="A1931">
            <v>10014031</v>
          </cell>
          <cell r="B1931" t="str">
            <v>VÁLVULA DE FECHAMENTO AUTOMÁTICO PARA DUCHA DE ÁGUA FRIA OU PRÉ-MISTURADA</v>
          </cell>
          <cell r="C1931" t="str">
            <v>UN</v>
          </cell>
          <cell r="D1931">
            <v>885.96</v>
          </cell>
          <cell r="E1931" t="str">
            <v>SIURB-E Jul/25</v>
          </cell>
        </row>
        <row r="1932">
          <cell r="A1932">
            <v>10014032</v>
          </cell>
          <cell r="B1932" t="str">
            <v>VÁLVULA DE FECHAMENTO AUTOMÁTICO PARA CHUVEIRO DE AQUECEDOR DE ACUMULAÇÃO</v>
          </cell>
          <cell r="C1932" t="str">
            <v>UN</v>
          </cell>
          <cell r="D1932">
            <v>1010.01</v>
          </cell>
          <cell r="E1932" t="str">
            <v>SIURB-E Jul/25</v>
          </cell>
        </row>
        <row r="1933">
          <cell r="A1933">
            <v>10014033</v>
          </cell>
          <cell r="B1933" t="str">
            <v>VÁLVULA FLUXIVEL PARA MICTÓRIO COM ACIONAMENTO MANUAL E FECHAMENTO AUTOMÁTICO</v>
          </cell>
          <cell r="C1933" t="str">
            <v>UN</v>
          </cell>
          <cell r="D1933">
            <v>688.09</v>
          </cell>
          <cell r="E1933" t="str">
            <v>SIURB-E Jul/25</v>
          </cell>
        </row>
        <row r="1934">
          <cell r="A1934">
            <v>10014035</v>
          </cell>
          <cell r="B1934" t="str">
            <v>REGISTRO DE ESFERA VS SOLDÁVEL , PVC - 1"</v>
          </cell>
          <cell r="C1934" t="str">
            <v>UN</v>
          </cell>
          <cell r="D1934">
            <v>36.479999999999997</v>
          </cell>
          <cell r="E1934" t="str">
            <v>SIURB-E Jul/25</v>
          </cell>
        </row>
        <row r="1935">
          <cell r="A1935">
            <v>10014037</v>
          </cell>
          <cell r="B1935" t="str">
            <v>CHUVEIRO FIXO DE METAL CROMADO - CRIVO COM DIÂMETRO DE NO MÍNIMO 6CM</v>
          </cell>
          <cell r="C1935" t="str">
            <v>UN</v>
          </cell>
          <cell r="D1935">
            <v>324.16000000000003</v>
          </cell>
          <cell r="E1935" t="str">
            <v>SIURB-E Jul/25</v>
          </cell>
        </row>
        <row r="1936">
          <cell r="A1936">
            <v>10014040</v>
          </cell>
          <cell r="B1936" t="str">
            <v>CHUVEIRO ELÉTRICO AUTOMÁTICO, CORPO EM PVC CROMADO - 220V-2800/4400W</v>
          </cell>
          <cell r="C1936" t="str">
            <v>UN</v>
          </cell>
          <cell r="D1936">
            <v>291.06</v>
          </cell>
          <cell r="E1936" t="str">
            <v>SIURB-E Jul/25</v>
          </cell>
        </row>
        <row r="1937">
          <cell r="A1937">
            <v>10014042</v>
          </cell>
          <cell r="B1937" t="str">
            <v>CHUVEIRO DUCHA MODELO JET-SET METÁLICA OU SIMILAR</v>
          </cell>
          <cell r="C1937" t="str">
            <v>UN</v>
          </cell>
          <cell r="D1937">
            <v>195.84</v>
          </cell>
          <cell r="E1937" t="str">
            <v>SIURB-E Jul/25</v>
          </cell>
        </row>
        <row r="1938">
          <cell r="A1938">
            <v>10014043</v>
          </cell>
          <cell r="B1938" t="str">
            <v>DUCHA HIGIÊNICA FLEXÍVEL COM REGISTRO DE PAREDE</v>
          </cell>
          <cell r="C1938" t="str">
            <v>UN</v>
          </cell>
          <cell r="D1938">
            <v>243.38</v>
          </cell>
          <cell r="E1938" t="str">
            <v>SIURB-E Jul/25</v>
          </cell>
        </row>
        <row r="1939">
          <cell r="A1939">
            <v>10014044</v>
          </cell>
          <cell r="B1939" t="str">
            <v>DUCHA HIGIÊNICA FLEXÍVEL SEM REGISTRO DE PAREDE</v>
          </cell>
          <cell r="C1939" t="str">
            <v>UN</v>
          </cell>
          <cell r="D1939">
            <v>640.04</v>
          </cell>
          <cell r="E1939" t="str">
            <v>SIURB-E Jul/25</v>
          </cell>
        </row>
        <row r="1940">
          <cell r="A1940">
            <v>10014045</v>
          </cell>
          <cell r="B1940" t="str">
            <v>CONJUNTO ANTIVANDALISMO FORMADO DE CHUVEIRO E VÁLVULA DE FECHAMENTO AUTOMÁTICO (ÁGUA FRIA OU PRÉ-MISTURADA)</v>
          </cell>
          <cell r="C1940" t="str">
            <v>UN</v>
          </cell>
          <cell r="D1940">
            <v>1394.36</v>
          </cell>
          <cell r="E1940" t="str">
            <v>SIURB-E Jul/25</v>
          </cell>
        </row>
        <row r="1941">
          <cell r="A1941">
            <v>10014048</v>
          </cell>
          <cell r="B1941" t="str">
            <v>MISTURADOR DE MESA PARA LAVATÓRIO - 1/2"</v>
          </cell>
          <cell r="C1941" t="str">
            <v>UN</v>
          </cell>
          <cell r="D1941">
            <v>679.99</v>
          </cell>
          <cell r="E1941" t="str">
            <v>SIURB-E Jul/25</v>
          </cell>
        </row>
        <row r="1942">
          <cell r="A1942">
            <v>10014049</v>
          </cell>
          <cell r="B1942" t="str">
            <v>MISTURADOR PARA CHUVEIRO ENTRADA HORIZ. 3/4" SAÍDA 1/2 C/ ACABAMENTO</v>
          </cell>
          <cell r="C1942" t="str">
            <v>UN</v>
          </cell>
          <cell r="D1942">
            <v>324.92</v>
          </cell>
          <cell r="E1942" t="str">
            <v>SIURB-E Jul/25</v>
          </cell>
        </row>
        <row r="1943">
          <cell r="A1943">
            <v>10014052</v>
          </cell>
          <cell r="B1943" t="str">
            <v>DISPENSER DE SABÃO, DE PAREDE, MANUAL, PARA SANITÁRIOS, ABS, ALTO IMPACTO, COM RESERVATÓRIO DE 800/ 900ML</v>
          </cell>
          <cell r="C1943" t="str">
            <v>UN</v>
          </cell>
          <cell r="D1943">
            <v>61.34</v>
          </cell>
          <cell r="E1943" t="str">
            <v>SIURB-E Jul/25</v>
          </cell>
        </row>
        <row r="1944">
          <cell r="A1944">
            <v>10014066</v>
          </cell>
          <cell r="B1944" t="str">
            <v>DISPENSER PAPEL TOALHA, DE PAREDE, MANUAL, PARA SANITÁRIOS - ABS - ALTO IMPACTO - AUTO CORTE</v>
          </cell>
          <cell r="C1944" t="str">
            <v>UN</v>
          </cell>
          <cell r="D1944">
            <v>258.10000000000002</v>
          </cell>
          <cell r="E1944" t="str">
            <v>SIURB-E Jul/25</v>
          </cell>
        </row>
        <row r="1945">
          <cell r="A1945">
            <v>10014073</v>
          </cell>
          <cell r="B1945" t="str">
            <v>FRONTÃO OU TESTEIRA DE MÁRMORE BRANCO ESPIRITO SANTO - H. ATÉ 10CM</v>
          </cell>
          <cell r="C1945" t="str">
            <v>M</v>
          </cell>
          <cell r="D1945">
            <v>119.9</v>
          </cell>
          <cell r="E1945" t="str">
            <v>SIURB-E Jul/25</v>
          </cell>
        </row>
        <row r="1946">
          <cell r="A1946">
            <v>10014074</v>
          </cell>
          <cell r="B1946" t="str">
            <v>FRONTÃO OU TESTEIRA DE GRANITO CINZA MAUA - H ATÉ 10CM</v>
          </cell>
          <cell r="C1946" t="str">
            <v>M</v>
          </cell>
          <cell r="D1946">
            <v>85.66</v>
          </cell>
          <cell r="E1946" t="str">
            <v>SIURB-E Jul/25</v>
          </cell>
        </row>
        <row r="1947">
          <cell r="A1947">
            <v>10014075</v>
          </cell>
          <cell r="B1947" t="str">
            <v>TAMPO PARA BANCADA ÚMIDA - GRANITO CINZA ANDORINHA - ESPESSURA 2CM</v>
          </cell>
          <cell r="C1947" t="str">
            <v>M2</v>
          </cell>
          <cell r="D1947">
            <v>631.46</v>
          </cell>
          <cell r="E1947" t="str">
            <v>SIURB-E Jul/25</v>
          </cell>
        </row>
        <row r="1948">
          <cell r="A1948">
            <v>10014076</v>
          </cell>
          <cell r="B1948" t="str">
            <v>TAMPO PARA BANCADA ÚMIDA - GRANITO CINZA MAUA POLIDO - ESPESSURA 2CM</v>
          </cell>
          <cell r="C1948" t="str">
            <v>M2</v>
          </cell>
          <cell r="D1948">
            <v>703.54</v>
          </cell>
          <cell r="E1948" t="str">
            <v>SIURB-E Jul/25</v>
          </cell>
        </row>
        <row r="1949">
          <cell r="A1949">
            <v>10014077</v>
          </cell>
          <cell r="B1949" t="str">
            <v>TAMPO PARA BANCADA ÚMIDA - GRANITO VERDE UBATUBA POLIDO - ESPESSURA 2CM</v>
          </cell>
          <cell r="C1949" t="str">
            <v>M2</v>
          </cell>
          <cell r="D1949">
            <v>730.83</v>
          </cell>
          <cell r="E1949" t="str">
            <v>SIURB-E Jul/25</v>
          </cell>
        </row>
        <row r="1950">
          <cell r="A1950">
            <v>10014078</v>
          </cell>
          <cell r="B1950" t="str">
            <v>TAMPO PARA BANCADA ÚMIDA - GRANITO PRETO TIJUCA POLIDO 2CM</v>
          </cell>
          <cell r="C1950" t="str">
            <v>M2</v>
          </cell>
          <cell r="D1950">
            <v>965.09</v>
          </cell>
          <cell r="E1950" t="str">
            <v>SIURB-E Jul/25</v>
          </cell>
        </row>
        <row r="1951">
          <cell r="A1951">
            <v>10014082</v>
          </cell>
          <cell r="B1951" t="str">
            <v>TAMPO PARA BANCADA ÚMIDA - MÁRMORE BRANCO ESPIRITO SANTO 2CM</v>
          </cell>
          <cell r="C1951" t="str">
            <v>M2</v>
          </cell>
          <cell r="D1951">
            <v>846.41</v>
          </cell>
          <cell r="E1951" t="str">
            <v>SIURB-E Jul/25</v>
          </cell>
        </row>
        <row r="1952">
          <cell r="A1952">
            <v>10014086</v>
          </cell>
          <cell r="B1952" t="str">
            <v>TAMPO PARA BANCADA ÚMIDA - AÇO INOX N.18 (18:8)</v>
          </cell>
          <cell r="C1952" t="str">
            <v>M2</v>
          </cell>
          <cell r="D1952">
            <v>1495.64</v>
          </cell>
          <cell r="E1952" t="str">
            <v>SIURB-E Jul/25</v>
          </cell>
        </row>
        <row r="1953">
          <cell r="A1953">
            <v>10014088</v>
          </cell>
          <cell r="B1953" t="str">
            <v>TAMPO PARA BANCADA ÚMIDA - CONCRETO POLIDO E=40MM COM BORDAS ARREDONDADAS E ENVERNIZADAS</v>
          </cell>
          <cell r="C1953" t="str">
            <v>M2</v>
          </cell>
          <cell r="D1953">
            <v>219.62</v>
          </cell>
          <cell r="E1953" t="str">
            <v>SIURB-E Jul/25</v>
          </cell>
        </row>
        <row r="1954">
          <cell r="A1954">
            <v>10014089</v>
          </cell>
          <cell r="B1954" t="str">
            <v>TAMPO PARA BANCADA ÚMIDA - CONCRETO POLIDO E=50MM COM BORDAS ARREDONDADAS E ENVERNIZADAS</v>
          </cell>
          <cell r="C1954" t="str">
            <v>M2</v>
          </cell>
          <cell r="D1954">
            <v>223.96</v>
          </cell>
          <cell r="E1954" t="str">
            <v>SIURB-E Jul/25</v>
          </cell>
        </row>
        <row r="1955">
          <cell r="A1955">
            <v>10014091</v>
          </cell>
          <cell r="B1955" t="str">
            <v>SABONETEIRA PARA SABÃO LÍQUIDO</v>
          </cell>
          <cell r="C1955" t="str">
            <v>UN</v>
          </cell>
          <cell r="D1955">
            <v>73.86</v>
          </cell>
          <cell r="E1955" t="str">
            <v>SIURB-E Jul/25</v>
          </cell>
        </row>
        <row r="1956">
          <cell r="A1956">
            <v>10014097</v>
          </cell>
          <cell r="B1956" t="str">
            <v>PORTA TOALHA DE PAPEL INTER FOLHAS</v>
          </cell>
          <cell r="C1956" t="str">
            <v>UN</v>
          </cell>
          <cell r="D1956">
            <v>73.81</v>
          </cell>
          <cell r="E1956" t="str">
            <v>SIURB-E Jul/25</v>
          </cell>
        </row>
        <row r="1957">
          <cell r="A1957">
            <v>10050000</v>
          </cell>
          <cell r="B1957" t="str">
            <v>DEMOLIÇÕES</v>
          </cell>
          <cell r="C1957" t="str">
            <v>.</v>
          </cell>
          <cell r="D1957" t="str">
            <v>.</v>
          </cell>
          <cell r="E1957" t="str">
            <v>SIURB-E Jul/25</v>
          </cell>
        </row>
        <row r="1958">
          <cell r="A1958">
            <v>10050001</v>
          </cell>
          <cell r="B1958" t="str">
            <v>DEMOLIÇÃO DE TUBULAÇÃO DE AÇO PRETO OU GALVANIZADO - ATÉ 2"</v>
          </cell>
          <cell r="C1958" t="str">
            <v>M</v>
          </cell>
          <cell r="D1958">
            <v>7.77</v>
          </cell>
          <cell r="E1958" t="str">
            <v>SIURB-E Jul/25</v>
          </cell>
        </row>
        <row r="1959">
          <cell r="A1959">
            <v>10050002</v>
          </cell>
          <cell r="B1959" t="str">
            <v>DEMOLIÇÃO DE TUBULAÇÃO DE AÇO PRETO OU GALVANIZADO - ACIMA DE 2"</v>
          </cell>
          <cell r="C1959" t="str">
            <v>M</v>
          </cell>
          <cell r="D1959">
            <v>12.95</v>
          </cell>
          <cell r="E1959" t="str">
            <v>SIURB-E Jul/25</v>
          </cell>
        </row>
        <row r="1960">
          <cell r="A1960">
            <v>10050003</v>
          </cell>
          <cell r="B1960" t="str">
            <v>DEMOLIÇÃO DE TUBULAÇÃO DE PVC RÍGIDO - ATÉ 4"</v>
          </cell>
          <cell r="C1960" t="str">
            <v>M</v>
          </cell>
          <cell r="D1960">
            <v>6.47</v>
          </cell>
          <cell r="E1960" t="str">
            <v>SIURB-E Jul/25</v>
          </cell>
        </row>
        <row r="1961">
          <cell r="A1961">
            <v>10050004</v>
          </cell>
          <cell r="B1961" t="str">
            <v>DEMOLIÇÃO DE TUBULAÇÃO DE PVC RÍGIDO - ACIMA DE 4"</v>
          </cell>
          <cell r="C1961" t="str">
            <v>M</v>
          </cell>
          <cell r="D1961">
            <v>11.65</v>
          </cell>
          <cell r="E1961" t="str">
            <v>SIURB-E Jul/25</v>
          </cell>
        </row>
        <row r="1962">
          <cell r="A1962">
            <v>10050005</v>
          </cell>
          <cell r="B1962" t="str">
            <v>DEMOLIÇÃO DE TUBULAÇÃO DE COBRE - ATÉ 1 1/4"</v>
          </cell>
          <cell r="C1962" t="str">
            <v>M</v>
          </cell>
          <cell r="D1962">
            <v>7.77</v>
          </cell>
          <cell r="E1962" t="str">
            <v>SIURB-E Jul/25</v>
          </cell>
        </row>
        <row r="1963">
          <cell r="A1963">
            <v>10050018</v>
          </cell>
          <cell r="B1963" t="str">
            <v>DEMOLIÇÃO DE REGISTROS</v>
          </cell>
          <cell r="C1963" t="str">
            <v>UN</v>
          </cell>
          <cell r="D1963">
            <v>6.47</v>
          </cell>
          <cell r="E1963" t="str">
            <v>SIURB-E Jul/25</v>
          </cell>
        </row>
        <row r="1964">
          <cell r="A1964">
            <v>10050032</v>
          </cell>
          <cell r="B1964" t="str">
            <v>DEMOLIÇÃO DE CALHAS, RUFOS OU RINCÕES EM CHAPA METÁLICA</v>
          </cell>
          <cell r="C1964" t="str">
            <v>M</v>
          </cell>
          <cell r="D1964">
            <v>5.96</v>
          </cell>
          <cell r="E1964" t="str">
            <v>SIURB-E Jul/25</v>
          </cell>
        </row>
        <row r="1965">
          <cell r="A1965">
            <v>10050033</v>
          </cell>
          <cell r="B1965" t="str">
            <v>DEMOLIÇÃO DE CONDUTORES APARENTES</v>
          </cell>
          <cell r="C1965" t="str">
            <v>M</v>
          </cell>
          <cell r="D1965">
            <v>3.88</v>
          </cell>
          <cell r="E1965" t="str">
            <v>SIURB-E Jul/25</v>
          </cell>
        </row>
        <row r="1966">
          <cell r="A1966">
            <v>10060000</v>
          </cell>
          <cell r="B1966" t="str">
            <v>RETIRADAS</v>
          </cell>
          <cell r="C1966" t="str">
            <v>.</v>
          </cell>
          <cell r="D1966" t="str">
            <v>.</v>
          </cell>
          <cell r="E1966" t="str">
            <v>SIURB-E Jul/25</v>
          </cell>
        </row>
        <row r="1967">
          <cell r="A1967">
            <v>10060001</v>
          </cell>
          <cell r="B1967" t="str">
            <v>RETIRADA DE TUBULAÇÃO DE AÇO PRETO OU GALVANIZADO - ATÉ 2"</v>
          </cell>
          <cell r="C1967" t="str">
            <v>M</v>
          </cell>
          <cell r="D1967">
            <v>16.18</v>
          </cell>
          <cell r="E1967" t="str">
            <v>SIURB-E Jul/25</v>
          </cell>
        </row>
        <row r="1968">
          <cell r="A1968">
            <v>10060002</v>
          </cell>
          <cell r="B1968" t="str">
            <v>RETIRADA DE TUBULAÇÃO DE AÇO PRETO OU GALVANIZADO - ACIMA DE 2"</v>
          </cell>
          <cell r="C1968" t="str">
            <v>M</v>
          </cell>
          <cell r="D1968">
            <v>19.41</v>
          </cell>
          <cell r="E1968" t="str">
            <v>SIURB-E Jul/25</v>
          </cell>
        </row>
        <row r="1969">
          <cell r="A1969">
            <v>10060003</v>
          </cell>
          <cell r="B1969" t="str">
            <v>RETIRADA DE TUBULAÇÃO DE PVC RÍGIDO - ATÉ 4"</v>
          </cell>
          <cell r="C1969" t="str">
            <v>M</v>
          </cell>
          <cell r="D1969">
            <v>14.56</v>
          </cell>
          <cell r="E1969" t="str">
            <v>SIURB-E Jul/25</v>
          </cell>
        </row>
        <row r="1970">
          <cell r="A1970">
            <v>10060004</v>
          </cell>
          <cell r="B1970" t="str">
            <v>RETIRADA DE TUBULAÇÃO DE PVC RÍGIDO - ACIMA DE 4"</v>
          </cell>
          <cell r="C1970" t="str">
            <v>M</v>
          </cell>
          <cell r="D1970">
            <v>17.79</v>
          </cell>
          <cell r="E1970" t="str">
            <v>SIURB-E Jul/25</v>
          </cell>
        </row>
        <row r="1971">
          <cell r="A1971">
            <v>10060005</v>
          </cell>
          <cell r="B1971" t="str">
            <v>RETIRADA DE TUBULAÇÃO DE COBRE - ATÉ 1 1/4"</v>
          </cell>
          <cell r="C1971" t="str">
            <v>M</v>
          </cell>
          <cell r="D1971">
            <v>16.18</v>
          </cell>
          <cell r="E1971" t="str">
            <v>SIURB-E Jul/25</v>
          </cell>
        </row>
        <row r="1972">
          <cell r="A1972">
            <v>10060006</v>
          </cell>
          <cell r="B1972" t="str">
            <v>RETIRADA DE TUBULAÇÃO DE COBRE - ACIMA DE 1 1/4"</v>
          </cell>
          <cell r="C1972" t="str">
            <v>M</v>
          </cell>
          <cell r="D1972">
            <v>19.41</v>
          </cell>
          <cell r="E1972" t="str">
            <v>SIURB-E Jul/25</v>
          </cell>
        </row>
        <row r="1973">
          <cell r="A1973">
            <v>10060007</v>
          </cell>
          <cell r="B1973" t="str">
            <v>RETIRADA DE TUBULAÇÃO DE FERRO FUNDIDO - ATÉ 4"</v>
          </cell>
          <cell r="C1973" t="str">
            <v>M</v>
          </cell>
          <cell r="D1973">
            <v>16.18</v>
          </cell>
          <cell r="E1973" t="str">
            <v>SIURB-E Jul/25</v>
          </cell>
        </row>
        <row r="1974">
          <cell r="A1974">
            <v>10060008</v>
          </cell>
          <cell r="B1974" t="str">
            <v>RETIRADA DE TUBULAÇÃO DE FERRO FUNDIDO - ACIMA DE 4"</v>
          </cell>
          <cell r="C1974" t="str">
            <v>M</v>
          </cell>
          <cell r="D1974">
            <v>19.41</v>
          </cell>
          <cell r="E1974" t="str">
            <v>SIURB-E Jul/25</v>
          </cell>
        </row>
        <row r="1975">
          <cell r="A1975">
            <v>10060009</v>
          </cell>
          <cell r="B1975" t="str">
            <v>RETIRADA DE TUBULAÇÃO DE CIMENTO-AMIANTO - ATÉ 3"</v>
          </cell>
          <cell r="C1975" t="str">
            <v>M</v>
          </cell>
          <cell r="D1975">
            <v>14.56</v>
          </cell>
          <cell r="E1975" t="str">
            <v>SIURB-E Jul/25</v>
          </cell>
        </row>
        <row r="1976">
          <cell r="A1976">
            <v>10060010</v>
          </cell>
          <cell r="B1976" t="str">
            <v>RETIRADA DE TUBULAÇÃO DE CIMENTO-AMIANTO - ACIMA DE 3"</v>
          </cell>
          <cell r="C1976" t="str">
            <v>M</v>
          </cell>
          <cell r="D1976">
            <v>17.79</v>
          </cell>
          <cell r="E1976" t="str">
            <v>SIURB-E Jul/25</v>
          </cell>
        </row>
        <row r="1977">
          <cell r="A1977">
            <v>10060011</v>
          </cell>
          <cell r="B1977" t="str">
            <v>RETIRADA DE TUBULAÇÃO DE CERÂMICA VIDRADA - ATÉ 6"</v>
          </cell>
          <cell r="C1977" t="str">
            <v>M</v>
          </cell>
          <cell r="D1977">
            <v>22.65</v>
          </cell>
          <cell r="E1977" t="str">
            <v>SIURB-E Jul/25</v>
          </cell>
        </row>
        <row r="1978">
          <cell r="A1978">
            <v>10060012</v>
          </cell>
          <cell r="B1978" t="str">
            <v>RETIRADA DE TUBULAÇÃO DE CERÂMICA VIDRADA - ACIMA DE 6"</v>
          </cell>
          <cell r="C1978" t="str">
            <v>M</v>
          </cell>
          <cell r="D1978">
            <v>25.88</v>
          </cell>
          <cell r="E1978" t="str">
            <v>SIURB-E Jul/25</v>
          </cell>
        </row>
        <row r="1979">
          <cell r="A1979">
            <v>10060015</v>
          </cell>
          <cell r="B1979" t="str">
            <v>RETIRADA DE RESERVATÓRIOS DE CIMENTO-AMIANTO - ATÉ 1000 LITROS</v>
          </cell>
          <cell r="C1979" t="str">
            <v>UN</v>
          </cell>
          <cell r="D1979">
            <v>174.73</v>
          </cell>
          <cell r="E1979" t="str">
            <v>SIURB-E Jul/25</v>
          </cell>
        </row>
        <row r="1980">
          <cell r="A1980">
            <v>10060018</v>
          </cell>
          <cell r="B1980" t="str">
            <v>RETIRADA DE REGISTROS OU VÁLVULAS FLUXÍVEIS</v>
          </cell>
          <cell r="C1980" t="str">
            <v>UN</v>
          </cell>
          <cell r="D1980">
            <v>129.29</v>
          </cell>
          <cell r="E1980" t="str">
            <v>SIURB-E Jul/25</v>
          </cell>
        </row>
        <row r="1981">
          <cell r="A1981">
            <v>10060022</v>
          </cell>
          <cell r="B1981" t="str">
            <v>RETIRADA DE VÁLVULAS DE RETENÇÃO</v>
          </cell>
          <cell r="C1981" t="str">
            <v>UN</v>
          </cell>
          <cell r="D1981">
            <v>35.590000000000003</v>
          </cell>
          <cell r="E1981" t="str">
            <v>SIURB-E Jul/25</v>
          </cell>
        </row>
        <row r="1982">
          <cell r="A1982">
            <v>10060024</v>
          </cell>
          <cell r="B1982" t="str">
            <v>RETIRADA DE CONJUNTOS MOTOR-BOMBA</v>
          </cell>
          <cell r="C1982" t="str">
            <v>UN</v>
          </cell>
          <cell r="D1982">
            <v>258.81</v>
          </cell>
          <cell r="E1982" t="str">
            <v>SIURB-E Jul/25</v>
          </cell>
        </row>
        <row r="1983">
          <cell r="A1983">
            <v>10060026</v>
          </cell>
          <cell r="B1983" t="str">
            <v>RETIRADA DE CAIXAS SIFONADAS OU RALOS</v>
          </cell>
          <cell r="C1983" t="str">
            <v>UN</v>
          </cell>
          <cell r="D1983">
            <v>17.79</v>
          </cell>
          <cell r="E1983" t="str">
            <v>SIURB-E Jul/25</v>
          </cell>
        </row>
        <row r="1984">
          <cell r="A1984">
            <v>10060029</v>
          </cell>
          <cell r="B1984" t="str">
            <v>RETIRADA DE HIDRANTES DE PAREDE</v>
          </cell>
          <cell r="C1984" t="str">
            <v>UN</v>
          </cell>
          <cell r="D1984">
            <v>97.05</v>
          </cell>
          <cell r="E1984" t="str">
            <v>SIURB-E Jul/25</v>
          </cell>
        </row>
        <row r="1985">
          <cell r="A1985">
            <v>10060032</v>
          </cell>
          <cell r="B1985" t="str">
            <v>RETIRADA DE CALHAS, RUFOS OU RINCÕES EM CHAPA METÁLICA</v>
          </cell>
          <cell r="C1985" t="str">
            <v>M</v>
          </cell>
          <cell r="D1985">
            <v>8.09</v>
          </cell>
          <cell r="E1985" t="str">
            <v>SIURB-E Jul/25</v>
          </cell>
        </row>
        <row r="1986">
          <cell r="A1986">
            <v>10060033</v>
          </cell>
          <cell r="B1986" t="str">
            <v>RETIRADA DE CONDUTORES APARENTES</v>
          </cell>
          <cell r="C1986" t="str">
            <v>M</v>
          </cell>
          <cell r="D1986">
            <v>5.18</v>
          </cell>
          <cell r="E1986" t="str">
            <v>SIURB-E Jul/25</v>
          </cell>
        </row>
        <row r="1987">
          <cell r="A1987">
            <v>10060035</v>
          </cell>
          <cell r="B1987" t="str">
            <v>RETIRADA DE APARELHOS SANITÁRIOS, INCLUSIVE ACESSÓRIOS</v>
          </cell>
          <cell r="C1987" t="str">
            <v>UN</v>
          </cell>
          <cell r="D1987">
            <v>48.53</v>
          </cell>
          <cell r="E1987" t="str">
            <v>SIURB-E Jul/25</v>
          </cell>
        </row>
        <row r="1988">
          <cell r="A1988">
            <v>10060040</v>
          </cell>
          <cell r="B1988" t="str">
            <v>RETIRADA DE SIFÕES</v>
          </cell>
          <cell r="C1988" t="str">
            <v>UN</v>
          </cell>
          <cell r="D1988">
            <v>12.94</v>
          </cell>
          <cell r="E1988" t="str">
            <v>SIURB-E Jul/25</v>
          </cell>
        </row>
        <row r="1989">
          <cell r="A1989">
            <v>10060042</v>
          </cell>
          <cell r="B1989" t="str">
            <v>RETIRADA DE TORNEIRAS</v>
          </cell>
          <cell r="C1989" t="str">
            <v>UN</v>
          </cell>
          <cell r="D1989">
            <v>8.41</v>
          </cell>
          <cell r="E1989" t="str">
            <v>SIURB-E Jul/25</v>
          </cell>
        </row>
        <row r="1990">
          <cell r="A1990">
            <v>10060045</v>
          </cell>
          <cell r="B1990" t="str">
            <v>RETIRADA DE CAIXAS DE DESCARGA DE SOBREPOR</v>
          </cell>
          <cell r="C1990" t="str">
            <v>UN</v>
          </cell>
          <cell r="D1990">
            <v>24.59</v>
          </cell>
          <cell r="E1990" t="str">
            <v>SIURB-E Jul/25</v>
          </cell>
        </row>
        <row r="1991">
          <cell r="A1991">
            <v>10060050</v>
          </cell>
          <cell r="B1991" t="str">
            <v>RETIRADA DO TAMPO ÚMIDO</v>
          </cell>
          <cell r="C1991" t="str">
            <v>M2</v>
          </cell>
          <cell r="D1991">
            <v>14.5</v>
          </cell>
          <cell r="E1991" t="str">
            <v>SIURB-E Jul/25</v>
          </cell>
        </row>
        <row r="1992">
          <cell r="A1992">
            <v>10070000</v>
          </cell>
          <cell r="B1992" t="str">
            <v>RECOLOCAÇÕES</v>
          </cell>
          <cell r="C1992" t="str">
            <v>.</v>
          </cell>
          <cell r="D1992" t="str">
            <v>.</v>
          </cell>
          <cell r="E1992" t="str">
            <v>SIURB-E Jul/25</v>
          </cell>
        </row>
        <row r="1993">
          <cell r="A1993">
            <v>10070018</v>
          </cell>
          <cell r="B1993" t="str">
            <v>RECOLOCAÇÃO DE REGISTROS OU VÁLVULAS FLUXÍVEIS</v>
          </cell>
          <cell r="C1993" t="str">
            <v>UN</v>
          </cell>
          <cell r="D1993">
            <v>118.6</v>
          </cell>
          <cell r="E1993" t="str">
            <v>SIURB-E Jul/25</v>
          </cell>
        </row>
        <row r="1994">
          <cell r="A1994">
            <v>10070022</v>
          </cell>
          <cell r="B1994" t="str">
            <v>RECOLOCAÇÃO DE VÁLVULAS DE RETENÇÃO</v>
          </cell>
          <cell r="C1994" t="str">
            <v>UN</v>
          </cell>
          <cell r="D1994">
            <v>61.17</v>
          </cell>
          <cell r="E1994" t="str">
            <v>SIURB-E Jul/25</v>
          </cell>
        </row>
        <row r="1995">
          <cell r="A1995">
            <v>10070024</v>
          </cell>
          <cell r="B1995" t="str">
            <v>RECOLOCAÇÃO DE CONJUNTOS MOTOR-BOMBA</v>
          </cell>
          <cell r="C1995" t="str">
            <v>UN</v>
          </cell>
          <cell r="D1995">
            <v>232.97</v>
          </cell>
          <cell r="E1995" t="str">
            <v>SIURB-E Jul/25</v>
          </cell>
        </row>
        <row r="1996">
          <cell r="A1996">
            <v>10070026</v>
          </cell>
          <cell r="B1996" t="str">
            <v>RECOLOCAÇÃO DE CAIXAS SIFONADAS OU RALOS</v>
          </cell>
          <cell r="C1996" t="str">
            <v>UN</v>
          </cell>
          <cell r="D1996">
            <v>109.56</v>
          </cell>
          <cell r="E1996" t="str">
            <v>SIURB-E Jul/25</v>
          </cell>
        </row>
        <row r="1997">
          <cell r="A1997">
            <v>10070029</v>
          </cell>
          <cell r="B1997" t="str">
            <v>RECOLOCAÇÃO DE HIDRANTES DE PAREDE</v>
          </cell>
          <cell r="C1997" t="str">
            <v>UN</v>
          </cell>
          <cell r="D1997">
            <v>302.86</v>
          </cell>
          <cell r="E1997" t="str">
            <v>SIURB-E Jul/25</v>
          </cell>
        </row>
        <row r="1998">
          <cell r="A1998">
            <v>10070032</v>
          </cell>
          <cell r="B1998" t="str">
            <v>RECOLOCAÇÃO DE CALHAS, RUFOS OU RINCÕES EM CHAPA METÁLICA</v>
          </cell>
          <cell r="C1998" t="str">
            <v>M</v>
          </cell>
          <cell r="D1998">
            <v>74.52</v>
          </cell>
          <cell r="E1998" t="str">
            <v>SIURB-E Jul/25</v>
          </cell>
        </row>
        <row r="1999">
          <cell r="A1999">
            <v>10070033</v>
          </cell>
          <cell r="B1999" t="str">
            <v>RECOLOCAÇÃO DE CONDUTORES APARENTES</v>
          </cell>
          <cell r="C1999" t="str">
            <v>M</v>
          </cell>
          <cell r="D1999">
            <v>61.96</v>
          </cell>
          <cell r="E1999" t="str">
            <v>SIURB-E Jul/25</v>
          </cell>
        </row>
        <row r="2000">
          <cell r="A2000">
            <v>10070035</v>
          </cell>
          <cell r="B2000" t="str">
            <v>RECOLOCAÇÃO DE APARELHOS SANITÁRIOS, INCLUSIVE ACESSÓRIOS</v>
          </cell>
          <cell r="C2000" t="str">
            <v>UN</v>
          </cell>
          <cell r="D2000">
            <v>174.73</v>
          </cell>
          <cell r="E2000" t="str">
            <v>SIURB-E Jul/25</v>
          </cell>
        </row>
        <row r="2001">
          <cell r="A2001">
            <v>10070040</v>
          </cell>
          <cell r="B2001" t="str">
            <v>RECOLOCAÇÃO DE SIFÕES</v>
          </cell>
          <cell r="C2001" t="str">
            <v>UN</v>
          </cell>
          <cell r="D2001">
            <v>29.12</v>
          </cell>
          <cell r="E2001" t="str">
            <v>SIURB-E Jul/25</v>
          </cell>
        </row>
        <row r="2002">
          <cell r="A2002">
            <v>10070042</v>
          </cell>
          <cell r="B2002" t="str">
            <v>RECOLOCAÇÃO DE TORNEIRAS</v>
          </cell>
          <cell r="C2002" t="str">
            <v>UN</v>
          </cell>
          <cell r="D2002">
            <v>16.18</v>
          </cell>
          <cell r="E2002" t="str">
            <v>SIURB-E Jul/25</v>
          </cell>
        </row>
        <row r="2003">
          <cell r="A2003">
            <v>10070045</v>
          </cell>
          <cell r="B2003" t="str">
            <v>RECOLOCAÇÃO DE CAIXAS DE DESCARGA DE SOBREPOR</v>
          </cell>
          <cell r="C2003" t="str">
            <v>UN</v>
          </cell>
          <cell r="D2003">
            <v>145.61000000000001</v>
          </cell>
          <cell r="E2003" t="str">
            <v>SIURB-E Jul/25</v>
          </cell>
        </row>
        <row r="2004">
          <cell r="A2004">
            <v>10080000</v>
          </cell>
          <cell r="B2004" t="str">
            <v>SERVIÇOS PARCIAIS</v>
          </cell>
          <cell r="C2004" t="str">
            <v>.</v>
          </cell>
          <cell r="D2004" t="str">
            <v>.</v>
          </cell>
          <cell r="E2004" t="str">
            <v>SIURB-E Jul/25</v>
          </cell>
        </row>
        <row r="2005">
          <cell r="A2005">
            <v>10080070</v>
          </cell>
          <cell r="B2005" t="str">
            <v>SIFÃO COM COPO, TIPO REFORÇADO, PVC RÍGIDO - 1 1/2"X2"</v>
          </cell>
          <cell r="C2005" t="str">
            <v>UN</v>
          </cell>
          <cell r="D2005">
            <v>40.43</v>
          </cell>
          <cell r="E2005" t="str">
            <v>SIURB-E Jul/25</v>
          </cell>
        </row>
        <row r="2006">
          <cell r="A2006">
            <v>10080072</v>
          </cell>
          <cell r="B2006" t="str">
            <v>SIFÃO TIPO PESADO, METAL CROMADO - 1"X1 1/2"</v>
          </cell>
          <cell r="C2006" t="str">
            <v>UN</v>
          </cell>
          <cell r="D2006">
            <v>198.99</v>
          </cell>
          <cell r="E2006" t="str">
            <v>SIURB-E Jul/25</v>
          </cell>
        </row>
        <row r="2007">
          <cell r="A2007">
            <v>10080073</v>
          </cell>
          <cell r="B2007" t="str">
            <v>SIFÃO TIPO PESADO, METAL CROMADO - 1"X2"</v>
          </cell>
          <cell r="C2007" t="str">
            <v>UN</v>
          </cell>
          <cell r="D2007">
            <v>247.56</v>
          </cell>
          <cell r="E2007" t="str">
            <v>SIURB-E Jul/25</v>
          </cell>
        </row>
        <row r="2008">
          <cell r="A2008">
            <v>10080074</v>
          </cell>
          <cell r="B2008" t="str">
            <v>SIFÃO TIPO PESADO, METAL CROMADO - 1 1/2"X2"</v>
          </cell>
          <cell r="C2008" t="str">
            <v>UN</v>
          </cell>
          <cell r="D2008">
            <v>148.75</v>
          </cell>
          <cell r="E2008" t="str">
            <v>SIURB-E Jul/25</v>
          </cell>
        </row>
        <row r="2009">
          <cell r="A2009">
            <v>10080076</v>
          </cell>
          <cell r="B2009" t="str">
            <v>TUBO DE LIGAÇÃO FLEXÍVEL, PVC - 1/2"X30/40CM</v>
          </cell>
          <cell r="C2009" t="str">
            <v>UN</v>
          </cell>
          <cell r="D2009">
            <v>23.04</v>
          </cell>
          <cell r="E2009" t="str">
            <v>SIURB-E Jul/25</v>
          </cell>
        </row>
        <row r="2010">
          <cell r="A2010">
            <v>10080081</v>
          </cell>
          <cell r="B2010" t="str">
            <v>TUBO DE LIGAÇÃO FLEXÍVEL, METAL CROMADO - 1/2"X30/40CM</v>
          </cell>
          <cell r="C2010" t="str">
            <v>UN</v>
          </cell>
          <cell r="D2010">
            <v>39.630000000000003</v>
          </cell>
          <cell r="E2010" t="str">
            <v>SIURB-E Jul/25</v>
          </cell>
        </row>
        <row r="2011">
          <cell r="A2011">
            <v>10080086</v>
          </cell>
          <cell r="B2011" t="str">
            <v>TORNEIRA DE PRESSÃO PARA LAVATÓRIO, METAL CROMADO - 1/2"</v>
          </cell>
          <cell r="C2011" t="str">
            <v>UN</v>
          </cell>
          <cell r="D2011">
            <v>67.53</v>
          </cell>
          <cell r="E2011" t="str">
            <v>SIURB-E Jul/25</v>
          </cell>
        </row>
        <row r="2012">
          <cell r="A2012">
            <v>10080093</v>
          </cell>
          <cell r="B2012" t="str">
            <v>VÁLVULA AMERICANA DE METAL CROMADO - 1 1/2"X3 3/4"</v>
          </cell>
          <cell r="C2012" t="str">
            <v>UN</v>
          </cell>
          <cell r="D2012">
            <v>79.19</v>
          </cell>
          <cell r="E2012" t="str">
            <v>SIURB-E Jul/25</v>
          </cell>
        </row>
        <row r="2013">
          <cell r="A2013">
            <v>10080097</v>
          </cell>
          <cell r="B2013" t="str">
            <v>TUBO DE LIGAÇÃO EM ALUMÍNIO COM CANOPLA, PARA CHUVEIRO - 3/4"</v>
          </cell>
          <cell r="C2013" t="str">
            <v>UN</v>
          </cell>
          <cell r="D2013">
            <v>40.6</v>
          </cell>
          <cell r="E2013" t="str">
            <v>SIURB-E Jul/25</v>
          </cell>
        </row>
        <row r="2014">
          <cell r="A2014">
            <v>10090000</v>
          </cell>
          <cell r="B2014" t="str">
            <v>OUTROS SERVIÇOS</v>
          </cell>
          <cell r="C2014" t="str">
            <v>.</v>
          </cell>
          <cell r="D2014" t="str">
            <v>.</v>
          </cell>
          <cell r="E2014" t="str">
            <v>SIURB-E Jul/25</v>
          </cell>
        </row>
        <row r="2015">
          <cell r="A2015">
            <v>10090001</v>
          </cell>
          <cell r="B2015" t="str">
            <v>DESENTUPIMENTO DE RAMAIS DE ESGOTO OU ÁGUAS PLUVIAIS</v>
          </cell>
          <cell r="C2015" t="str">
            <v>M</v>
          </cell>
          <cell r="D2015">
            <v>14.81</v>
          </cell>
          <cell r="E2015" t="str">
            <v>SIURB-E Jul/25</v>
          </cell>
        </row>
        <row r="2016">
          <cell r="A2016">
            <v>11000000</v>
          </cell>
          <cell r="B2016" t="str">
            <v>REVESTIMENTOS</v>
          </cell>
          <cell r="C2016"/>
          <cell r="D2016"/>
          <cell r="E2016" t="str">
            <v>SIURB-E Jul/25</v>
          </cell>
        </row>
        <row r="2017">
          <cell r="A2017">
            <v>11001000</v>
          </cell>
          <cell r="B2017" t="str">
            <v>REVESTIMENTO DE FORROS</v>
          </cell>
          <cell r="C2017" t="str">
            <v>.</v>
          </cell>
          <cell r="D2017" t="str">
            <v>.</v>
          </cell>
          <cell r="E2017" t="str">
            <v>SIURB-E Jul/25</v>
          </cell>
        </row>
        <row r="2018">
          <cell r="A2018">
            <v>11001001</v>
          </cell>
          <cell r="B2018" t="str">
            <v>CHAPISCO COMUM - ARGAMASSA DE CIMENTO E AREIA 1:3</v>
          </cell>
          <cell r="C2018" t="str">
            <v>M2</v>
          </cell>
          <cell r="D2018">
            <v>19.11</v>
          </cell>
          <cell r="E2018" t="str">
            <v>SIURB-E Jul/25</v>
          </cell>
        </row>
        <row r="2019">
          <cell r="A2019">
            <v>11001008</v>
          </cell>
          <cell r="B2019" t="str">
            <v>EMBOÇO - ARGAMASSA MISTA DE CIMENTO, CAL E AREIA 1:4/12</v>
          </cell>
          <cell r="C2019" t="str">
            <v>M2</v>
          </cell>
          <cell r="D2019">
            <v>53.95</v>
          </cell>
          <cell r="E2019" t="str">
            <v>SIURB-E Jul/25</v>
          </cell>
        </row>
        <row r="2020">
          <cell r="A2020">
            <v>11001009</v>
          </cell>
          <cell r="B2020" t="str">
            <v>EMBOÇO DESEMPENADO PARA PINTURA - ARGAMASSA MISTA CIMENTO, CAL E AREIA 1:3/12</v>
          </cell>
          <cell r="C2020" t="str">
            <v>M2</v>
          </cell>
          <cell r="D2020">
            <v>54.82</v>
          </cell>
          <cell r="E2020" t="str">
            <v>SIURB-E Jul/25</v>
          </cell>
        </row>
        <row r="2021">
          <cell r="A2021">
            <v>11001013</v>
          </cell>
          <cell r="B2021" t="str">
            <v>REBOCO INTERNO - ARGAMASSA PRÉ-FABRICADA</v>
          </cell>
          <cell r="C2021" t="str">
            <v>M2</v>
          </cell>
          <cell r="D2021">
            <v>41.42</v>
          </cell>
          <cell r="E2021" t="str">
            <v>SIURB-E Jul/25</v>
          </cell>
        </row>
        <row r="2022">
          <cell r="A2022">
            <v>11002000</v>
          </cell>
          <cell r="B2022" t="str">
            <v>REVESTIMENTO DE PAREDES INTERNAS</v>
          </cell>
          <cell r="C2022" t="str">
            <v>.</v>
          </cell>
          <cell r="D2022" t="str">
            <v>.</v>
          </cell>
          <cell r="E2022" t="str">
            <v>SIURB-E Jul/25</v>
          </cell>
        </row>
        <row r="2023">
          <cell r="A2023">
            <v>11002001</v>
          </cell>
          <cell r="B2023" t="str">
            <v>CHAPISCO COMUM - ARGAMASSA DE CIMENTO E AREIA 1:3</v>
          </cell>
          <cell r="C2023" t="str">
            <v>M2</v>
          </cell>
          <cell r="D2023">
            <v>7.64</v>
          </cell>
          <cell r="E2023" t="str">
            <v>SIURB-E Jul/25</v>
          </cell>
        </row>
        <row r="2024">
          <cell r="A2024">
            <v>11002003</v>
          </cell>
          <cell r="B2024" t="str">
            <v>CHAPISCO COLANTE APLICADO EM ESTRUTURA DE CONCRETO COM DESEMPENADEIRA DENTADA</v>
          </cell>
          <cell r="C2024" t="str">
            <v>M2</v>
          </cell>
          <cell r="D2024">
            <v>17.649999999999999</v>
          </cell>
          <cell r="E2024" t="str">
            <v>SIURB-E Jul/25</v>
          </cell>
        </row>
        <row r="2025">
          <cell r="A2025">
            <v>11002008</v>
          </cell>
          <cell r="B2025" t="str">
            <v>EMBOÇO INTERNO - ARGAMASSA MISTA DE CIMENTO, CAL E AREIA 1:4/12</v>
          </cell>
          <cell r="C2025" t="str">
            <v>M2</v>
          </cell>
          <cell r="D2025">
            <v>49.62</v>
          </cell>
          <cell r="E2025" t="str">
            <v>SIURB-E Jul/25</v>
          </cell>
        </row>
        <row r="2026">
          <cell r="A2026">
            <v>11002009</v>
          </cell>
          <cell r="B2026" t="str">
            <v>EMBOÇO INTERNO DESEMPENADO PARA PINTURA - ARGAMASSA MISTA DE CIMENTO, CAL E AREIA 1:3/12</v>
          </cell>
          <cell r="C2026" t="str">
            <v>M2</v>
          </cell>
          <cell r="D2026">
            <v>49.02</v>
          </cell>
          <cell r="E2026" t="str">
            <v>SIURB-E Jul/25</v>
          </cell>
        </row>
        <row r="2027">
          <cell r="A2027">
            <v>11002010</v>
          </cell>
          <cell r="B2027" t="str">
            <v>EMBOÇO INTERNO - ARGAMASSA DE CIMENTO E AREIA 1:3</v>
          </cell>
          <cell r="C2027" t="str">
            <v>M2</v>
          </cell>
          <cell r="D2027">
            <v>57.83</v>
          </cell>
          <cell r="E2027" t="str">
            <v>SIURB-E Jul/25</v>
          </cell>
        </row>
        <row r="2028">
          <cell r="A2028">
            <v>11002013</v>
          </cell>
          <cell r="B2028" t="str">
            <v>REBOCO INTERNO - ARGAMASSA PRÉ-FABRICADA</v>
          </cell>
          <cell r="C2028" t="str">
            <v>M2</v>
          </cell>
          <cell r="D2028">
            <v>25.94</v>
          </cell>
          <cell r="E2028" t="str">
            <v>SIURB-E Jul/25</v>
          </cell>
        </row>
        <row r="2029">
          <cell r="A2029">
            <v>11002015</v>
          </cell>
          <cell r="B2029" t="str">
            <v>REVESTIMENTO COM GESSO</v>
          </cell>
          <cell r="C2029" t="str">
            <v>M2</v>
          </cell>
          <cell r="D2029">
            <v>27.42</v>
          </cell>
          <cell r="E2029" t="str">
            <v>SIURB-E Jul/25</v>
          </cell>
        </row>
        <row r="2030">
          <cell r="A2030">
            <v>11002025</v>
          </cell>
          <cell r="B2030" t="str">
            <v>AZULEJOS, JUNTAS AMARRAÇÃO OU A PRUMO - ASSENTES COM ARGAMASSA COMUM</v>
          </cell>
          <cell r="C2030" t="str">
            <v>M2</v>
          </cell>
          <cell r="D2030">
            <v>85.39</v>
          </cell>
          <cell r="E2030" t="str">
            <v>SIURB-E Jul/25</v>
          </cell>
        </row>
        <row r="2031">
          <cell r="A2031">
            <v>11002029</v>
          </cell>
          <cell r="B2031" t="str">
            <v>AZULEJOS, JUNTA AMARRAÇÃO OU A PRUMO - ASSENTES COM ARGAMASSA COLANTE</v>
          </cell>
          <cell r="C2031" t="str">
            <v>M2</v>
          </cell>
          <cell r="D2031">
            <v>74.28</v>
          </cell>
          <cell r="E2031" t="str">
            <v>SIURB-E Jul/25</v>
          </cell>
        </row>
        <row r="2032">
          <cell r="A2032">
            <v>11002075</v>
          </cell>
          <cell r="B2032" t="str">
            <v>LAMINADO MELAMÍNICO COLADO, 1,3MM DE ESPESSURA - JUNTAS SECAS</v>
          </cell>
          <cell r="C2032" t="str">
            <v>M2</v>
          </cell>
          <cell r="D2032">
            <v>204.01</v>
          </cell>
          <cell r="E2032" t="str">
            <v>SIURB-E Jul/25</v>
          </cell>
        </row>
        <row r="2033">
          <cell r="A2033">
            <v>11002105</v>
          </cell>
          <cell r="B2033" t="str">
            <v>CHAPISCO COMUM - ARGAMASSA DE CIMENTO E AREIA 1:4</v>
          </cell>
          <cell r="C2033" t="str">
            <v>M2</v>
          </cell>
          <cell r="D2033">
            <v>7.26</v>
          </cell>
          <cell r="E2033" t="str">
            <v>SIURB-E Jul/25</v>
          </cell>
        </row>
        <row r="2034">
          <cell r="A2034">
            <v>11002107</v>
          </cell>
          <cell r="B2034" t="str">
            <v>VA.09 - CHAPISCO ROLADO APLICADO EM ALVENARIA COM ROLO PARA TEXTURA ACRÍLICA</v>
          </cell>
          <cell r="C2034" t="str">
            <v>M2</v>
          </cell>
          <cell r="D2034">
            <v>10.41</v>
          </cell>
          <cell r="E2034" t="str">
            <v>SIURB-E Jul/25</v>
          </cell>
        </row>
        <row r="2035">
          <cell r="A2035">
            <v>11003000</v>
          </cell>
          <cell r="B2035" t="str">
            <v>REVESTIMENTO DE PAREDES EXTERNAS</v>
          </cell>
          <cell r="C2035" t="str">
            <v>.</v>
          </cell>
          <cell r="D2035" t="str">
            <v>.</v>
          </cell>
          <cell r="E2035" t="str">
            <v>SIURB-E Jul/25</v>
          </cell>
        </row>
        <row r="2036">
          <cell r="A2036">
            <v>11003001</v>
          </cell>
          <cell r="B2036" t="str">
            <v>CHAPISCO COMUM - ARGAMASSA DE CIMENTO E AREIA 1:3</v>
          </cell>
          <cell r="C2036" t="str">
            <v>M2</v>
          </cell>
          <cell r="D2036">
            <v>7.64</v>
          </cell>
          <cell r="E2036" t="str">
            <v>SIURB-E Jul/25</v>
          </cell>
        </row>
        <row r="2037">
          <cell r="A2037">
            <v>11003003</v>
          </cell>
          <cell r="B2037" t="str">
            <v>CHAPISCO RÚSTICO FINO, APLICADO COM PENEIRA - ARGAMASSA DE CIMENTO E AREIA 1:3</v>
          </cell>
          <cell r="C2037" t="str">
            <v>M2</v>
          </cell>
          <cell r="D2037">
            <v>16.760000000000002</v>
          </cell>
          <cell r="E2037" t="str">
            <v>SIURB-E Jul/25</v>
          </cell>
        </row>
        <row r="2038">
          <cell r="A2038">
            <v>11003004</v>
          </cell>
          <cell r="B2038" t="str">
            <v>CHAPISCO RÚSTICO GROSSO, COM ADIÇÃO DE BRITA N.1</v>
          </cell>
          <cell r="C2038" t="str">
            <v>M2</v>
          </cell>
          <cell r="D2038">
            <v>24.16</v>
          </cell>
          <cell r="E2038" t="str">
            <v>SIURB-E Jul/25</v>
          </cell>
        </row>
        <row r="2039">
          <cell r="A2039">
            <v>11003005</v>
          </cell>
          <cell r="B2039" t="str">
            <v>CHAPISCO COLANTE APLICADO EM ESTRUTURA DE CONCRETO COM DESEMPENADEIRA DENTADA</v>
          </cell>
          <cell r="C2039" t="str">
            <v>M2</v>
          </cell>
          <cell r="D2039">
            <v>17.649999999999999</v>
          </cell>
          <cell r="E2039" t="str">
            <v>SIURB-E Jul/25</v>
          </cell>
        </row>
        <row r="2040">
          <cell r="A2040">
            <v>11003008</v>
          </cell>
          <cell r="B2040" t="str">
            <v>EMBOÇO EXTERNO - ARGAMASSA MISTA DE CIMENTO, CAL E AREIA 1:4/12</v>
          </cell>
          <cell r="C2040" t="str">
            <v>M2</v>
          </cell>
          <cell r="D2040">
            <v>49.62</v>
          </cell>
          <cell r="E2040" t="str">
            <v>SIURB-E Jul/25</v>
          </cell>
        </row>
        <row r="2041">
          <cell r="A2041">
            <v>11003009</v>
          </cell>
          <cell r="B2041" t="str">
            <v>EMBOÇO EXTERNO DESEMPENADO PARA PINTURA - ARGAMASSA MISTA DE CIMENTO, CAL E AREIA 1:3/12</v>
          </cell>
          <cell r="C2041" t="str">
            <v>M2</v>
          </cell>
          <cell r="D2041">
            <v>49.02</v>
          </cell>
          <cell r="E2041" t="str">
            <v>SIURB-E Jul/25</v>
          </cell>
        </row>
        <row r="2042">
          <cell r="A2042">
            <v>11003010</v>
          </cell>
          <cell r="B2042" t="str">
            <v>EMBOÇO EXTERNO - ARGAMASSA DE CIMENTO E AREIA 1:3</v>
          </cell>
          <cell r="C2042" t="str">
            <v>M2</v>
          </cell>
          <cell r="D2042">
            <v>57.83</v>
          </cell>
          <cell r="E2042" t="str">
            <v>SIURB-E Jul/25</v>
          </cell>
        </row>
        <row r="2043">
          <cell r="A2043">
            <v>11003013</v>
          </cell>
          <cell r="B2043" t="str">
            <v>REBOCO EXTERNO - ARGAMASSA PRÉ-FABRICADA</v>
          </cell>
          <cell r="C2043" t="str">
            <v>M2</v>
          </cell>
          <cell r="D2043">
            <v>24.18</v>
          </cell>
          <cell r="E2043" t="str">
            <v>SIURB-E Jul/25</v>
          </cell>
        </row>
        <row r="2044">
          <cell r="A2044">
            <v>11003041</v>
          </cell>
          <cell r="B2044" t="str">
            <v>PASTILHAS DE PORCELANA FOSCA, 3/4" - FAIXAS DE ATÉ 20CM</v>
          </cell>
          <cell r="C2044" t="str">
            <v>M</v>
          </cell>
          <cell r="D2044">
            <v>86.13</v>
          </cell>
          <cell r="E2044" t="str">
            <v>SIURB-E Jul/25</v>
          </cell>
        </row>
        <row r="2045">
          <cell r="A2045">
            <v>11003045</v>
          </cell>
          <cell r="B2045" t="str">
            <v>REVESTIMENTO CERÂMICO ANTI-PICHAÇÃO, JUNTAS AMARRAÇÃO OU PRUMO - ASSENTADOS COM ARGAMASSA COMUM</v>
          </cell>
          <cell r="C2045" t="str">
            <v>M2</v>
          </cell>
          <cell r="D2045">
            <v>206.51</v>
          </cell>
          <cell r="E2045" t="str">
            <v>SIURB-E Jul/25</v>
          </cell>
        </row>
        <row r="2046">
          <cell r="A2046">
            <v>11003046</v>
          </cell>
          <cell r="B2046" t="str">
            <v>REVESTIMENTO CERÂMICO ANTI-PICHAÇÃO, JUNTAS AMARRAÇÃO OU PRUMO - ASSENTADOS COM ARGAMASSA COLANTE</v>
          </cell>
          <cell r="C2046" t="str">
            <v>M2</v>
          </cell>
          <cell r="D2046">
            <v>90.84</v>
          </cell>
          <cell r="E2046" t="str">
            <v>SIURB-E Jul/25</v>
          </cell>
        </row>
        <row r="2047">
          <cell r="A2047">
            <v>11003047</v>
          </cell>
          <cell r="B2047" t="str">
            <v>REVESTIMENTO CERÂMICO ESMALTADO, JUNTAS AMARRAÇÃO OU PRUMO - ASSENTADOS COM ARGAMASSA COMUM</v>
          </cell>
          <cell r="C2047" t="str">
            <v>M2</v>
          </cell>
          <cell r="D2047">
            <v>220.77</v>
          </cell>
          <cell r="E2047" t="str">
            <v>SIURB-E Jul/25</v>
          </cell>
        </row>
        <row r="2048">
          <cell r="A2048">
            <v>11003105</v>
          </cell>
          <cell r="B2048" t="str">
            <v>CHAPISCO COMUM - ARGAMASSA DE CIMENTO E AREIA 1:4</v>
          </cell>
          <cell r="C2048" t="str">
            <v>M2</v>
          </cell>
          <cell r="D2048">
            <v>7.26</v>
          </cell>
          <cell r="E2048" t="str">
            <v>SIURB-E Jul/25</v>
          </cell>
        </row>
        <row r="2049">
          <cell r="A2049">
            <v>11003107</v>
          </cell>
          <cell r="B2049" t="str">
            <v>VA.09 - CHAPISCO ROLADO APLICADO EM ALVENARIA COM ROLO PARA TEXTURA ACRÍLICA</v>
          </cell>
          <cell r="C2049" t="str">
            <v>M2</v>
          </cell>
          <cell r="D2049">
            <v>10.41</v>
          </cell>
          <cell r="E2049" t="str">
            <v>SIURB-E Jul/25</v>
          </cell>
        </row>
        <row r="2050">
          <cell r="A2050">
            <v>11004000</v>
          </cell>
          <cell r="B2050" t="str">
            <v>ARREMATES DE REVESTIMENTO</v>
          </cell>
          <cell r="C2050" t="str">
            <v>.</v>
          </cell>
          <cell r="D2050" t="str">
            <v>.</v>
          </cell>
          <cell r="E2050" t="str">
            <v>SIURB-E Jul/25</v>
          </cell>
        </row>
        <row r="2051">
          <cell r="A2051">
            <v>11004004</v>
          </cell>
          <cell r="B2051" t="str">
            <v>CANTONEIRA DE PROTEÇÃO - PERFIL "L" DE FERRO, 1 1/4" X 1 1/4" X 1/8"</v>
          </cell>
          <cell r="C2051" t="str">
            <v>M</v>
          </cell>
          <cell r="D2051">
            <v>43.03</v>
          </cell>
          <cell r="E2051" t="str">
            <v>SIURB-E Jul/25</v>
          </cell>
        </row>
        <row r="2052">
          <cell r="A2052">
            <v>11004005</v>
          </cell>
          <cell r="B2052" t="str">
            <v>DA.04 - CANTONEIRA DE PROTEÇÃO - PERFIL "L" DE FERRO, 1"X1"X1/8"</v>
          </cell>
          <cell r="C2052" t="str">
            <v>M</v>
          </cell>
          <cell r="D2052">
            <v>39.94</v>
          </cell>
          <cell r="E2052" t="str">
            <v>SIURB-E Jul/25</v>
          </cell>
        </row>
        <row r="2053">
          <cell r="A2053">
            <v>11004006</v>
          </cell>
          <cell r="B2053" t="str">
            <v>DA.01 - CANTONEIRA DE PROTEÇÃO - PERFIL "L" DE ALUMÍNIO, 1"X1"X1/8"</v>
          </cell>
          <cell r="C2053" t="str">
            <v>M</v>
          </cell>
          <cell r="D2053">
            <v>45.47</v>
          </cell>
          <cell r="E2053" t="str">
            <v>SIURB-E Jul/25</v>
          </cell>
        </row>
        <row r="2054">
          <cell r="A2054">
            <v>11004013</v>
          </cell>
          <cell r="B2054" t="str">
            <v>DA.02 - CANTONEIRA DE PROTEÇÃO PARA REBOCO - PERFIL "Y" DE ALUMÍNIO</v>
          </cell>
          <cell r="C2054" t="str">
            <v>M</v>
          </cell>
          <cell r="D2054">
            <v>37.479999999999997</v>
          </cell>
          <cell r="E2054" t="str">
            <v>SIURB-E Jul/25</v>
          </cell>
        </row>
        <row r="2055">
          <cell r="A2055">
            <v>11004017</v>
          </cell>
          <cell r="B2055" t="str">
            <v>DA.03 - CANTONEIRA DE PROTEÇÃO PARA AZULEJOS - PERFIL "TRIFACE" DE ALUMÍNIO</v>
          </cell>
          <cell r="C2055" t="str">
            <v>M</v>
          </cell>
          <cell r="D2055">
            <v>37.97</v>
          </cell>
          <cell r="E2055" t="str">
            <v>SIURB-E Jul/25</v>
          </cell>
        </row>
        <row r="2056">
          <cell r="A2056">
            <v>11004050</v>
          </cell>
          <cell r="B2056" t="str">
            <v>DG.10 - PEITORIL DE ARGAMASSA DE CIMENTO QUEIMADO - ESP=2CM, L=20CM</v>
          </cell>
          <cell r="C2056" t="str">
            <v>M</v>
          </cell>
          <cell r="D2056">
            <v>22.05</v>
          </cell>
          <cell r="E2056" t="str">
            <v>SIURB-E Jul/25</v>
          </cell>
        </row>
        <row r="2057">
          <cell r="A2057">
            <v>11004056</v>
          </cell>
          <cell r="B2057" t="str">
            <v>DG.10/16 - PEITORIL DE GRANILITE - ESPESSURA 2CM, LARGURA 20CM</v>
          </cell>
          <cell r="C2057" t="str">
            <v>M</v>
          </cell>
          <cell r="D2057">
            <v>124.56</v>
          </cell>
          <cell r="E2057" t="str">
            <v>SIURB-E Jul/25</v>
          </cell>
        </row>
        <row r="2058">
          <cell r="A2058">
            <v>11004058</v>
          </cell>
          <cell r="B2058" t="str">
            <v>PEITORIL DE GRANITO POLIDO - ESP=2CM, L=25CM</v>
          </cell>
          <cell r="C2058" t="str">
            <v>M</v>
          </cell>
          <cell r="D2058">
            <v>162.86000000000001</v>
          </cell>
          <cell r="E2058" t="str">
            <v>SIURB-E Jul/25</v>
          </cell>
        </row>
        <row r="2059">
          <cell r="A2059">
            <v>11004060</v>
          </cell>
          <cell r="B2059" t="str">
            <v>PEITORIL DE ARDÓSIA POLIDA</v>
          </cell>
          <cell r="C2059" t="str">
            <v>M</v>
          </cell>
          <cell r="D2059">
            <v>176.35</v>
          </cell>
          <cell r="E2059" t="str">
            <v>SIURB-E Jul/25</v>
          </cell>
        </row>
        <row r="2060">
          <cell r="A2060">
            <v>11004101</v>
          </cell>
          <cell r="B2060" t="str">
            <v>PEITORIL DE MÁRMORE - ESP=2CM, L=25CM</v>
          </cell>
          <cell r="C2060" t="str">
            <v>M</v>
          </cell>
          <cell r="D2060">
            <v>271.92</v>
          </cell>
          <cell r="E2060" t="str">
            <v>SIURB-E Jul/25</v>
          </cell>
        </row>
        <row r="2061">
          <cell r="A2061">
            <v>11050000</v>
          </cell>
          <cell r="B2061" t="str">
            <v>DEMOLIÇÕES</v>
          </cell>
          <cell r="C2061" t="str">
            <v>.</v>
          </cell>
          <cell r="D2061" t="str">
            <v>.</v>
          </cell>
          <cell r="E2061" t="str">
            <v>SIURB-E Jul/25</v>
          </cell>
        </row>
        <row r="2062">
          <cell r="A2062">
            <v>11050002</v>
          </cell>
          <cell r="B2062" t="str">
            <v>DEMOLIÇÃO DE ARGAMASSA DE CAL E AREIA OU MISTA</v>
          </cell>
          <cell r="C2062" t="str">
            <v>M2</v>
          </cell>
          <cell r="D2062">
            <v>5.82</v>
          </cell>
          <cell r="E2062" t="str">
            <v>SIURB-E Jul/25</v>
          </cell>
        </row>
        <row r="2063">
          <cell r="A2063">
            <v>11050003</v>
          </cell>
          <cell r="B2063" t="str">
            <v>DEMOLIÇÃO DE ARGAMASSA DE CIMENTO E AREIA</v>
          </cell>
          <cell r="C2063" t="str">
            <v>M2</v>
          </cell>
          <cell r="D2063">
            <v>11.64</v>
          </cell>
          <cell r="E2063" t="str">
            <v>SIURB-E Jul/25</v>
          </cell>
        </row>
        <row r="2064">
          <cell r="A2064">
            <v>11050005</v>
          </cell>
          <cell r="B2064" t="str">
            <v>DEMOLIÇÃO DE REVESTIMENTO CERÂMICO OU SIMILAR</v>
          </cell>
          <cell r="C2064" t="str">
            <v>M2</v>
          </cell>
          <cell r="D2064">
            <v>40.74</v>
          </cell>
          <cell r="E2064" t="str">
            <v>SIURB-E Jul/25</v>
          </cell>
        </row>
        <row r="2065">
          <cell r="A2065">
            <v>11050010</v>
          </cell>
          <cell r="B2065" t="str">
            <v>DEMOLIÇÃO DE LAMBRI DE TÁBUAS OU CHAPAS DE MADEIRA, EXCLUSIVE ENTARUGAMENTO</v>
          </cell>
          <cell r="C2065" t="str">
            <v>M2</v>
          </cell>
          <cell r="D2065">
            <v>36.380000000000003</v>
          </cell>
          <cell r="E2065" t="str">
            <v>SIURB-E Jul/25</v>
          </cell>
        </row>
        <row r="2066">
          <cell r="A2066">
            <v>11050015</v>
          </cell>
          <cell r="B2066" t="str">
            <v>DEMOLIÇÃO DE LAMBRI DE TÁBUAS OU CHAPAS DE MADEIRA, INCLUSIVE ENTARUGAMENTO</v>
          </cell>
          <cell r="C2066" t="str">
            <v>M2</v>
          </cell>
          <cell r="D2066">
            <v>72.760000000000005</v>
          </cell>
          <cell r="E2066" t="str">
            <v>SIURB-E Jul/25</v>
          </cell>
        </row>
        <row r="2067">
          <cell r="A2067">
            <v>11060000</v>
          </cell>
          <cell r="B2067" t="str">
            <v>RETIRADAS</v>
          </cell>
          <cell r="C2067" t="str">
            <v>.</v>
          </cell>
          <cell r="D2067" t="str">
            <v>.</v>
          </cell>
          <cell r="E2067" t="str">
            <v>SIURB-E Jul/25</v>
          </cell>
        </row>
        <row r="2068">
          <cell r="A2068">
            <v>11060005</v>
          </cell>
          <cell r="B2068" t="str">
            <v>RETIRADA DE FORRAS DE PEDRAS NATURAIS - GRANITO OU MÁRMORE</v>
          </cell>
          <cell r="C2068" t="str">
            <v>M2</v>
          </cell>
          <cell r="D2068">
            <v>40.74</v>
          </cell>
          <cell r="E2068" t="str">
            <v>SIURB-E Jul/25</v>
          </cell>
        </row>
        <row r="2069">
          <cell r="A2069">
            <v>11060010</v>
          </cell>
          <cell r="B2069" t="str">
            <v>RETIRADA DE LAMBRI DE TÁBUAS OU CHAPAS DE MADEIRA, EXCLUSIVE ENTARUGAMENTO</v>
          </cell>
          <cell r="C2069" t="str">
            <v>M2</v>
          </cell>
          <cell r="D2069">
            <v>9.94</v>
          </cell>
          <cell r="E2069" t="str">
            <v>SIURB-E Jul/25</v>
          </cell>
        </row>
        <row r="2070">
          <cell r="A2070">
            <v>11060015</v>
          </cell>
          <cell r="B2070" t="str">
            <v>RETIRADA DE LAMBRI DE TÁBUAS OU CHAPAS DE MADEIRA, INCLUSIVE ENTARUGAMENTO</v>
          </cell>
          <cell r="C2070" t="str">
            <v>M2</v>
          </cell>
          <cell r="D2070">
            <v>29.83</v>
          </cell>
          <cell r="E2070" t="str">
            <v>SIURB-E Jul/25</v>
          </cell>
        </row>
        <row r="2071">
          <cell r="A2071">
            <v>11070000</v>
          </cell>
          <cell r="B2071" t="str">
            <v>RECOLOCAÇÕES</v>
          </cell>
          <cell r="C2071" t="str">
            <v>.</v>
          </cell>
          <cell r="D2071" t="str">
            <v>.</v>
          </cell>
          <cell r="E2071" t="str">
            <v>SIURB-E Jul/25</v>
          </cell>
        </row>
        <row r="2072">
          <cell r="A2072">
            <v>11070005</v>
          </cell>
          <cell r="B2072" t="str">
            <v>RECOLOCAÇÃO DE FORRAS DE PEDRAS NATURAIS - GRANITO OU MÁRMORE</v>
          </cell>
          <cell r="C2072" t="str">
            <v>M2</v>
          </cell>
          <cell r="D2072">
            <v>27.93</v>
          </cell>
          <cell r="E2072" t="str">
            <v>SIURB-E Jul/25</v>
          </cell>
        </row>
        <row r="2073">
          <cell r="A2073">
            <v>11080000</v>
          </cell>
          <cell r="B2073" t="str">
            <v>SERVIÇOS PARCIAIS</v>
          </cell>
          <cell r="C2073" t="str">
            <v>.</v>
          </cell>
          <cell r="D2073" t="str">
            <v>.</v>
          </cell>
          <cell r="E2073" t="str">
            <v>SIURB-E Jul/25</v>
          </cell>
        </row>
        <row r="2074">
          <cell r="A2074">
            <v>11080001</v>
          </cell>
          <cell r="B2074" t="str">
            <v>REPAROS EM TRINCAS E RACHADURAS</v>
          </cell>
          <cell r="C2074" t="str">
            <v>M</v>
          </cell>
          <cell r="D2074">
            <v>50.82</v>
          </cell>
          <cell r="E2074" t="str">
            <v>SIURB-E Jul/25</v>
          </cell>
        </row>
        <row r="2075">
          <cell r="A2075">
            <v>11080005</v>
          </cell>
          <cell r="B2075" t="str">
            <v>REPAROS EM EMBOÇO - ARGAMASSA MISTA DE CIMENTO, CAL E AREIA 1:4/12</v>
          </cell>
          <cell r="C2075" t="str">
            <v>M2</v>
          </cell>
          <cell r="D2075">
            <v>69.61</v>
          </cell>
          <cell r="E2075" t="str">
            <v>SIURB-E Jul/25</v>
          </cell>
        </row>
        <row r="2076">
          <cell r="A2076">
            <v>11080006</v>
          </cell>
          <cell r="B2076" t="str">
            <v>REPAROS EM REBOCO - ARGAMASSA DE CAL E AREIA 1:2</v>
          </cell>
          <cell r="C2076" t="str">
            <v>M2</v>
          </cell>
          <cell r="D2076">
            <v>36.299999999999997</v>
          </cell>
          <cell r="E2076" t="str">
            <v>SIURB-E Jul/25</v>
          </cell>
        </row>
        <row r="2077">
          <cell r="A2077">
            <v>12000000</v>
          </cell>
          <cell r="B2077" t="str">
            <v>FORROS</v>
          </cell>
          <cell r="C2077"/>
          <cell r="D2077"/>
          <cell r="E2077" t="str">
            <v>SIURB-E Jul/25</v>
          </cell>
        </row>
        <row r="2078">
          <cell r="A2078">
            <v>12001000</v>
          </cell>
          <cell r="B2078" t="str">
            <v>FORROS FALSOS</v>
          </cell>
          <cell r="C2078" t="str">
            <v>.</v>
          </cell>
          <cell r="D2078" t="str">
            <v>.</v>
          </cell>
          <cell r="E2078" t="str">
            <v>SIURB-E Jul/25</v>
          </cell>
        </row>
        <row r="2079">
          <cell r="A2079">
            <v>12001030</v>
          </cell>
          <cell r="B2079" t="str">
            <v>FORRO FIBRA MINERAL MODELADO ÚMIDA - ACABAMENTO SUPERFÍCIE PINTURA VINÍLICA A BASE DE LÁTEX BRANCA - ESPESSURA 13MM, NRC=0,50, CAC=MÍNIMO 35</v>
          </cell>
          <cell r="C2079" t="str">
            <v>M2</v>
          </cell>
          <cell r="D2079">
            <v>173.56</v>
          </cell>
          <cell r="E2079" t="str">
            <v>SIURB-E Jul/25</v>
          </cell>
        </row>
        <row r="2080">
          <cell r="A2080">
            <v>12001040</v>
          </cell>
          <cell r="B2080" t="str">
            <v>FORRO DE GESSO COMUM - PLACA CONVENCIONAL (FORNECIMENTO E INSTALAÇÃO)</v>
          </cell>
          <cell r="C2080" t="str">
            <v>M2</v>
          </cell>
          <cell r="D2080">
            <v>122.67</v>
          </cell>
          <cell r="E2080" t="str">
            <v>SIURB-E Jul/25</v>
          </cell>
        </row>
        <row r="2081">
          <cell r="A2081">
            <v>12001042</v>
          </cell>
          <cell r="B2081" t="str">
            <v>FORRO DE GESSO ACARTONADO TIPO FGA (FORNECIMENTO E INSTALAÇÃO)</v>
          </cell>
          <cell r="C2081" t="str">
            <v>M2</v>
          </cell>
          <cell r="D2081">
            <v>141.25</v>
          </cell>
          <cell r="E2081" t="str">
            <v>SIURB-E Jul/25</v>
          </cell>
        </row>
        <row r="2082">
          <cell r="A2082">
            <v>12001043</v>
          </cell>
          <cell r="B2082" t="str">
            <v>FORRO DE GESSO ACARTONADO TIPO FGE (FORNECIMENTO E INSTALAÇÃO)</v>
          </cell>
          <cell r="C2082" t="str">
            <v>M2</v>
          </cell>
          <cell r="D2082">
            <v>122.54</v>
          </cell>
          <cell r="E2082" t="str">
            <v>SIURB-E Jul/25</v>
          </cell>
        </row>
        <row r="2083">
          <cell r="A2083">
            <v>12001045</v>
          </cell>
          <cell r="B2083" t="str">
            <v>FORRO EM RÉGUA DE PVC 200MM - INCLUSIVE PERFIS DE FIXAÇÃO E ACABAMENTO</v>
          </cell>
          <cell r="C2083" t="str">
            <v>M2</v>
          </cell>
          <cell r="D2083">
            <v>147.78</v>
          </cell>
          <cell r="E2083" t="str">
            <v>SIURB-E Jul/25</v>
          </cell>
        </row>
        <row r="2084">
          <cell r="A2084">
            <v>12050000</v>
          </cell>
          <cell r="B2084" t="str">
            <v>DEMOLIÇÕES</v>
          </cell>
          <cell r="C2084" t="str">
            <v>.</v>
          </cell>
          <cell r="D2084" t="str">
            <v>.</v>
          </cell>
          <cell r="E2084" t="str">
            <v>SIURB-E Jul/25</v>
          </cell>
        </row>
        <row r="2085">
          <cell r="A2085">
            <v>12050001</v>
          </cell>
          <cell r="B2085" t="str">
            <v>DEMOLIÇÃO DE ESTUQUE COMUM, EXCLUSIVE ENTARUGAMENTO</v>
          </cell>
          <cell r="C2085" t="str">
            <v>M2</v>
          </cell>
          <cell r="D2085">
            <v>7.77</v>
          </cell>
          <cell r="E2085" t="str">
            <v>SIURB-E Jul/25</v>
          </cell>
        </row>
        <row r="2086">
          <cell r="A2086">
            <v>12050002</v>
          </cell>
          <cell r="B2086" t="str">
            <v>DEMOLIÇÃO DE FORRO DE TÁBUAS OU CHAPAS DE MADEIRA, EXCLUSIVE ENTARUGAMENTO</v>
          </cell>
          <cell r="C2086" t="str">
            <v>M2</v>
          </cell>
          <cell r="D2086">
            <v>10.36</v>
          </cell>
          <cell r="E2086" t="str">
            <v>SIURB-E Jul/25</v>
          </cell>
        </row>
        <row r="2087">
          <cell r="A2087">
            <v>12050005</v>
          </cell>
          <cell r="B2087" t="str">
            <v>DEMOLIÇÃO DE FORRO DE GESSO</v>
          </cell>
          <cell r="C2087" t="str">
            <v>M2</v>
          </cell>
          <cell r="D2087">
            <v>4.66</v>
          </cell>
          <cell r="E2087" t="str">
            <v>SIURB-E Jul/25</v>
          </cell>
        </row>
        <row r="2088">
          <cell r="A2088">
            <v>12050020</v>
          </cell>
          <cell r="B2088" t="str">
            <v>DEMOLIÇÃO DE ENTARUGAMENTO DE FORRO</v>
          </cell>
          <cell r="C2088" t="str">
            <v>M2</v>
          </cell>
          <cell r="D2088">
            <v>10.36</v>
          </cell>
          <cell r="E2088" t="str">
            <v>SIURB-E Jul/25</v>
          </cell>
        </row>
        <row r="2089">
          <cell r="A2089">
            <v>12060000</v>
          </cell>
          <cell r="B2089" t="str">
            <v>RETIRADAS</v>
          </cell>
          <cell r="C2089" t="str">
            <v>.</v>
          </cell>
          <cell r="D2089" t="str">
            <v>.</v>
          </cell>
          <cell r="E2089" t="str">
            <v>SIURB-E Jul/25</v>
          </cell>
        </row>
        <row r="2090">
          <cell r="A2090">
            <v>12060001</v>
          </cell>
          <cell r="B2090" t="str">
            <v>RETIRADA DE FORRO DE TÁBUAS OU CHAPAS EM GERAL - PREGADAS</v>
          </cell>
          <cell r="C2090" t="str">
            <v>M2</v>
          </cell>
          <cell r="D2090">
            <v>19.579999999999998</v>
          </cell>
          <cell r="E2090" t="str">
            <v>SIURB-E Jul/25</v>
          </cell>
        </row>
        <row r="2091">
          <cell r="A2091">
            <v>12060002</v>
          </cell>
          <cell r="B2091" t="str">
            <v>RETIRADA DE FORRO DE CHAPAS EM GERAL - APOIADAS</v>
          </cell>
          <cell r="C2091" t="str">
            <v>M2</v>
          </cell>
          <cell r="D2091">
            <v>8.49</v>
          </cell>
          <cell r="E2091" t="str">
            <v>SIURB-E Jul/25</v>
          </cell>
        </row>
        <row r="2092">
          <cell r="A2092">
            <v>12060020</v>
          </cell>
          <cell r="B2092" t="str">
            <v>RETIRADA DE ENTARUGAMENTO DE FORRO</v>
          </cell>
          <cell r="C2092" t="str">
            <v>M2</v>
          </cell>
          <cell r="D2092">
            <v>23.62</v>
          </cell>
          <cell r="E2092" t="str">
            <v>SIURB-E Jul/25</v>
          </cell>
        </row>
        <row r="2093">
          <cell r="A2093">
            <v>12060030</v>
          </cell>
          <cell r="B2093" t="str">
            <v>RETIRADA DE FORRO EM RÉGUAS DE PVC, INCLUSIVE PERFIS</v>
          </cell>
          <cell r="C2093" t="str">
            <v>M2</v>
          </cell>
          <cell r="D2093">
            <v>11.81</v>
          </cell>
          <cell r="E2093" t="str">
            <v>SIURB-E Jul/25</v>
          </cell>
        </row>
        <row r="2094">
          <cell r="A2094">
            <v>12070000</v>
          </cell>
          <cell r="B2094" t="str">
            <v>RECOLOCAÇÕES</v>
          </cell>
          <cell r="C2094" t="str">
            <v>.</v>
          </cell>
          <cell r="D2094" t="str">
            <v>.</v>
          </cell>
          <cell r="E2094" t="str">
            <v>SIURB-E Jul/25</v>
          </cell>
        </row>
        <row r="2095">
          <cell r="A2095">
            <v>12070031</v>
          </cell>
          <cell r="B2095" t="str">
            <v>RECOLOCAÇÃO DE FORROS, APOIADOS OU ENCAIXADOS</v>
          </cell>
          <cell r="C2095" t="str">
            <v>M2</v>
          </cell>
          <cell r="D2095">
            <v>8.86</v>
          </cell>
          <cell r="E2095" t="str">
            <v>SIURB-E Jul/25</v>
          </cell>
        </row>
        <row r="2096">
          <cell r="A2096">
            <v>13000000</v>
          </cell>
          <cell r="B2096" t="str">
            <v>PISOS</v>
          </cell>
          <cell r="C2096"/>
          <cell r="D2096"/>
          <cell r="E2096" t="str">
            <v>SIURB-E Jul/25</v>
          </cell>
        </row>
        <row r="2097">
          <cell r="A2097">
            <v>13001000</v>
          </cell>
          <cell r="B2097" t="str">
            <v>LASTROS E ENCHIMENTOS</v>
          </cell>
          <cell r="C2097" t="str">
            <v>.</v>
          </cell>
          <cell r="D2097" t="str">
            <v>.</v>
          </cell>
          <cell r="E2097" t="str">
            <v>SIURB-E Jul/25</v>
          </cell>
        </row>
        <row r="2098">
          <cell r="A2098">
            <v>13001001</v>
          </cell>
          <cell r="B2098" t="str">
            <v>ENCHIMENTO COM TIJOLOS CERÂMICOS FURADOS</v>
          </cell>
          <cell r="C2098" t="str">
            <v>M3</v>
          </cell>
          <cell r="D2098">
            <v>284.81</v>
          </cell>
          <cell r="E2098" t="str">
            <v>SIURB-E Jul/25</v>
          </cell>
        </row>
        <row r="2099">
          <cell r="A2099">
            <v>13001002</v>
          </cell>
          <cell r="B2099" t="str">
            <v>ENCHIMENTO COM ARGILA EXPANDIDA</v>
          </cell>
          <cell r="C2099" t="str">
            <v>M3</v>
          </cell>
          <cell r="D2099">
            <v>715.83</v>
          </cell>
          <cell r="E2099" t="str">
            <v>SIURB-E Jul/25</v>
          </cell>
        </row>
        <row r="2100">
          <cell r="A2100">
            <v>13001005</v>
          </cell>
          <cell r="B2100" t="str">
            <v>ENCHIMENTO DE CONCRETO COM AGREGADO LEVE</v>
          </cell>
          <cell r="C2100" t="str">
            <v>M3</v>
          </cell>
          <cell r="D2100">
            <v>492.72</v>
          </cell>
          <cell r="E2100" t="str">
            <v>SIURB-E Jul/25</v>
          </cell>
        </row>
        <row r="2101">
          <cell r="A2101">
            <v>13001006</v>
          </cell>
          <cell r="B2101" t="str">
            <v>ENCHIMENTO DE CONCRETO COM AGREGADO RECICLADO</v>
          </cell>
          <cell r="C2101" t="str">
            <v>M3</v>
          </cell>
          <cell r="D2101">
            <v>437.79</v>
          </cell>
          <cell r="E2101" t="str">
            <v>SIURB-E Jul/25</v>
          </cell>
        </row>
        <row r="2102">
          <cell r="A2102">
            <v>13001010</v>
          </cell>
          <cell r="B2102" t="str">
            <v>LASTRO DE BRITA</v>
          </cell>
          <cell r="C2102" t="str">
            <v>M3</v>
          </cell>
          <cell r="D2102">
            <v>250.69</v>
          </cell>
          <cell r="E2102" t="str">
            <v>SIURB-E Jul/25</v>
          </cell>
        </row>
        <row r="2103">
          <cell r="A2103">
            <v>13001011</v>
          </cell>
          <cell r="B2103" t="str">
            <v>LASTRO DE AGREGADO RECICLADO</v>
          </cell>
          <cell r="C2103" t="str">
            <v>M3</v>
          </cell>
          <cell r="D2103">
            <v>177.93</v>
          </cell>
          <cell r="E2103" t="str">
            <v>SIURB-E Jul/25</v>
          </cell>
        </row>
        <row r="2104">
          <cell r="A2104">
            <v>13001014</v>
          </cell>
          <cell r="B2104" t="str">
            <v>LASTRO DE CONCRETO - 150KG CIM/M3</v>
          </cell>
          <cell r="C2104" t="str">
            <v>M3</v>
          </cell>
          <cell r="D2104">
            <v>555.14</v>
          </cell>
          <cell r="E2104" t="str">
            <v>SIURB-E Jul/25</v>
          </cell>
        </row>
        <row r="2105">
          <cell r="A2105">
            <v>13001015</v>
          </cell>
          <cell r="B2105" t="str">
            <v>LASTRO DE CONCRETO - 200KG CIM/M3</v>
          </cell>
          <cell r="C2105" t="str">
            <v>M3</v>
          </cell>
          <cell r="D2105">
            <v>587.02</v>
          </cell>
          <cell r="E2105" t="str">
            <v>SIURB-E Jul/25</v>
          </cell>
        </row>
        <row r="2106">
          <cell r="A2106">
            <v>13001017</v>
          </cell>
          <cell r="B2106" t="str">
            <v>LASTRO DE CONCRETO, COM HIDROFUGO - 150KG CIM/M3</v>
          </cell>
          <cell r="C2106" t="str">
            <v>M3</v>
          </cell>
          <cell r="D2106">
            <v>962.26</v>
          </cell>
          <cell r="E2106" t="str">
            <v>SIURB-E Jul/25</v>
          </cell>
        </row>
        <row r="2107">
          <cell r="A2107">
            <v>13001018</v>
          </cell>
          <cell r="B2107" t="str">
            <v>LASTRO DE CONCRETO, COM HIDROFUGO - 200KG CIM/M3</v>
          </cell>
          <cell r="C2107" t="str">
            <v>M3</v>
          </cell>
          <cell r="D2107">
            <v>1129.8399999999999</v>
          </cell>
          <cell r="E2107" t="str">
            <v>SIURB-E Jul/25</v>
          </cell>
        </row>
        <row r="2108">
          <cell r="A2108">
            <v>13001019</v>
          </cell>
          <cell r="B2108" t="str">
            <v>LASTRO DE CONCRETO COM AGREGADO RECICLADO - 150KG CIM/M3</v>
          </cell>
          <cell r="C2108" t="str">
            <v>M3</v>
          </cell>
          <cell r="D2108">
            <v>486.15</v>
          </cell>
          <cell r="E2108" t="str">
            <v>SIURB-E Jul/25</v>
          </cell>
        </row>
        <row r="2109">
          <cell r="A2109">
            <v>13001020</v>
          </cell>
          <cell r="B2109" t="str">
            <v>LASTRO DE CONCRETO COM AGREGADO RECICLADO - 200KG CIM/M3</v>
          </cell>
          <cell r="C2109" t="str">
            <v>M3</v>
          </cell>
          <cell r="D2109">
            <v>523.28</v>
          </cell>
          <cell r="E2109" t="str">
            <v>SIURB-E Jul/25</v>
          </cell>
        </row>
        <row r="2110">
          <cell r="A2110">
            <v>13002000</v>
          </cell>
          <cell r="B2110" t="str">
            <v>REVESTIMENTO DE PISOS</v>
          </cell>
          <cell r="C2110" t="str">
            <v>.</v>
          </cell>
          <cell r="D2110" t="str">
            <v>.</v>
          </cell>
          <cell r="E2110" t="str">
            <v>SIURB-E Jul/25</v>
          </cell>
        </row>
        <row r="2111">
          <cell r="A2111">
            <v>13002001</v>
          </cell>
          <cell r="B2111" t="str">
            <v>CIMENTADO COMUM, DESEMPENADO - ESPESSURA 20MM</v>
          </cell>
          <cell r="C2111" t="str">
            <v>M2</v>
          </cell>
          <cell r="D2111">
            <v>65.89</v>
          </cell>
          <cell r="E2111" t="str">
            <v>SIURB-E Jul/25</v>
          </cell>
        </row>
        <row r="2112">
          <cell r="A2112">
            <v>13002002</v>
          </cell>
          <cell r="B2112" t="str">
            <v>CIMENTADO COMUM, DESEMPENADO E ALISADO - ESPESSURA 20MM</v>
          </cell>
          <cell r="C2112" t="str">
            <v>M2</v>
          </cell>
          <cell r="D2112">
            <v>69.11</v>
          </cell>
          <cell r="E2112" t="str">
            <v>SIURB-E Jul/25</v>
          </cell>
        </row>
        <row r="2113">
          <cell r="A2113">
            <v>13002003</v>
          </cell>
          <cell r="B2113" t="str">
            <v>CIMENTADO COM CORANTE, DESEMPENADO E ALISADO - ESPESSURA 20MM</v>
          </cell>
          <cell r="C2113" t="str">
            <v>M2</v>
          </cell>
          <cell r="D2113">
            <v>74.14</v>
          </cell>
          <cell r="E2113" t="str">
            <v>SIURB-E Jul/25</v>
          </cell>
        </row>
        <row r="2114">
          <cell r="A2114">
            <v>13002004</v>
          </cell>
          <cell r="B2114" t="str">
            <v>ACABAMENTO DE PISO DE CONCRETO TIPO BAMBOLÊ</v>
          </cell>
          <cell r="C2114" t="str">
            <v>M2</v>
          </cell>
          <cell r="D2114">
            <v>6.48</v>
          </cell>
          <cell r="E2114" t="str">
            <v>SIURB-E Jul/25</v>
          </cell>
        </row>
        <row r="2115">
          <cell r="A2115">
            <v>13002005</v>
          </cell>
          <cell r="B2115" t="str">
            <v>NG.05 - GRANILITE - ESPESSURA 8MM</v>
          </cell>
          <cell r="C2115" t="str">
            <v>M2</v>
          </cell>
          <cell r="D2115">
            <v>184.54</v>
          </cell>
          <cell r="E2115" t="str">
            <v>SIURB-E Jul/25</v>
          </cell>
        </row>
        <row r="2116">
          <cell r="A2116">
            <v>13002006</v>
          </cell>
          <cell r="B2116" t="str">
            <v>CIMENTADO COMUM COM AGREGADO RECLICLADO, DESEMPENADO ALISADO - ESPESSURA 20MM</v>
          </cell>
          <cell r="C2116" t="str">
            <v>M2</v>
          </cell>
          <cell r="D2116">
            <v>61.9</v>
          </cell>
          <cell r="E2116" t="str">
            <v>SIURB-E Jul/25</v>
          </cell>
        </row>
        <row r="2117">
          <cell r="A2117">
            <v>13002007</v>
          </cell>
          <cell r="B2117" t="str">
            <v>NG.07 - ARGAMASSA DE ALTA RESISTÊNCIA, TIPO LEVE - ESPESSURA 8MM</v>
          </cell>
          <cell r="C2117" t="str">
            <v>M2</v>
          </cell>
          <cell r="D2117">
            <v>162.57</v>
          </cell>
          <cell r="E2117" t="str">
            <v>SIURB-E Jul/25</v>
          </cell>
        </row>
        <row r="2118">
          <cell r="A2118">
            <v>13002008</v>
          </cell>
          <cell r="B2118" t="str">
            <v>NG.08 - ARGAMASSA DE ALTA RESISTÊNCIA, TIPO MÉDIO - ESPESSURA 12MM</v>
          </cell>
          <cell r="C2118" t="str">
            <v>M2</v>
          </cell>
          <cell r="D2118">
            <v>153.77000000000001</v>
          </cell>
          <cell r="E2118" t="str">
            <v>SIURB-E Jul/25</v>
          </cell>
        </row>
        <row r="2119">
          <cell r="A2119">
            <v>13002009</v>
          </cell>
          <cell r="B2119" t="str">
            <v>CIMENTADO COM AGREGADO RECICLADO, COM CORANTE DESEMPENADO  ALISADO</v>
          </cell>
          <cell r="C2119" t="str">
            <v>M2</v>
          </cell>
          <cell r="D2119">
            <v>63.92</v>
          </cell>
          <cell r="E2119" t="str">
            <v>SIURB-E Jul/25</v>
          </cell>
        </row>
        <row r="2120">
          <cell r="A2120">
            <v>13002010</v>
          </cell>
          <cell r="B2120" t="str">
            <v>CIMENTADO COMUM COM AGREGADO RECICLADO, DESEMPENADO - ESPESSURA 20MM</v>
          </cell>
          <cell r="C2120" t="str">
            <v>M2</v>
          </cell>
          <cell r="D2120">
            <v>57.76</v>
          </cell>
          <cell r="E2120" t="str">
            <v>SIURB-E Jul/25</v>
          </cell>
        </row>
        <row r="2121">
          <cell r="A2121">
            <v>13002011</v>
          </cell>
          <cell r="B2121" t="str">
            <v>PISO ESTRUTURAL EM CONCRETO ARMADO - 7CM</v>
          </cell>
          <cell r="C2121" t="str">
            <v>M2</v>
          </cell>
          <cell r="D2121">
            <v>73.16</v>
          </cell>
          <cell r="E2121" t="str">
            <v>SIURB-E Jul/25</v>
          </cell>
        </row>
        <row r="2122">
          <cell r="A2122">
            <v>13002013</v>
          </cell>
          <cell r="B2122" t="str">
            <v xml:space="preserve"> CONTRAPISO CONVENCIONAL COM ESPESSURA ATÉ 4 CM</v>
          </cell>
          <cell r="C2122" t="str">
            <v>M2</v>
          </cell>
          <cell r="D2122">
            <v>42.28</v>
          </cell>
          <cell r="E2122" t="str">
            <v>SIURB-E Jul/25</v>
          </cell>
        </row>
        <row r="2123">
          <cell r="A2123">
            <v>13002037</v>
          </cell>
          <cell r="B2123" t="str">
            <v>MOSAICO PORTUGUÊS UMA OU DUAS CORES SOBRE BASE DE AREIA RECICLADA</v>
          </cell>
          <cell r="C2123" t="str">
            <v>M2</v>
          </cell>
          <cell r="D2123">
            <v>233.25</v>
          </cell>
          <cell r="E2123" t="str">
            <v>SIURB-E Jul/25</v>
          </cell>
        </row>
        <row r="2124">
          <cell r="A2124">
            <v>13002038</v>
          </cell>
          <cell r="B2124" t="str">
            <v>PISO CERÂMICO NÃO ESMALTADO ANTIDERRAPANTE  - ASSENTADO COM ARGAMASSA COMUM (PARA COZINHAS E REFEITÓRIOS)</v>
          </cell>
          <cell r="C2124" t="str">
            <v>M2</v>
          </cell>
          <cell r="D2124">
            <v>312.13</v>
          </cell>
          <cell r="E2124" t="str">
            <v>SIURB-E Jul/25</v>
          </cell>
        </row>
        <row r="2125">
          <cell r="A2125">
            <v>13002039</v>
          </cell>
          <cell r="B2125" t="str">
            <v>PISO CERÂMICO NÃO ESMALTADO ANTIDERRAPANTE - ASSENTADO COM ARGAMASSA COLANTE (PARA COZINHAS E REFEITÓRIOS)</v>
          </cell>
          <cell r="C2125" t="str">
            <v>M2</v>
          </cell>
          <cell r="D2125">
            <v>245.5</v>
          </cell>
          <cell r="E2125" t="str">
            <v>SIURB-E Jul/25</v>
          </cell>
        </row>
        <row r="2126">
          <cell r="A2126">
            <v>13002040</v>
          </cell>
          <cell r="B2126" t="str">
            <v>PISO CERÂMICO ESMALTADO  (PEI-5) - ASSENTADO COM ARGAMASSA COMUM</v>
          </cell>
          <cell r="C2126" t="str">
            <v>M2</v>
          </cell>
          <cell r="D2126">
            <v>171.32</v>
          </cell>
          <cell r="E2126" t="str">
            <v>SIURB-E Jul/25</v>
          </cell>
        </row>
        <row r="2127">
          <cell r="A2127">
            <v>13002042</v>
          </cell>
          <cell r="B2127" t="str">
            <v>PISO CERÂMICO ESMALTADO (PEI-5) - ASSENTADO COM ARGAMASSA COLANTE</v>
          </cell>
          <cell r="C2127" t="str">
            <v>M2</v>
          </cell>
          <cell r="D2127">
            <v>104.69</v>
          </cell>
          <cell r="E2127" t="str">
            <v>SIURB-E Jul/25</v>
          </cell>
        </row>
        <row r="2128">
          <cell r="A2128">
            <v>13002043</v>
          </cell>
          <cell r="B2128" t="str">
            <v>PISO PODOTÁTIL, ALERTA OU DIRECIONAL, EM BORRACHA SINTÉTICA ASSENTES COM COLA</v>
          </cell>
          <cell r="C2128" t="str">
            <v>M2</v>
          </cell>
          <cell r="D2128">
            <v>233.85</v>
          </cell>
          <cell r="E2128" t="str">
            <v>SIURB-E Jul/25</v>
          </cell>
        </row>
        <row r="2129">
          <cell r="A2129">
            <v>13002044</v>
          </cell>
          <cell r="B2129" t="str">
            <v>PISO PODOTÁTIL, ALERTA OU DIRECIONAL, EM BORRACHA SINTÉTICA ASSENTES COM ARGAMASSA</v>
          </cell>
          <cell r="C2129" t="str">
            <v>M2</v>
          </cell>
          <cell r="D2129">
            <v>466.69</v>
          </cell>
          <cell r="E2129" t="str">
            <v>SIURB-E Jul/25</v>
          </cell>
        </row>
        <row r="2130">
          <cell r="A2130">
            <v>13002046</v>
          </cell>
          <cell r="B2130" t="str">
            <v>PISO PODOTÁTIL, ALERTA DIRECIONAL, INTERTRAVADO 6CM</v>
          </cell>
          <cell r="C2130" t="str">
            <v>M2</v>
          </cell>
          <cell r="D2130">
            <v>149.46</v>
          </cell>
          <cell r="E2130" t="str">
            <v>SIURB-E Jul/25</v>
          </cell>
        </row>
        <row r="2131">
          <cell r="A2131">
            <v>13002047</v>
          </cell>
          <cell r="B2131" t="str">
            <v>PISO PODOTÁTIL, ALERTA OU DIRECIONAL, EM LADRILHO HIDRÁULICO</v>
          </cell>
          <cell r="C2131" t="str">
            <v>M2</v>
          </cell>
          <cell r="D2131">
            <v>166.79</v>
          </cell>
          <cell r="E2131" t="str">
            <v>SIURB-E Jul/25</v>
          </cell>
        </row>
        <row r="2132">
          <cell r="A2132">
            <v>13002054</v>
          </cell>
          <cell r="B2132" t="str">
            <v>PISO PODOTÁTIL COLORIDO, ALERTA OU DIRECIONAL VIBRO-PRENSADO - 3CM - SELADO</v>
          </cell>
          <cell r="C2132" t="str">
            <v>M2</v>
          </cell>
          <cell r="D2132">
            <v>229.13</v>
          </cell>
          <cell r="E2132" t="str">
            <v>SIURB-E Jul/25</v>
          </cell>
        </row>
        <row r="2133">
          <cell r="A2133">
            <v>13002058</v>
          </cell>
          <cell r="B2133" t="str">
            <v>PISO EM GRANITO CINZA MAUA, PLACAS - ESPESSURA 2CM</v>
          </cell>
          <cell r="C2133" t="str">
            <v>M2</v>
          </cell>
          <cell r="D2133">
            <v>517.70000000000005</v>
          </cell>
          <cell r="E2133" t="str">
            <v>SIURB-E Jul/25</v>
          </cell>
        </row>
        <row r="2134">
          <cell r="A2134">
            <v>13002060</v>
          </cell>
          <cell r="B2134" t="str">
            <v>GRANITO POLIDO, FORRAS DE 20MM - VERDE UBATUBA</v>
          </cell>
          <cell r="C2134" t="str">
            <v>M2</v>
          </cell>
          <cell r="D2134">
            <v>450.89</v>
          </cell>
          <cell r="E2134" t="str">
            <v>SIURB-E Jul/25</v>
          </cell>
        </row>
        <row r="2135">
          <cell r="A2135">
            <v>13002062</v>
          </cell>
          <cell r="B2135" t="str">
            <v>MÁRMORE POLIDO, FORRAS DE 20MM - BRANCO ESPIRITO SANTO</v>
          </cell>
          <cell r="C2135" t="str">
            <v>M2</v>
          </cell>
          <cell r="D2135">
            <v>545.63</v>
          </cell>
          <cell r="E2135" t="str">
            <v>SIURB-E Jul/25</v>
          </cell>
        </row>
        <row r="2136">
          <cell r="A2136">
            <v>13002063</v>
          </cell>
          <cell r="B2136" t="str">
            <v>REVESTIMENTO DE PISO EM PEDRA ARDÓSIA SELECIONADA</v>
          </cell>
          <cell r="C2136" t="str">
            <v>M2</v>
          </cell>
          <cell r="D2136">
            <v>80</v>
          </cell>
          <cell r="E2136" t="str">
            <v>SIURB-E Jul/25</v>
          </cell>
        </row>
        <row r="2137">
          <cell r="A2137">
            <v>13002072</v>
          </cell>
          <cell r="B2137" t="str">
            <v>PISO PORTÁTIL DE POLIPROPILENO EM QUADRAS DE TÊNIS - FORNECIMENTO E INSTALAÇÃO</v>
          </cell>
          <cell r="C2137" t="str">
            <v>M2</v>
          </cell>
          <cell r="D2137">
            <v>558.51</v>
          </cell>
          <cell r="E2137" t="str">
            <v>SIURB-E Jul/25</v>
          </cell>
        </row>
        <row r="2138">
          <cell r="A2138">
            <v>13002073</v>
          </cell>
          <cell r="B2138" t="str">
            <v xml:space="preserve"> PISO PORTÁTIL DE POLIPROPILENO EM QUADRAS POLIESPORTIVAS,
ÁREA EXTERNA - FORNECIMENTO E INSTALAÇÃO</v>
          </cell>
          <cell r="C2138" t="str">
            <v>M2</v>
          </cell>
          <cell r="D2138">
            <v>561.08000000000004</v>
          </cell>
          <cell r="E2138" t="str">
            <v>SIURB-E Jul/25</v>
          </cell>
        </row>
        <row r="2139">
          <cell r="A2139">
            <v>13002074</v>
          </cell>
          <cell r="B2139" t="str">
            <v xml:space="preserve"> PISO PORTÁTIL DE POLIPROPILENO EM QUADRAS POLIESPORTIVAS,
ÁREA INTERNA - FORNECIMENTO E INSTALAÇÃO</v>
          </cell>
          <cell r="C2139" t="str">
            <v>M2</v>
          </cell>
          <cell r="D2139">
            <v>559.34</v>
          </cell>
          <cell r="E2139" t="str">
            <v>SIURB-E Jul/25</v>
          </cell>
        </row>
        <row r="2140">
          <cell r="A2140">
            <v>13002087</v>
          </cell>
          <cell r="B2140" t="str">
            <v>PISO VINÍLICO CROMA OU SIMILAR 2,0 MM, EXCLUSIVE ARGAMASSA DE REGULARIZAÇÃO DA BASE</v>
          </cell>
          <cell r="C2140" t="str">
            <v>M2</v>
          </cell>
          <cell r="D2140">
            <v>172.11</v>
          </cell>
          <cell r="E2140" t="str">
            <v>SIURB-E Jul/25</v>
          </cell>
        </row>
        <row r="2141">
          <cell r="A2141">
            <v>13002088</v>
          </cell>
          <cell r="B2141" t="str">
            <v>PISO VINÍLICO CROMA OU SIMILAR - E=3,2 MM, EXCLUSIVE ARGAMASSA REGULARIZAÇÃO DA BASE</v>
          </cell>
          <cell r="C2141" t="str">
            <v>M2</v>
          </cell>
          <cell r="D2141">
            <v>261.05</v>
          </cell>
          <cell r="E2141" t="str">
            <v>SIURB-E Jul/25</v>
          </cell>
        </row>
        <row r="2142">
          <cell r="A2142">
            <v>13002090</v>
          </cell>
          <cell r="B2142" t="str">
            <v>CHAPAS DE BORRACHA SINTÉTICA ASSENTES COM COLA, E=4 A 5MM - LISAS</v>
          </cell>
          <cell r="C2142" t="str">
            <v>M2</v>
          </cell>
          <cell r="D2142">
            <v>163.5</v>
          </cell>
          <cell r="E2142" t="str">
            <v>SIURB-E Jul/25</v>
          </cell>
        </row>
        <row r="2143">
          <cell r="A2143">
            <v>13002091</v>
          </cell>
          <cell r="B2143" t="str">
            <v>CHAPAS DE BORRACHA SINTÉTICA ASSENTES COM COLA, E=4 A 5MM - COM RELEVO</v>
          </cell>
          <cell r="C2143" t="str">
            <v>M2</v>
          </cell>
          <cell r="D2143">
            <v>146.13999999999999</v>
          </cell>
          <cell r="E2143" t="str">
            <v>SIURB-E Jul/25</v>
          </cell>
        </row>
        <row r="2144">
          <cell r="A2144">
            <v>13002092</v>
          </cell>
          <cell r="B2144" t="str">
            <v>NS.13 - CHAPAS DE BORRACHA SINTÉTICA ASSENTES COM ARGAMASSA, E=8 A 10MM - LISAS</v>
          </cell>
          <cell r="C2144" t="str">
            <v>M2</v>
          </cell>
          <cell r="D2144">
            <v>276.44</v>
          </cell>
          <cell r="E2144" t="str">
            <v>SIURB-E Jul/25</v>
          </cell>
        </row>
        <row r="2145">
          <cell r="A2145">
            <v>13002093</v>
          </cell>
          <cell r="B2145" t="str">
            <v>NS.13 - CHAPAS DE BORRACHA SINTÉTICA ASSENTES COM ARGAMASSA, E=8 A 10MM - COM RELEVO</v>
          </cell>
          <cell r="C2145" t="str">
            <v>M2</v>
          </cell>
          <cell r="D2145">
            <v>331.04</v>
          </cell>
          <cell r="E2145" t="str">
            <v>SIURB-E Jul/25</v>
          </cell>
        </row>
        <row r="2146">
          <cell r="A2146">
            <v>13002101</v>
          </cell>
          <cell r="B2146" t="str">
            <v>NP.02 - CONTRAPISO AUTONIVELANTE, APLICADO SOBRE LAJE, ADERIDO - ESPESSURA ATÉ 4 CM</v>
          </cell>
          <cell r="C2146" t="str">
            <v>M2</v>
          </cell>
          <cell r="D2146">
            <v>36.4</v>
          </cell>
          <cell r="E2146" t="str">
            <v>SIURB-E Jul/25</v>
          </cell>
        </row>
        <row r="2147">
          <cell r="A2147">
            <v>13002102</v>
          </cell>
          <cell r="B2147" t="str">
            <v>CONTRAPISO CONVENCIONAL COM ESPESSURA ATÉ 4 CM</v>
          </cell>
          <cell r="C2147" t="str">
            <v>M2</v>
          </cell>
          <cell r="D2147">
            <v>42.28</v>
          </cell>
          <cell r="E2147" t="str">
            <v>SIURB-E Jul/25</v>
          </cell>
        </row>
        <row r="2148">
          <cell r="A2148">
            <v>13002103</v>
          </cell>
          <cell r="B2148" t="str">
            <v>CONTRAPISO EM ARGAMASSA PRONTA</v>
          </cell>
          <cell r="C2148" t="str">
            <v>M2</v>
          </cell>
          <cell r="D2148">
            <v>42.28</v>
          </cell>
          <cell r="E2148" t="str">
            <v>SIURB-E Jul/25</v>
          </cell>
        </row>
        <row r="2149">
          <cell r="A2149">
            <v>13003000</v>
          </cell>
          <cell r="B2149" t="str">
            <v>ARREMATE DE PISOS E ESCADAS</v>
          </cell>
          <cell r="C2149" t="str">
            <v>.</v>
          </cell>
          <cell r="D2149" t="str">
            <v>.</v>
          </cell>
          <cell r="E2149" t="str">
            <v>SIURB-E Jul/25</v>
          </cell>
        </row>
        <row r="2150">
          <cell r="A2150">
            <v>13003002</v>
          </cell>
          <cell r="B2150" t="str">
            <v>RODAPÉ DE ARGAMASSA DE CIMENTO E AREIA 1:3 - 10CM</v>
          </cell>
          <cell r="C2150" t="str">
            <v>M</v>
          </cell>
          <cell r="D2150">
            <v>12.77</v>
          </cell>
          <cell r="E2150" t="str">
            <v>SIURB-E Jul/25</v>
          </cell>
        </row>
        <row r="2151">
          <cell r="A2151">
            <v>13003004</v>
          </cell>
          <cell r="B2151" t="str">
            <v>RODAPÉ DE GRANILITE - 10CM</v>
          </cell>
          <cell r="C2151" t="str">
            <v>M</v>
          </cell>
          <cell r="D2151">
            <v>100.11</v>
          </cell>
          <cell r="E2151" t="str">
            <v>SIURB-E Jul/25</v>
          </cell>
        </row>
        <row r="2152">
          <cell r="A2152">
            <v>13003005</v>
          </cell>
          <cell r="B2152" t="str">
            <v>RODAPÉ DE GRANILITE - MEIA CANA, 10CM</v>
          </cell>
          <cell r="C2152" t="str">
            <v>M</v>
          </cell>
          <cell r="D2152">
            <v>82.76</v>
          </cell>
          <cell r="E2152" t="str">
            <v>SIURB-E Jul/25</v>
          </cell>
        </row>
        <row r="2153">
          <cell r="A2153">
            <v>13003007</v>
          </cell>
          <cell r="B2153" t="str">
            <v>RODAPÉ DE ARGAMASSA DE ALTA RESISTÊNCIA - MEIA CANA, 10CM</v>
          </cell>
          <cell r="C2153" t="str">
            <v>M</v>
          </cell>
          <cell r="D2153">
            <v>81.27</v>
          </cell>
          <cell r="E2153" t="str">
            <v>SIURB-E Jul/25</v>
          </cell>
        </row>
        <row r="2154">
          <cell r="A2154">
            <v>13003009</v>
          </cell>
          <cell r="B2154" t="str">
            <v>RODAPÉ CERÂMICO ESMALTADO PEIV 7CM À 10CM</v>
          </cell>
          <cell r="C2154" t="str">
            <v>M</v>
          </cell>
          <cell r="D2154">
            <v>27.61</v>
          </cell>
          <cell r="E2154" t="str">
            <v>SIURB-E Jul/25</v>
          </cell>
        </row>
        <row r="2155">
          <cell r="A2155">
            <v>13003027</v>
          </cell>
          <cell r="B2155" t="str">
            <v xml:space="preserve"> DA.09 - RODAPÉ DE MADEIRA - PADRÃO CUMARU 7CM</v>
          </cell>
          <cell r="C2155" t="str">
            <v>M</v>
          </cell>
          <cell r="D2155">
            <v>58</v>
          </cell>
          <cell r="E2155" t="str">
            <v>SIURB-E Jul/25</v>
          </cell>
        </row>
        <row r="2156">
          <cell r="A2156">
            <v>13003031</v>
          </cell>
          <cell r="B2156" t="str">
            <v>RODAPÉ DE FIBRO-VINIL - 7,5CM</v>
          </cell>
          <cell r="C2156" t="str">
            <v>M</v>
          </cell>
          <cell r="D2156">
            <v>37.65</v>
          </cell>
          <cell r="E2156" t="str">
            <v>SIURB-E Jul/25</v>
          </cell>
        </row>
        <row r="2157">
          <cell r="A2157">
            <v>13003035</v>
          </cell>
          <cell r="B2157" t="str">
            <v>RODAPÉ DE BORRACHA SINTÉTICA - BOLEADO, 7CM</v>
          </cell>
          <cell r="C2157" t="str">
            <v>M</v>
          </cell>
          <cell r="D2157">
            <v>42.22</v>
          </cell>
          <cell r="E2157" t="str">
            <v>SIURB-E Jul/25</v>
          </cell>
        </row>
        <row r="2158">
          <cell r="A2158">
            <v>13003036</v>
          </cell>
          <cell r="B2158" t="str">
            <v>DA.09 - RODAPÉ EM GRANITO CINZA MAUA, ESP. 2CM, ALT. 7CM</v>
          </cell>
          <cell r="C2158" t="str">
            <v>M</v>
          </cell>
          <cell r="D2158">
            <v>86.02</v>
          </cell>
          <cell r="E2158" t="str">
            <v>SIURB-E Jul/25</v>
          </cell>
        </row>
        <row r="2159">
          <cell r="A2159">
            <v>13003040</v>
          </cell>
          <cell r="B2159" t="str">
            <v>JUNTA PLÁSTICA PARA PISOS 3/4" X 1/8"</v>
          </cell>
          <cell r="C2159" t="str">
            <v>M</v>
          </cell>
          <cell r="D2159">
            <v>20.239999999999998</v>
          </cell>
          <cell r="E2159" t="str">
            <v>SIURB-E Jul/25</v>
          </cell>
        </row>
        <row r="2160">
          <cell r="A2160">
            <v>13003065</v>
          </cell>
          <cell r="B2160" t="str">
            <v>DEGRAUS DE ARGAMASSA DE CIMENTO E AREIA 1:3</v>
          </cell>
          <cell r="C2160" t="str">
            <v>M</v>
          </cell>
          <cell r="D2160">
            <v>53.37</v>
          </cell>
          <cell r="E2160" t="str">
            <v>SIURB-E Jul/25</v>
          </cell>
        </row>
        <row r="2161">
          <cell r="A2161">
            <v>13003067</v>
          </cell>
          <cell r="B2161" t="str">
            <v>DEGRAUS DE GRANILITE</v>
          </cell>
          <cell r="C2161" t="str">
            <v>M</v>
          </cell>
          <cell r="D2161">
            <v>129.04</v>
          </cell>
          <cell r="E2161" t="str">
            <v>SIURB-E Jul/25</v>
          </cell>
        </row>
        <row r="2162">
          <cell r="A2162">
            <v>13003069</v>
          </cell>
          <cell r="B2162" t="str">
            <v>DEGRAUS DE ARGAMASSA DE ALTA RESISTÊNCIA</v>
          </cell>
          <cell r="C2162" t="str">
            <v>M</v>
          </cell>
          <cell r="D2162">
            <v>106.92</v>
          </cell>
          <cell r="E2162" t="str">
            <v>SIURB-E Jul/25</v>
          </cell>
        </row>
        <row r="2163">
          <cell r="A2163">
            <v>13003085</v>
          </cell>
          <cell r="B2163" t="str">
            <v>DEGRAUS DE CHAPAS VINÍLICAS - ESPESSURA 2MM (INCLUSIVE ARGAMASSA DE REGULARIZAÇÃO DA BASE)</v>
          </cell>
          <cell r="C2163" t="str">
            <v>M</v>
          </cell>
          <cell r="D2163">
            <v>142.41</v>
          </cell>
          <cell r="E2163" t="str">
            <v>SIURB-E Jul/25</v>
          </cell>
        </row>
        <row r="2164">
          <cell r="A2164">
            <v>13003087</v>
          </cell>
          <cell r="B2164" t="str">
            <v>DEGRAUS DE CHAPAS DE BORRACHA SINTÉTICA - ESPESSURA 4 À 5MM</v>
          </cell>
          <cell r="C2164" t="str">
            <v>M</v>
          </cell>
          <cell r="D2164">
            <v>200.14</v>
          </cell>
          <cell r="E2164" t="str">
            <v>SIURB-E Jul/25</v>
          </cell>
        </row>
        <row r="2165">
          <cell r="A2165">
            <v>13003094</v>
          </cell>
          <cell r="B2165" t="str">
            <v>FITA ANTIDERRAPANTE, FAIXA COM LARGURA=5CM E ESPESSURA=2MM, APLICAÇÃO EM DEGRAU</v>
          </cell>
          <cell r="C2165" t="str">
            <v>M</v>
          </cell>
          <cell r="D2165">
            <v>14.02</v>
          </cell>
          <cell r="E2165" t="str">
            <v>SIURB-E Jul/25</v>
          </cell>
        </row>
        <row r="2166">
          <cell r="A2166">
            <v>13004000</v>
          </cell>
          <cell r="B2166" t="str">
            <v>SOLEIRAS</v>
          </cell>
          <cell r="C2166" t="str">
            <v>.</v>
          </cell>
          <cell r="D2166" t="str">
            <v>.</v>
          </cell>
          <cell r="E2166" t="str">
            <v>SIURB-E Jul/25</v>
          </cell>
        </row>
        <row r="2167">
          <cell r="A2167">
            <v>13004005</v>
          </cell>
          <cell r="B2167" t="str">
            <v>SOLEIRA PARA PORTA EM GRANITO CINZA SEM POLIMENTO (FOSCO)</v>
          </cell>
          <cell r="C2167" t="str">
            <v>M</v>
          </cell>
          <cell r="D2167">
            <v>105.37</v>
          </cell>
          <cell r="E2167" t="str">
            <v>SIURB-E Jul/25</v>
          </cell>
        </row>
        <row r="2168">
          <cell r="A2168">
            <v>13004006</v>
          </cell>
          <cell r="B2168" t="str">
            <v>SOLEIRA EM ARDÓSIA, E = 20 MM, L = 18 CM</v>
          </cell>
          <cell r="C2168" t="str">
            <v>M</v>
          </cell>
          <cell r="D2168">
            <v>115.31</v>
          </cell>
          <cell r="E2168" t="str">
            <v>SIURB-E Jul/25</v>
          </cell>
        </row>
        <row r="2169">
          <cell r="A2169">
            <v>13050000</v>
          </cell>
          <cell r="B2169" t="str">
            <v>DEMOLIÇÕES</v>
          </cell>
          <cell r="C2169" t="str">
            <v>.</v>
          </cell>
          <cell r="D2169" t="str">
            <v>.</v>
          </cell>
          <cell r="E2169" t="str">
            <v>SIURB-E Jul/25</v>
          </cell>
        </row>
        <row r="2170">
          <cell r="A2170">
            <v>13050001</v>
          </cell>
          <cell r="B2170" t="str">
            <v>DEMOLIÇÃO DE CONCRETO SIMPLES</v>
          </cell>
          <cell r="C2170" t="str">
            <v>M3</v>
          </cell>
          <cell r="D2170">
            <v>378.34</v>
          </cell>
          <cell r="E2170" t="str">
            <v>SIURB-E Jul/25</v>
          </cell>
        </row>
        <row r="2171">
          <cell r="A2171">
            <v>13050005</v>
          </cell>
          <cell r="B2171" t="str">
            <v>DEMOLIÇÃO DE ARGAMASSA, CERÂMICA OU SIMILAR INCLUSIVE ARGAMASSA DE REGULARIZAÇÃO</v>
          </cell>
          <cell r="C2171" t="str">
            <v>M2</v>
          </cell>
          <cell r="D2171">
            <v>43.66</v>
          </cell>
          <cell r="E2171" t="str">
            <v>SIURB-E Jul/25</v>
          </cell>
        </row>
        <row r="2172">
          <cell r="A2172">
            <v>13050010</v>
          </cell>
          <cell r="B2172" t="str">
            <v>DEMOLIÇÃO DE TACOS DE MADEIRA, INCLUSIVE ARGAMASSA DE ASSENTAMENTO</v>
          </cell>
          <cell r="C2172" t="str">
            <v>M2</v>
          </cell>
          <cell r="D2172">
            <v>29.1</v>
          </cell>
          <cell r="E2172" t="str">
            <v>SIURB-E Jul/25</v>
          </cell>
        </row>
        <row r="2173">
          <cell r="A2173">
            <v>13050012</v>
          </cell>
          <cell r="B2173" t="str">
            <v>DEMOLIÇÃO DE SOALHO DE MADEIRA, EXCLUSIVE VIGAMENTO</v>
          </cell>
          <cell r="C2173" t="str">
            <v>M2</v>
          </cell>
          <cell r="D2173">
            <v>29.1</v>
          </cell>
          <cell r="E2173" t="str">
            <v>SIURB-E Jul/25</v>
          </cell>
        </row>
        <row r="2174">
          <cell r="A2174">
            <v>13050014</v>
          </cell>
          <cell r="B2174" t="str">
            <v>DEMOLIÇÃO DE SOALHO DE MADEIRA, INCLUSIVE VIGAMENTO</v>
          </cell>
          <cell r="C2174" t="str">
            <v>M2</v>
          </cell>
          <cell r="D2174">
            <v>34.92</v>
          </cell>
          <cell r="E2174" t="str">
            <v>SIURB-E Jul/25</v>
          </cell>
        </row>
        <row r="2175">
          <cell r="A2175">
            <v>13050020</v>
          </cell>
          <cell r="B2175" t="str">
            <v>DEMOLIÇÃO DE FIBRO-VINIL OU BORRACHA SINTÉTICA, INCLUSIVE ARGAMASSA DE REGULARIZAÇÃO</v>
          </cell>
          <cell r="C2175" t="str">
            <v>M2</v>
          </cell>
          <cell r="D2175">
            <v>26.19</v>
          </cell>
          <cell r="E2175" t="str">
            <v>SIURB-E Jul/25</v>
          </cell>
        </row>
        <row r="2176">
          <cell r="A2176">
            <v>13050030</v>
          </cell>
          <cell r="B2176" t="str">
            <v>DEMOLIÇÃO DE RODAPÉS EM GERAL, INCLUSIVE ARGAMASSA DE ASSENTAMENTO</v>
          </cell>
          <cell r="C2176" t="str">
            <v>M</v>
          </cell>
          <cell r="D2176">
            <v>3.78</v>
          </cell>
          <cell r="E2176" t="str">
            <v>SIURB-E Jul/25</v>
          </cell>
        </row>
        <row r="2177">
          <cell r="A2177">
            <v>13050040</v>
          </cell>
          <cell r="B2177" t="str">
            <v>DEMOLIÇÃO DE DEGRAUS EM GERAL, INCLUSIVE ARGAMASSA DE ASSENTAMENTO</v>
          </cell>
          <cell r="C2177" t="str">
            <v>M</v>
          </cell>
          <cell r="D2177">
            <v>11.64</v>
          </cell>
          <cell r="E2177" t="str">
            <v>SIURB-E Jul/25</v>
          </cell>
        </row>
        <row r="2178">
          <cell r="A2178">
            <v>13050101</v>
          </cell>
          <cell r="B2178" t="str">
            <v>DEMOLIÇÃO MECANIZADA DE ARGAMASSA, CERÂMICA OU SIMILAR INCLUSIVE ARGAMASSA DE REGULARIZAÇÃO</v>
          </cell>
          <cell r="C2178" t="str">
            <v>M2</v>
          </cell>
          <cell r="D2178">
            <v>13.72</v>
          </cell>
          <cell r="E2178" t="str">
            <v>SIURB-E Jul/25</v>
          </cell>
        </row>
        <row r="2179">
          <cell r="A2179">
            <v>13060000</v>
          </cell>
          <cell r="B2179" t="str">
            <v>RETIRADAS</v>
          </cell>
          <cell r="C2179" t="str">
            <v>.</v>
          </cell>
          <cell r="D2179" t="str">
            <v>.</v>
          </cell>
          <cell r="E2179" t="str">
            <v>SIURB-E Jul/25</v>
          </cell>
        </row>
        <row r="2180">
          <cell r="A2180">
            <v>13060002</v>
          </cell>
          <cell r="B2180" t="str">
            <v>RETIRADA DE FORRAS DE PEDRAS NATURAIS - GRANITO OU MÁRMORE</v>
          </cell>
          <cell r="C2180" t="str">
            <v>M2</v>
          </cell>
          <cell r="D2180">
            <v>40.74</v>
          </cell>
          <cell r="E2180" t="str">
            <v>SIURB-E Jul/25</v>
          </cell>
        </row>
        <row r="2181">
          <cell r="A2181">
            <v>13060010</v>
          </cell>
          <cell r="B2181" t="str">
            <v>RETIRADA DE TACOS DE MADEIRA</v>
          </cell>
          <cell r="C2181" t="str">
            <v>M2</v>
          </cell>
          <cell r="D2181">
            <v>43.66</v>
          </cell>
          <cell r="E2181" t="str">
            <v>SIURB-E Jul/25</v>
          </cell>
        </row>
        <row r="2182">
          <cell r="A2182">
            <v>13060012</v>
          </cell>
          <cell r="B2182" t="str">
            <v>RETIRADA DE SOALHO DE MADEIRA, EXCLUSIVE VIGAMENTO</v>
          </cell>
          <cell r="C2182" t="str">
            <v>M2</v>
          </cell>
          <cell r="D2182">
            <v>42.47</v>
          </cell>
          <cell r="E2182" t="str">
            <v>SIURB-E Jul/25</v>
          </cell>
        </row>
        <row r="2183">
          <cell r="A2183">
            <v>13060014</v>
          </cell>
          <cell r="B2183" t="str">
            <v>RETIRADA DE SOALHO DE MADEIRA, INCLUSIVE VIGAMENTO</v>
          </cell>
          <cell r="C2183" t="str">
            <v>M2</v>
          </cell>
          <cell r="D2183">
            <v>50.96</v>
          </cell>
          <cell r="E2183" t="str">
            <v>SIURB-E Jul/25</v>
          </cell>
        </row>
        <row r="2184">
          <cell r="A2184">
            <v>13060020</v>
          </cell>
          <cell r="B2184" t="str">
            <v>RETIRADA DE FIBRO-VINIL</v>
          </cell>
          <cell r="C2184" t="str">
            <v>M2</v>
          </cell>
          <cell r="D2184">
            <v>41.38</v>
          </cell>
          <cell r="E2184" t="str">
            <v>SIURB-E Jul/25</v>
          </cell>
        </row>
        <row r="2185">
          <cell r="A2185">
            <v>13060030</v>
          </cell>
          <cell r="B2185" t="str">
            <v>RETIRADA DE RODAPÉS DE MADEIRA, INCLUSIVE CORDÃO</v>
          </cell>
          <cell r="C2185" t="str">
            <v>M</v>
          </cell>
          <cell r="D2185">
            <v>7.28</v>
          </cell>
          <cell r="E2185" t="str">
            <v>SIURB-E Jul/25</v>
          </cell>
        </row>
        <row r="2186">
          <cell r="A2186">
            <v>13070000</v>
          </cell>
          <cell r="B2186" t="str">
            <v>RECOLOCAÇÕES</v>
          </cell>
          <cell r="C2186" t="str">
            <v>.</v>
          </cell>
          <cell r="D2186" t="str">
            <v>.</v>
          </cell>
          <cell r="E2186" t="str">
            <v>SIURB-E Jul/25</v>
          </cell>
        </row>
        <row r="2187">
          <cell r="A2187">
            <v>13070010</v>
          </cell>
          <cell r="B2187" t="str">
            <v>RECOLOCAÇÃO DE TACOS DE MADEIRA</v>
          </cell>
          <cell r="C2187" t="str">
            <v>M2</v>
          </cell>
          <cell r="D2187">
            <v>121.24</v>
          </cell>
          <cell r="E2187" t="str">
            <v>SIURB-E Jul/25</v>
          </cell>
        </row>
        <row r="2188">
          <cell r="A2188">
            <v>13070012</v>
          </cell>
          <cell r="B2188" t="str">
            <v>RECOLOCAÇÃO DE SOALHO DE MADEIRA, EXCLUSIVE VIGAMENTO</v>
          </cell>
          <cell r="C2188" t="str">
            <v>M2</v>
          </cell>
          <cell r="D2188">
            <v>32.229999999999997</v>
          </cell>
          <cell r="E2188" t="str">
            <v>SIURB-E Jul/25</v>
          </cell>
        </row>
        <row r="2189">
          <cell r="A2189">
            <v>13070014</v>
          </cell>
          <cell r="B2189" t="str">
            <v>RECOLOCAÇÃO DE SOALHO DE MADEIRA, INCLUSIVE VIGAMENTO</v>
          </cell>
          <cell r="C2189" t="str">
            <v>M2</v>
          </cell>
          <cell r="D2189">
            <v>91.27</v>
          </cell>
          <cell r="E2189" t="str">
            <v>SIURB-E Jul/25</v>
          </cell>
        </row>
        <row r="2190">
          <cell r="A2190">
            <v>13070020</v>
          </cell>
          <cell r="B2190" t="str">
            <v>RECOLOCAÇÃO DE FIBRO-VINIL</v>
          </cell>
          <cell r="C2190" t="str">
            <v>M2</v>
          </cell>
          <cell r="D2190">
            <v>17.41</v>
          </cell>
          <cell r="E2190" t="str">
            <v>SIURB-E Jul/25</v>
          </cell>
        </row>
        <row r="2191">
          <cell r="A2191">
            <v>13070030</v>
          </cell>
          <cell r="B2191" t="str">
            <v>RECOLOCAÇÃO DE RODAPÉS DE MADEIRA, INCLUSIVE CORDÃO</v>
          </cell>
          <cell r="C2191" t="str">
            <v>M</v>
          </cell>
          <cell r="D2191">
            <v>27.05</v>
          </cell>
          <cell r="E2191" t="str">
            <v>SIURB-E Jul/25</v>
          </cell>
        </row>
        <row r="2192">
          <cell r="A2192">
            <v>13080000</v>
          </cell>
          <cell r="B2192" t="str">
            <v>SERVIÇOS PARCIAIS</v>
          </cell>
          <cell r="C2192" t="str">
            <v>.</v>
          </cell>
          <cell r="D2192" t="str">
            <v>.</v>
          </cell>
          <cell r="E2192" t="str">
            <v>SIURB-E Jul/25</v>
          </cell>
        </row>
        <row r="2193">
          <cell r="A2193">
            <v>13080015</v>
          </cell>
          <cell r="B2193" t="str">
            <v>COLAGEM DE TACOS SOLTOS - COM FORNECIMENTO DE TACOS</v>
          </cell>
          <cell r="C2193" t="str">
            <v>M2</v>
          </cell>
          <cell r="D2193">
            <v>432.28</v>
          </cell>
          <cell r="E2193" t="str">
            <v>SIURB-E Jul/25</v>
          </cell>
        </row>
        <row r="2194">
          <cell r="A2194">
            <v>13080016</v>
          </cell>
          <cell r="B2194" t="str">
            <v>COLAGEM DE TACOS SOLTOS - SEM FORNECIMENTO DE TACOS</v>
          </cell>
          <cell r="C2194" t="str">
            <v>M2</v>
          </cell>
          <cell r="D2194">
            <v>39.71</v>
          </cell>
          <cell r="E2194" t="str">
            <v>SIURB-E Jul/25</v>
          </cell>
        </row>
        <row r="2195">
          <cell r="A2195">
            <v>13080017</v>
          </cell>
          <cell r="B2195" t="str">
            <v>REPREGAMENTO DE ASSOALHO DE MADEIRA</v>
          </cell>
          <cell r="C2195" t="str">
            <v>M2</v>
          </cell>
          <cell r="D2195">
            <v>9.33</v>
          </cell>
          <cell r="E2195" t="str">
            <v>SIURB-E Jul/25</v>
          </cell>
        </row>
        <row r="2196">
          <cell r="A2196">
            <v>13080018</v>
          </cell>
          <cell r="B2196" t="str">
            <v>TABUAS DE MADEIRA MACIÇA PARA ASSOALHO - CUMARU</v>
          </cell>
          <cell r="C2196" t="str">
            <v>M2</v>
          </cell>
          <cell r="D2196">
            <v>548.65</v>
          </cell>
          <cell r="E2196" t="str">
            <v>SIURB-E Jul/25</v>
          </cell>
        </row>
        <row r="2197">
          <cell r="A2197">
            <v>13080041</v>
          </cell>
          <cell r="B2197" t="str">
            <v>TESTEIRA DE BORRACHA SINTÉTICA PARA DEGRAUS</v>
          </cell>
          <cell r="C2197" t="str">
            <v>M</v>
          </cell>
          <cell r="D2197">
            <v>27.25</v>
          </cell>
          <cell r="E2197" t="str">
            <v>SIURB-E Jul/25</v>
          </cell>
        </row>
        <row r="2198">
          <cell r="A2198">
            <v>13080061</v>
          </cell>
          <cell r="B2198" t="str">
            <v>POLIMENTO DE PISO DE GRANILITE OU ARGAMASSA DE ALTA RESISTÊNCIA</v>
          </cell>
          <cell r="C2198" t="str">
            <v>M2</v>
          </cell>
          <cell r="D2198">
            <v>7.48</v>
          </cell>
          <cell r="E2198" t="str">
            <v>SIURB-E Jul/25</v>
          </cell>
        </row>
        <row r="2199">
          <cell r="A2199">
            <v>13080062</v>
          </cell>
          <cell r="B2199" t="str">
            <v>POLIMENTO DE PISO DE MÁRMORE</v>
          </cell>
          <cell r="C2199" t="str">
            <v>M2</v>
          </cell>
          <cell r="D2199">
            <v>7.48</v>
          </cell>
          <cell r="E2199" t="str">
            <v>SIURB-E Jul/25</v>
          </cell>
        </row>
        <row r="2200">
          <cell r="A2200">
            <v>13080070</v>
          </cell>
          <cell r="B2200" t="str">
            <v>RESINA ACRÍLICA PARA PISO GRANILITE</v>
          </cell>
          <cell r="C2200" t="str">
            <v>M2</v>
          </cell>
          <cell r="D2200">
            <v>34.36</v>
          </cell>
          <cell r="E2200" t="str">
            <v>SIURB-E Jul/25</v>
          </cell>
        </row>
        <row r="2201">
          <cell r="A2201">
            <v>13080071</v>
          </cell>
          <cell r="B2201" t="str">
            <v>RESINA EPÓXI PARA PISO GRANILITE</v>
          </cell>
          <cell r="C2201" t="str">
            <v>M2</v>
          </cell>
          <cell r="D2201">
            <v>56.1</v>
          </cell>
          <cell r="E2201" t="str">
            <v>SIURB-E Jul/25</v>
          </cell>
        </row>
        <row r="2202">
          <cell r="A2202">
            <v>13080072</v>
          </cell>
          <cell r="B2202" t="str">
            <v>RESINA POLIURETANO PARA PISO GRANILITE</v>
          </cell>
          <cell r="C2202" t="str">
            <v>M2</v>
          </cell>
          <cell r="D2202">
            <v>57.87</v>
          </cell>
          <cell r="E2202" t="str">
            <v>SIURB-E Jul/25</v>
          </cell>
        </row>
        <row r="2203">
          <cell r="A2203">
            <v>13080073</v>
          </cell>
          <cell r="B2203" t="str">
            <v>RESINA ACRÍLICA PARA DEGRAU DE GRANILITE</v>
          </cell>
          <cell r="C2203" t="str">
            <v>M</v>
          </cell>
          <cell r="D2203">
            <v>17.78</v>
          </cell>
          <cell r="E2203" t="str">
            <v>SIURB-E Jul/25</v>
          </cell>
        </row>
        <row r="2204">
          <cell r="A2204">
            <v>13080074</v>
          </cell>
          <cell r="B2204" t="str">
            <v>RESINA EPÓXI PARA DEGRAU DE GRANILITE</v>
          </cell>
          <cell r="C2204" t="str">
            <v>M</v>
          </cell>
          <cell r="D2204">
            <v>29.03</v>
          </cell>
          <cell r="E2204" t="str">
            <v>SIURB-E Jul/25</v>
          </cell>
        </row>
        <row r="2205">
          <cell r="A2205">
            <v>13080075</v>
          </cell>
          <cell r="B2205" t="str">
            <v>RESINA POLIURETANO PARA DEGRAU DE GRANILITE</v>
          </cell>
          <cell r="C2205" t="str">
            <v>M</v>
          </cell>
          <cell r="D2205">
            <v>29.77</v>
          </cell>
          <cell r="E2205" t="str">
            <v>SIURB-E Jul/25</v>
          </cell>
        </row>
        <row r="2206">
          <cell r="A2206">
            <v>13080076</v>
          </cell>
          <cell r="B2206" t="str">
            <v>LIMPEZA POR HIDROJATEAMENTO E REJUNTAMENTO DE PISO CERÂMICO TIPO GAIL OU SIMILAR</v>
          </cell>
          <cell r="C2206" t="str">
            <v>M2</v>
          </cell>
          <cell r="D2206">
            <v>34.119999999999997</v>
          </cell>
          <cell r="E2206" t="str">
            <v>SIURB-E Jul/25</v>
          </cell>
        </row>
        <row r="2207">
          <cell r="A2207">
            <v>13102001</v>
          </cell>
          <cell r="B2207" t="str">
            <v xml:space="preserve"> PISO ELEVADO COM ESTRUTURA CONTRAVENTADA EM SISTEMA METÁLICO - EXCLUSIVE PLACAS DE REVESTIMENTO</v>
          </cell>
          <cell r="C2207" t="str">
            <v>M2</v>
          </cell>
          <cell r="D2207">
            <v>474.18</v>
          </cell>
          <cell r="E2207" t="str">
            <v>SIURB-E Jul/25</v>
          </cell>
        </row>
        <row r="2208">
          <cell r="A2208">
            <v>13102005</v>
          </cell>
          <cell r="B2208" t="str">
            <v>RECOLOCAÇÃO DE PLACAS DE PISO ELEVADO EM ÁREA INTERNA OU EXTERNA</v>
          </cell>
          <cell r="C2208" t="str">
            <v>M2</v>
          </cell>
          <cell r="D2208">
            <v>32.22</v>
          </cell>
          <cell r="E2208" t="str">
            <v>SIURB-E Jul/25</v>
          </cell>
        </row>
        <row r="2209">
          <cell r="A2209">
            <v>14000000</v>
          </cell>
          <cell r="B2209" t="str">
            <v>VIDROS</v>
          </cell>
          <cell r="C2209"/>
          <cell r="D2209"/>
          <cell r="E2209" t="str">
            <v>SIURB-E Jul/25</v>
          </cell>
        </row>
        <row r="2210">
          <cell r="A2210">
            <v>14001000</v>
          </cell>
          <cell r="B2210" t="str">
            <v>VIDROS ENCAIXILHADOS E ESPELHOS</v>
          </cell>
          <cell r="C2210" t="str">
            <v>.</v>
          </cell>
          <cell r="D2210" t="str">
            <v>.</v>
          </cell>
          <cell r="E2210" t="str">
            <v>SIURB-E Jul/25</v>
          </cell>
        </row>
        <row r="2211">
          <cell r="A2211">
            <v>14001003</v>
          </cell>
          <cell r="B2211" t="str">
            <v>VIDRO LISO COMUM, TRANSPARENTE INCOLOR - ESPESSURA 4MM</v>
          </cell>
          <cell r="C2211" t="str">
            <v>M2</v>
          </cell>
          <cell r="D2211">
            <v>179.72</v>
          </cell>
          <cell r="E2211" t="str">
            <v>SIURB-E Jul/25</v>
          </cell>
        </row>
        <row r="2212">
          <cell r="A2212">
            <v>14001004</v>
          </cell>
          <cell r="B2212" t="str">
            <v>VIDRO LISO COMUM, TRANSPARENTE INCOLOR - ESPESSURA 5MM</v>
          </cell>
          <cell r="C2212" t="str">
            <v>M2</v>
          </cell>
          <cell r="D2212">
            <v>205.76</v>
          </cell>
          <cell r="E2212" t="str">
            <v>SIURB-E Jul/25</v>
          </cell>
        </row>
        <row r="2213">
          <cell r="A2213">
            <v>14001005</v>
          </cell>
          <cell r="B2213" t="str">
            <v>VIDRO LISO COMUM, TRANSPARENTE INCOLOR - ESPESSURA 6MM</v>
          </cell>
          <cell r="C2213" t="str">
            <v>M2</v>
          </cell>
          <cell r="D2213">
            <v>204.13</v>
          </cell>
          <cell r="E2213" t="str">
            <v>SIURB-E Jul/25</v>
          </cell>
        </row>
        <row r="2214">
          <cell r="A2214">
            <v>14001011</v>
          </cell>
          <cell r="B2214" t="str">
            <v>VIDRO IMPRESSO COMUM, TRANSLÚCIDO INCOLOR - TIPO CANELADO, 4MM</v>
          </cell>
          <cell r="C2214" t="str">
            <v>M2</v>
          </cell>
          <cell r="D2214">
            <v>197.87</v>
          </cell>
          <cell r="E2214" t="str">
            <v>SIURB-E Jul/25</v>
          </cell>
        </row>
        <row r="2215">
          <cell r="A2215">
            <v>14001030</v>
          </cell>
          <cell r="B2215" t="str">
            <v>VIDRO LISO DE SEGURANÇA, LAMINADO INCOLOR - ESPESSURA 6MM</v>
          </cell>
          <cell r="C2215" t="str">
            <v>M2</v>
          </cell>
          <cell r="D2215">
            <v>388.19</v>
          </cell>
          <cell r="E2215" t="str">
            <v>SIURB-E Jul/25</v>
          </cell>
        </row>
        <row r="2216">
          <cell r="A2216">
            <v>14001037</v>
          </cell>
          <cell r="B2216" t="str">
            <v>VIDRO LISO DE SEGURANÇA, LAMINADO LEITOSO - ESPESSURA 6MM</v>
          </cell>
          <cell r="C2216" t="str">
            <v>M2</v>
          </cell>
          <cell r="D2216">
            <v>652.32000000000005</v>
          </cell>
          <cell r="E2216" t="str">
            <v>SIURB-E Jul/25</v>
          </cell>
        </row>
        <row r="2217">
          <cell r="A2217">
            <v>14001050</v>
          </cell>
          <cell r="B2217" t="str">
            <v>VIDRO LISO DE SEGURANÇA, TEMPERADO INCOLOR - ESPESSURA 6MM</v>
          </cell>
          <cell r="C2217" t="str">
            <v>M2</v>
          </cell>
          <cell r="D2217">
            <v>386.34</v>
          </cell>
          <cell r="E2217" t="str">
            <v>SIURB-E Jul/25</v>
          </cell>
        </row>
        <row r="2218">
          <cell r="A2218">
            <v>14001052</v>
          </cell>
          <cell r="B2218" t="str">
            <v>VIDRO LISO DE SEGURANÇA, TEMPERADO INCOLOR - ESPESSURA 10MM</v>
          </cell>
          <cell r="C2218" t="str">
            <v>M2</v>
          </cell>
          <cell r="D2218">
            <v>444.53</v>
          </cell>
          <cell r="E2218" t="str">
            <v>SIURB-E Jul/25</v>
          </cell>
        </row>
        <row r="2219">
          <cell r="A2219">
            <v>14001070</v>
          </cell>
          <cell r="B2219" t="str">
            <v>ESPELHO COMUM - ESPESSURA 3MM</v>
          </cell>
          <cell r="C2219" t="str">
            <v>M2</v>
          </cell>
          <cell r="D2219">
            <v>220.77</v>
          </cell>
          <cell r="E2219" t="str">
            <v>SIURB-E Jul/25</v>
          </cell>
        </row>
        <row r="2220">
          <cell r="A2220">
            <v>14001072</v>
          </cell>
          <cell r="B2220" t="str">
            <v>ESPELHO E=3MM COM MOLDURA DE ALUMÍNIO</v>
          </cell>
          <cell r="C2220" t="str">
            <v>M2</v>
          </cell>
          <cell r="D2220">
            <v>997.02</v>
          </cell>
          <cell r="E2220" t="str">
            <v>SIURB-E Jul/25</v>
          </cell>
        </row>
        <row r="2221">
          <cell r="A2221">
            <v>14050000</v>
          </cell>
          <cell r="B2221" t="str">
            <v>DEMOLIÇÕES</v>
          </cell>
          <cell r="C2221" t="str">
            <v>.</v>
          </cell>
          <cell r="D2221" t="str">
            <v>.</v>
          </cell>
          <cell r="E2221" t="str">
            <v>SIURB-E Jul/25</v>
          </cell>
        </row>
        <row r="2222">
          <cell r="A2222">
            <v>14050001</v>
          </cell>
          <cell r="B2222" t="str">
            <v>DEMOLIÇÃO DE VIDROS ENCAIXILHADOS EM GERAL, INCLUSIVE LIMPEZA DO CAIXILHO</v>
          </cell>
          <cell r="C2222" t="str">
            <v>M2</v>
          </cell>
          <cell r="D2222">
            <v>101.4</v>
          </cell>
          <cell r="E2222" t="str">
            <v>SIURB-E Jul/25</v>
          </cell>
        </row>
        <row r="2223">
          <cell r="A2223">
            <v>14060000</v>
          </cell>
          <cell r="B2223" t="str">
            <v>RETIRADAS</v>
          </cell>
          <cell r="C2223" t="str">
            <v>.</v>
          </cell>
          <cell r="D2223" t="str">
            <v>.</v>
          </cell>
          <cell r="E2223" t="str">
            <v>SIURB-E Jul/25</v>
          </cell>
        </row>
        <row r="2224">
          <cell r="A2224">
            <v>14060001</v>
          </cell>
          <cell r="B2224" t="str">
            <v>RETIRADA DE VIDROS ENCAIXILHADOS EM GERAL, INCLUSIVE LIMPEZA DO JANELA</v>
          </cell>
          <cell r="C2224" t="str">
            <v>M2</v>
          </cell>
          <cell r="D2224">
            <v>92.78</v>
          </cell>
          <cell r="E2224" t="str">
            <v>SIURB-E Jul/25</v>
          </cell>
        </row>
        <row r="2225">
          <cell r="A2225">
            <v>14070000</v>
          </cell>
          <cell r="B2225" t="str">
            <v>RECOLOCAÇÕES</v>
          </cell>
          <cell r="C2225" t="str">
            <v>.</v>
          </cell>
          <cell r="D2225" t="str">
            <v>.</v>
          </cell>
          <cell r="E2225" t="str">
            <v>SIURB-E Jul/25</v>
          </cell>
        </row>
        <row r="2226">
          <cell r="A2226">
            <v>14070001</v>
          </cell>
          <cell r="B2226" t="str">
            <v>RECOLOCAÇÃO DE VIDROS ENCAIXILHADOS EM GERAL</v>
          </cell>
          <cell r="C2226" t="str">
            <v>M2</v>
          </cell>
          <cell r="D2226">
            <v>115.16</v>
          </cell>
          <cell r="E2226" t="str">
            <v>SIURB-E Jul/25</v>
          </cell>
        </row>
        <row r="2227">
          <cell r="A2227">
            <v>15000000</v>
          </cell>
          <cell r="B2227" t="str">
            <v>PINTURA</v>
          </cell>
          <cell r="C2227"/>
          <cell r="D2227"/>
          <cell r="E2227" t="str">
            <v>SIURB-E Jul/25</v>
          </cell>
        </row>
        <row r="2228">
          <cell r="A2228">
            <v>15001000</v>
          </cell>
          <cell r="B2228" t="str">
            <v>PINTURA EM ALVENARIA E CONCRETO</v>
          </cell>
          <cell r="C2228" t="str">
            <v>.</v>
          </cell>
          <cell r="D2228" t="str">
            <v>.</v>
          </cell>
          <cell r="E2228" t="str">
            <v>SIURB-E Jul/25</v>
          </cell>
        </row>
        <row r="2229">
          <cell r="A2229">
            <v>15001001</v>
          </cell>
          <cell r="B2229" t="str">
            <v>AGUADA DE CAL - CONCRETO OU REBOCO SEM MASSA CORRIDA, INTERIOR</v>
          </cell>
          <cell r="C2229" t="str">
            <v>M2</v>
          </cell>
          <cell r="D2229">
            <v>9.14</v>
          </cell>
          <cell r="E2229" t="str">
            <v>SIURB-E Jul/25</v>
          </cell>
        </row>
        <row r="2230">
          <cell r="A2230">
            <v>15001002</v>
          </cell>
          <cell r="B2230" t="str">
            <v>AGUADA DE CAL - CONCRETO OU REBOCO SEM MASSA CORRIDA, EXTERIOR</v>
          </cell>
          <cell r="C2230" t="str">
            <v>M2</v>
          </cell>
          <cell r="D2230">
            <v>12.51</v>
          </cell>
          <cell r="E2230" t="str">
            <v>SIURB-E Jul/25</v>
          </cell>
        </row>
        <row r="2231">
          <cell r="A2231">
            <v>15001008</v>
          </cell>
          <cell r="B2231" t="str">
            <v>TINTA HIDROFUGA A BASE DE CIMENTO - CONCRETO OU REBOCO SEM MASSA CORRIDA</v>
          </cell>
          <cell r="C2231" t="str">
            <v>M2</v>
          </cell>
          <cell r="D2231">
            <v>14.12</v>
          </cell>
          <cell r="E2231" t="str">
            <v>SIURB-E Jul/25</v>
          </cell>
        </row>
        <row r="2232">
          <cell r="A2232">
            <v>15001010</v>
          </cell>
          <cell r="B2232" t="str">
            <v>TINTA PVA (LÁTEX) - CONCRETO OU REBOCO SEM MASSA CORRIDA</v>
          </cell>
          <cell r="C2232" t="str">
            <v>M2</v>
          </cell>
          <cell r="D2232">
            <v>17.760000000000002</v>
          </cell>
          <cell r="E2232" t="str">
            <v>SIURB-E Jul/25</v>
          </cell>
        </row>
        <row r="2233">
          <cell r="A2233">
            <v>15001011</v>
          </cell>
          <cell r="B2233" t="str">
            <v>TINTA PVA (LÁTEX) - REBOCO COM MASSA CORRIDA</v>
          </cell>
          <cell r="C2233" t="str">
            <v>M2</v>
          </cell>
          <cell r="D2233">
            <v>43.32</v>
          </cell>
          <cell r="E2233" t="str">
            <v>SIURB-E Jul/25</v>
          </cell>
        </row>
        <row r="2234">
          <cell r="A2234">
            <v>15001015</v>
          </cell>
          <cell r="B2234" t="str">
            <v>TINTA ACRÍLICA - CONCRETO OU REBOCO SEM MASSA CORRIDA</v>
          </cell>
          <cell r="C2234" t="str">
            <v>M2</v>
          </cell>
          <cell r="D2234">
            <v>18.79</v>
          </cell>
          <cell r="E2234" t="str">
            <v>SIURB-E Jul/25</v>
          </cell>
        </row>
        <row r="2235">
          <cell r="A2235">
            <v>15001016</v>
          </cell>
          <cell r="B2235" t="str">
            <v>TINTA ACRÍLICA - REBOCO COM MASSA CORRIDA</v>
          </cell>
          <cell r="C2235" t="str">
            <v>M2</v>
          </cell>
          <cell r="D2235">
            <v>48.31</v>
          </cell>
          <cell r="E2235" t="str">
            <v>SIURB-E Jul/25</v>
          </cell>
        </row>
        <row r="2236">
          <cell r="A2236">
            <v>15001018</v>
          </cell>
          <cell r="B2236" t="str">
            <v>TINTA ACRÍLICA COR DE CONCRETO COM MASSA TEXTURA ACRÍLICA</v>
          </cell>
          <cell r="C2236" t="str">
            <v>M2</v>
          </cell>
          <cell r="D2236">
            <v>87.09</v>
          </cell>
          <cell r="E2236" t="str">
            <v>SIURB-E Jul/25</v>
          </cell>
        </row>
        <row r="2237">
          <cell r="A2237">
            <v>15001019</v>
          </cell>
          <cell r="B2237" t="str">
            <v>TINTA ACRÍLICA TEXTURADA</v>
          </cell>
          <cell r="C2237" t="str">
            <v>M2</v>
          </cell>
          <cell r="D2237">
            <v>31.33</v>
          </cell>
          <cell r="E2237" t="str">
            <v>SIURB-E Jul/25</v>
          </cell>
        </row>
        <row r="2238">
          <cell r="A2238">
            <v>15001023</v>
          </cell>
          <cell r="B2238" t="str">
            <v>TINTA ESMALTE SINTÉTICO - CONCRETO OU REBOCO SEM MASSA CORRIDA</v>
          </cell>
          <cell r="C2238" t="str">
            <v>M2</v>
          </cell>
          <cell r="D2238">
            <v>23.27</v>
          </cell>
          <cell r="E2238" t="str">
            <v>SIURB-E Jul/25</v>
          </cell>
        </row>
        <row r="2239">
          <cell r="A2239">
            <v>15001024</v>
          </cell>
          <cell r="B2239" t="str">
            <v>TINTA ESMALTE SINTÉTICO - CONCRETO OU REBOCO COM MASSA CORRIDA</v>
          </cell>
          <cell r="C2239" t="str">
            <v>M2</v>
          </cell>
          <cell r="D2239">
            <v>65.03</v>
          </cell>
          <cell r="E2239" t="str">
            <v>SIURB-E Jul/25</v>
          </cell>
        </row>
        <row r="2240">
          <cell r="A2240">
            <v>15001036</v>
          </cell>
          <cell r="B2240" t="str">
            <v>TINTA EPÓXI - REBOCO COM MASSA BASE EPÓXI</v>
          </cell>
          <cell r="C2240" t="str">
            <v>M2</v>
          </cell>
          <cell r="D2240">
            <v>221.02</v>
          </cell>
          <cell r="E2240" t="str">
            <v>SIURB-E Jul/25</v>
          </cell>
        </row>
        <row r="2241">
          <cell r="A2241">
            <v>15001070</v>
          </cell>
          <cell r="B2241" t="str">
            <v>HIDRO-REPELENTE A BASE DE SILICONE - CONCRETO OU ALVENARIA APARENTE (2 DEMÃOS)</v>
          </cell>
          <cell r="C2241" t="str">
            <v>M2</v>
          </cell>
          <cell r="D2241">
            <v>140.24</v>
          </cell>
          <cell r="E2241" t="str">
            <v>SIURB-E Jul/25</v>
          </cell>
        </row>
        <row r="2242">
          <cell r="A2242">
            <v>15001076</v>
          </cell>
          <cell r="B2242" t="str">
            <v>VERNIZ ACRÍLICO - CONCRETO APARENTE/ ALVENARIA</v>
          </cell>
          <cell r="C2242" t="str">
            <v>M2</v>
          </cell>
          <cell r="D2242">
            <v>35.799999999999997</v>
          </cell>
          <cell r="E2242" t="str">
            <v>SIURB-E Jul/25</v>
          </cell>
        </row>
        <row r="2243">
          <cell r="A2243">
            <v>15001077</v>
          </cell>
          <cell r="B2243" t="str">
            <v>APLICAÇÃO DE VERNIZ ANTI-PICHAÇÃO - BASE SOLVENTE - 2 DEMÃOS (REMOÇÃO DA PICHAÇÃO SOMENTE A SECO OU COM ÁGUA E SABÃO)</v>
          </cell>
          <cell r="C2243" t="str">
            <v>M2</v>
          </cell>
          <cell r="D2243">
            <v>43.73</v>
          </cell>
          <cell r="E2243" t="str">
            <v>SIURB-E Jul/25</v>
          </cell>
        </row>
        <row r="2244">
          <cell r="A2244">
            <v>15002000</v>
          </cell>
          <cell r="B2244" t="str">
            <v>PINTURA EM MADEIRA</v>
          </cell>
          <cell r="C2244" t="str">
            <v>.</v>
          </cell>
          <cell r="D2244" t="str">
            <v>.</v>
          </cell>
          <cell r="E2244" t="str">
            <v>SIURB-E Jul/25</v>
          </cell>
        </row>
        <row r="2245">
          <cell r="A2245">
            <v>15002010</v>
          </cell>
          <cell r="B2245" t="str">
            <v>ESMALTE SINTÉTICO - ESQUADRIAS E PEÇAS DE MARCENARIA, SEM EMASSAMENTO</v>
          </cell>
          <cell r="C2245" t="str">
            <v>M2</v>
          </cell>
          <cell r="D2245">
            <v>38.08</v>
          </cell>
          <cell r="E2245" t="str">
            <v>SIURB-E Jul/25</v>
          </cell>
        </row>
        <row r="2246">
          <cell r="A2246">
            <v>15002011</v>
          </cell>
          <cell r="B2246" t="str">
            <v>ESMALTE SINTÉTICO - ESQUADRIAS E PEÇAS DE MARCENARIA, COM EMASSAMENTO</v>
          </cell>
          <cell r="C2246" t="str">
            <v>M2</v>
          </cell>
          <cell r="D2246">
            <v>62.65</v>
          </cell>
          <cell r="E2246" t="str">
            <v>SIURB-E Jul/25</v>
          </cell>
        </row>
        <row r="2247">
          <cell r="A2247">
            <v>15002012</v>
          </cell>
          <cell r="B2247" t="str">
            <v>ESMALTE SINTÉTICO - ESTRUTURAS DE MADEIRA, SEM EMASSAMENTO</v>
          </cell>
          <cell r="C2247" t="str">
            <v>M2</v>
          </cell>
          <cell r="D2247">
            <v>19.25</v>
          </cell>
          <cell r="E2247" t="str">
            <v>SIURB-E Jul/25</v>
          </cell>
        </row>
        <row r="2248">
          <cell r="A2248">
            <v>15002014</v>
          </cell>
          <cell r="B2248" t="str">
            <v>ESMALTE SINTÉTICO - RODAPÉS, GUARNIÇÕES E MOLDURAS DE MADEIRA</v>
          </cell>
          <cell r="C2248" t="str">
            <v>M</v>
          </cell>
          <cell r="D2248">
            <v>6.87</v>
          </cell>
          <cell r="E2248" t="str">
            <v>SIURB-E Jul/25</v>
          </cell>
        </row>
        <row r="2249">
          <cell r="A2249">
            <v>15002040</v>
          </cell>
          <cell r="B2249" t="str">
            <v>LÍQUIDO IMUNIZANTE PARA MADEIRA A BASE DE PIRETROIDE DISSOLVIDO EM ISOPARAFINA - COM APLICAÇÃO</v>
          </cell>
          <cell r="C2249" t="str">
            <v>M2</v>
          </cell>
          <cell r="D2249">
            <v>29.81</v>
          </cell>
          <cell r="E2249" t="str">
            <v>SIURB-E Jul/25</v>
          </cell>
        </row>
        <row r="2250">
          <cell r="A2250">
            <v>15002060</v>
          </cell>
          <cell r="B2250" t="str">
            <v>VERNIZ A BASE DE POLIURETANO TIPO "MARÍTIMO" - ESQUADRIAS E PEÇAS DE MARCENARIA</v>
          </cell>
          <cell r="C2250" t="str">
            <v>M2</v>
          </cell>
          <cell r="D2250">
            <v>30.44</v>
          </cell>
          <cell r="E2250" t="str">
            <v>SIURB-E Jul/25</v>
          </cell>
        </row>
        <row r="2251">
          <cell r="A2251">
            <v>15003000</v>
          </cell>
          <cell r="B2251" t="str">
            <v>PINTURA EM METAL</v>
          </cell>
          <cell r="C2251" t="str">
            <v>.</v>
          </cell>
          <cell r="D2251" t="str">
            <v>.</v>
          </cell>
          <cell r="E2251" t="str">
            <v>SIURB-E Jul/25</v>
          </cell>
        </row>
        <row r="2252">
          <cell r="A2252">
            <v>15003004</v>
          </cell>
          <cell r="B2252" t="str">
            <v>TINTA BETUMINOSA - INTERIOR DE CALHAS, RUFOS E RINCÕES METÁLICOS</v>
          </cell>
          <cell r="C2252" t="str">
            <v>M</v>
          </cell>
          <cell r="D2252">
            <v>11.25</v>
          </cell>
          <cell r="E2252" t="str">
            <v>SIURB-E Jul/25</v>
          </cell>
        </row>
        <row r="2253">
          <cell r="A2253">
            <v>15003010</v>
          </cell>
          <cell r="B2253" t="str">
            <v>ESMALTE SINTÉTICO - ESQUADRIAS E PEÇAS DE SERRALHERIA</v>
          </cell>
          <cell r="C2253" t="str">
            <v>M2</v>
          </cell>
          <cell r="D2253">
            <v>54.53</v>
          </cell>
          <cell r="E2253" t="str">
            <v>SIURB-E Jul/25</v>
          </cell>
        </row>
        <row r="2254">
          <cell r="A2254">
            <v>15003012</v>
          </cell>
          <cell r="B2254" t="str">
            <v>ESMALTE SINTÉTICO - ESTRUTURAS METÁLICAS</v>
          </cell>
          <cell r="C2254" t="str">
            <v>M2</v>
          </cell>
          <cell r="D2254">
            <v>31.61</v>
          </cell>
          <cell r="E2254" t="str">
            <v>SIURB-E Jul/25</v>
          </cell>
        </row>
        <row r="2255">
          <cell r="A2255">
            <v>15003014</v>
          </cell>
          <cell r="B2255" t="str">
            <v>ESMALTE SINTÉTICO - EXTERIOR DE CALHAS, RUFOS E CONDUTORES</v>
          </cell>
          <cell r="C2255" t="str">
            <v>M</v>
          </cell>
          <cell r="D2255">
            <v>19.18</v>
          </cell>
          <cell r="E2255" t="str">
            <v>SIURB-E Jul/25</v>
          </cell>
        </row>
        <row r="2256">
          <cell r="A2256">
            <v>15003101</v>
          </cell>
          <cell r="B2256" t="str">
            <v>ESMALTE SINTÉTICO APLICADO DE FORMA MECÂNICA - ESQUADRIAS E PEÇAS DE SERRALHERIA</v>
          </cell>
          <cell r="C2256" t="str">
            <v>M2</v>
          </cell>
          <cell r="D2256">
            <v>21.87</v>
          </cell>
          <cell r="E2256" t="str">
            <v>SIURB-E Jul/25</v>
          </cell>
        </row>
        <row r="2257">
          <cell r="A2257">
            <v>15050000</v>
          </cell>
          <cell r="B2257" t="str">
            <v>DEMOLIÇÕES</v>
          </cell>
          <cell r="C2257" t="str">
            <v>.</v>
          </cell>
          <cell r="D2257" t="str">
            <v>.</v>
          </cell>
          <cell r="E2257" t="str">
            <v>SIURB-E Jul/25</v>
          </cell>
        </row>
        <row r="2258">
          <cell r="A2258">
            <v>15050001</v>
          </cell>
          <cell r="B2258" t="str">
            <v>REMOÇÃO DE AGUADA DE CAL OU TINTA A BASE DE CIMENTO - ESCOVA DE AÇO</v>
          </cell>
          <cell r="C2258" t="str">
            <v>M2</v>
          </cell>
          <cell r="D2258">
            <v>3.36</v>
          </cell>
          <cell r="E2258" t="str">
            <v>SIURB-E Jul/25</v>
          </cell>
        </row>
        <row r="2259">
          <cell r="A2259">
            <v>15050003</v>
          </cell>
          <cell r="B2259" t="str">
            <v>REMOÇÃO DE PINTURA EM ALVENARIA E CONCRETO - LIXA</v>
          </cell>
          <cell r="C2259" t="str">
            <v>M2</v>
          </cell>
          <cell r="D2259">
            <v>7.62</v>
          </cell>
          <cell r="E2259" t="str">
            <v>SIURB-E Jul/25</v>
          </cell>
        </row>
        <row r="2260">
          <cell r="A2260">
            <v>15050004</v>
          </cell>
          <cell r="B2260" t="str">
            <v>REMOÇÃO DE PINTURA EM ALVENARIA E CONCRETO - REMOVEDOR</v>
          </cell>
          <cell r="C2260" t="str">
            <v>M2</v>
          </cell>
          <cell r="D2260">
            <v>14.72</v>
          </cell>
          <cell r="E2260" t="str">
            <v>SIURB-E Jul/25</v>
          </cell>
        </row>
        <row r="2261">
          <cell r="A2261">
            <v>15050005</v>
          </cell>
          <cell r="B2261" t="str">
            <v>REMOÇÃO DE PINTURA EM CONCRETO - JATEAMENTO</v>
          </cell>
          <cell r="C2261" t="str">
            <v>M2</v>
          </cell>
          <cell r="D2261">
            <v>138.16999999999999</v>
          </cell>
          <cell r="E2261" t="str">
            <v>SIURB-E Jul/25</v>
          </cell>
        </row>
        <row r="2262">
          <cell r="A2262">
            <v>15050010</v>
          </cell>
          <cell r="B2262" t="str">
            <v>REMOÇÃO DE PINTURA EM ESQUADRIAS E FORROS DE MADEIRA - LIXA</v>
          </cell>
          <cell r="C2262" t="str">
            <v>M2</v>
          </cell>
          <cell r="D2262">
            <v>10.48</v>
          </cell>
          <cell r="E2262" t="str">
            <v>SIURB-E Jul/25</v>
          </cell>
        </row>
        <row r="2263">
          <cell r="A2263">
            <v>15050011</v>
          </cell>
          <cell r="B2263" t="str">
            <v>REMOÇÃO DE PINTURA EM ESQUADRIAS E FORROS DE MADEIRA - REMOVEDOR</v>
          </cell>
          <cell r="C2263" t="str">
            <v>M2</v>
          </cell>
          <cell r="D2263">
            <v>18.09</v>
          </cell>
          <cell r="E2263" t="str">
            <v>SIURB-E Jul/25</v>
          </cell>
        </row>
        <row r="2264">
          <cell r="A2264">
            <v>15050013</v>
          </cell>
          <cell r="B2264" t="str">
            <v>REMOÇÃO DE PINTURA EM RODAPÉS E MOLDURAS DE MADEIRA - LIXA</v>
          </cell>
          <cell r="C2264" t="str">
            <v>M</v>
          </cell>
          <cell r="D2264">
            <v>1.76</v>
          </cell>
          <cell r="E2264" t="str">
            <v>SIURB-E Jul/25</v>
          </cell>
        </row>
        <row r="2265">
          <cell r="A2265">
            <v>15050014</v>
          </cell>
          <cell r="B2265" t="str">
            <v>REMOÇÃO DE PINTURA EM RODAPÉS E MOLDURAS DE MADEIRA - REMOVEDOR</v>
          </cell>
          <cell r="C2265" t="str">
            <v>M</v>
          </cell>
          <cell r="D2265">
            <v>2.61</v>
          </cell>
          <cell r="E2265" t="str">
            <v>SIURB-E Jul/25</v>
          </cell>
        </row>
        <row r="2266">
          <cell r="A2266">
            <v>15050020</v>
          </cell>
          <cell r="B2266" t="str">
            <v>REMOÇÃO DE PINTURA EM ESQUADRIAS E PEÇAS DE SERRALHERIA - LIXA</v>
          </cell>
          <cell r="C2266" t="str">
            <v>M2</v>
          </cell>
          <cell r="D2266">
            <v>9.98</v>
          </cell>
          <cell r="E2266" t="str">
            <v>SIURB-E Jul/25</v>
          </cell>
        </row>
        <row r="2267">
          <cell r="A2267">
            <v>15050021</v>
          </cell>
          <cell r="B2267" t="str">
            <v>REMOÇÃO DE PINTURA EM ESQUADRIAS E PEÇAS DE SERRALHERIA - REMOVEDOR</v>
          </cell>
          <cell r="C2267" t="str">
            <v>M2</v>
          </cell>
          <cell r="D2267">
            <v>16.399999999999999</v>
          </cell>
          <cell r="E2267" t="str">
            <v>SIURB-E Jul/25</v>
          </cell>
        </row>
        <row r="2268">
          <cell r="A2268">
            <v>15050023</v>
          </cell>
          <cell r="B2268" t="str">
            <v>REMOÇÃO DE PINTURA EM ESTRUTURAS METÁLICAS - JATEAMENTO</v>
          </cell>
          <cell r="C2268" t="str">
            <v>M2</v>
          </cell>
          <cell r="D2268">
            <v>138.16999999999999</v>
          </cell>
          <cell r="E2268" t="str">
            <v>SIURB-E Jul/25</v>
          </cell>
        </row>
        <row r="2269">
          <cell r="A2269">
            <v>15080000</v>
          </cell>
          <cell r="B2269" t="str">
            <v>SERVIÇOS PARCIAIS</v>
          </cell>
          <cell r="C2269" t="str">
            <v>.</v>
          </cell>
          <cell r="D2269" t="str">
            <v>.</v>
          </cell>
          <cell r="E2269" t="str">
            <v>SIURB-E Jul/25</v>
          </cell>
        </row>
        <row r="2270">
          <cell r="A2270">
            <v>15080001</v>
          </cell>
          <cell r="B2270" t="str">
            <v>PVA (LÁTEX) - REPINTURA DE ALVENARIA E CONCRETO, COM RETOQUES DE MASSA</v>
          </cell>
          <cell r="C2270" t="str">
            <v>M2</v>
          </cell>
          <cell r="D2270">
            <v>23.35</v>
          </cell>
          <cell r="E2270" t="str">
            <v>SIURB-E Jul/25</v>
          </cell>
        </row>
        <row r="2271">
          <cell r="A2271">
            <v>15080005</v>
          </cell>
          <cell r="B2271" t="str">
            <v>TINTA ACRÍLICA - REPINTURA DE ALVENARIA E CONCRETO COM RETOQUE DE MASSA</v>
          </cell>
          <cell r="C2271" t="str">
            <v>M2</v>
          </cell>
          <cell r="D2271">
            <v>24.93</v>
          </cell>
          <cell r="E2271" t="str">
            <v>SIURB-E Jul/25</v>
          </cell>
        </row>
        <row r="2272">
          <cell r="A2272">
            <v>15080030</v>
          </cell>
          <cell r="B2272" t="str">
            <v>ESMALTE SINTÉTICO - REPINTURA DE ESQUADRIAS DE MADEIRA</v>
          </cell>
          <cell r="C2272" t="str">
            <v>M2</v>
          </cell>
          <cell r="D2272">
            <v>23.46</v>
          </cell>
          <cell r="E2272" t="str">
            <v>SIURB-E Jul/25</v>
          </cell>
        </row>
        <row r="2273">
          <cell r="A2273">
            <v>15080031</v>
          </cell>
          <cell r="B2273" t="str">
            <v>ESMALTE SINTÉTICO - REPINTURA DE ESTRUTURAS DE MADEIRA</v>
          </cell>
          <cell r="C2273" t="str">
            <v>M2</v>
          </cell>
          <cell r="D2273">
            <v>16.28</v>
          </cell>
          <cell r="E2273" t="str">
            <v>SIURB-E Jul/25</v>
          </cell>
        </row>
        <row r="2274">
          <cell r="A2274">
            <v>15080032</v>
          </cell>
          <cell r="B2274" t="str">
            <v>ESMALTE SINTÉTICO - REPINTURA DE FORROS DE MADEIRA</v>
          </cell>
          <cell r="C2274" t="str">
            <v>M2</v>
          </cell>
          <cell r="D2274">
            <v>25.26</v>
          </cell>
          <cell r="E2274" t="str">
            <v>SIURB-E Jul/25</v>
          </cell>
        </row>
        <row r="2275">
          <cell r="A2275">
            <v>15080033</v>
          </cell>
          <cell r="B2275" t="str">
            <v>ESMALTE SINTÉTICO - REPINTURA DE RODAPÉS E MOLDURAS DE MADEIRA</v>
          </cell>
          <cell r="C2275" t="str">
            <v>M</v>
          </cell>
          <cell r="D2275">
            <v>4.2699999999999996</v>
          </cell>
          <cell r="E2275" t="str">
            <v>SIURB-E Jul/25</v>
          </cell>
        </row>
        <row r="2276">
          <cell r="A2276">
            <v>15080034</v>
          </cell>
          <cell r="B2276" t="str">
            <v>ESMALTE SINTÉTICO - REPINTURA DE ESQUADRIAS METÁLICAS</v>
          </cell>
          <cell r="C2276" t="str">
            <v>M2</v>
          </cell>
          <cell r="D2276">
            <v>27.58</v>
          </cell>
          <cell r="E2276" t="str">
            <v>SIURB-E Jul/25</v>
          </cell>
        </row>
        <row r="2277">
          <cell r="A2277">
            <v>17000000</v>
          </cell>
          <cell r="B2277" t="str">
            <v>SERV.COMPLEMENTARES</v>
          </cell>
          <cell r="C2277"/>
          <cell r="D2277"/>
          <cell r="E2277" t="str">
            <v>SIURB-E Jul/25</v>
          </cell>
        </row>
        <row r="2278">
          <cell r="A2278">
            <v>17001000</v>
          </cell>
          <cell r="B2278" t="str">
            <v>FECHAMENTOS</v>
          </cell>
          <cell r="C2278" t="str">
            <v>.</v>
          </cell>
          <cell r="D2278" t="str">
            <v>.</v>
          </cell>
          <cell r="E2278" t="str">
            <v>SIURB-E Jul/25</v>
          </cell>
        </row>
        <row r="2279">
          <cell r="A2279">
            <v>17001027</v>
          </cell>
          <cell r="B2279" t="str">
            <v>FP.04 - ALAMBRADO EM TUBO GALVANIZADO E TELA GALVANIZADA H=2,00M</v>
          </cell>
          <cell r="C2279" t="str">
            <v>M</v>
          </cell>
          <cell r="D2279">
            <v>588.05999999999995</v>
          </cell>
          <cell r="E2279" t="str">
            <v>SIURB-E Jul/25</v>
          </cell>
        </row>
        <row r="2280">
          <cell r="A2280">
            <v>17001028</v>
          </cell>
          <cell r="B2280" t="str">
            <v>FP.05 - ALAMBRADO EM TUBO GALVANIZADO E TELA GALVANIZADA H=1,00M</v>
          </cell>
          <cell r="C2280" t="str">
            <v>M</v>
          </cell>
          <cell r="D2280">
            <v>237.18</v>
          </cell>
          <cell r="E2280" t="str">
            <v>SIURB-E Jul/25</v>
          </cell>
        </row>
        <row r="2281">
          <cell r="A2281">
            <v>17001029</v>
          </cell>
          <cell r="B2281" t="str">
            <v>FP.03 - ALAMBRADO PARA QUADRAS DE ESPORTE - GP.6/EDIF - TG/4,5M</v>
          </cell>
          <cell r="C2281" t="str">
            <v>M</v>
          </cell>
          <cell r="D2281">
            <v>853.6</v>
          </cell>
          <cell r="E2281" t="str">
            <v>SIURB-E Jul/25</v>
          </cell>
        </row>
        <row r="2282">
          <cell r="A2282">
            <v>17001030</v>
          </cell>
          <cell r="B2282" t="str">
            <v>FP.07 - GRADIL DE FERRO PERFILADO - GE-1/EDIF</v>
          </cell>
          <cell r="C2282" t="str">
            <v>M</v>
          </cell>
          <cell r="D2282">
            <v>922.37</v>
          </cell>
          <cell r="E2282" t="str">
            <v>SIURB-E Jul/25</v>
          </cell>
        </row>
        <row r="2283">
          <cell r="A2283">
            <v>17001031</v>
          </cell>
          <cell r="B2283" t="str">
            <v>FP.01 - GRADIL DE FERRO PERFILADO, TIPO PARQUE SEM MURETA - GP-5/DEPAVE</v>
          </cell>
          <cell r="C2283" t="str">
            <v>M</v>
          </cell>
          <cell r="D2283">
            <v>1505.28</v>
          </cell>
          <cell r="E2283" t="str">
            <v>SIURB-E Jul/25</v>
          </cell>
        </row>
        <row r="2284">
          <cell r="A2284">
            <v>17001032</v>
          </cell>
          <cell r="B2284" t="str">
            <v>FP.02 - GRADIL DE FERRO PERFILADO, TIPO PARQUE COM MURETA - GPM-1/DEPAVE</v>
          </cell>
          <cell r="C2284" t="str">
            <v>M</v>
          </cell>
          <cell r="D2284">
            <v>1632.51</v>
          </cell>
          <cell r="E2284" t="str">
            <v>SIURB-E Jul/25</v>
          </cell>
        </row>
        <row r="2285">
          <cell r="A2285">
            <v>17001033</v>
          </cell>
          <cell r="B2285" t="str">
            <v>FP.06 - GRADIL/PEITORIL DE FERRO PERFILADO H=1,00M</v>
          </cell>
          <cell r="C2285" t="str">
            <v>M</v>
          </cell>
          <cell r="D2285">
            <v>357.66</v>
          </cell>
          <cell r="E2285" t="str">
            <v>SIURB-E Jul/25</v>
          </cell>
        </row>
        <row r="2286">
          <cell r="A2286">
            <v>17001034</v>
          </cell>
          <cell r="B2286" t="str">
            <v>PP.38 - PORTÃO DE FERRO PERFILADO, TIPO PARQUE (GP.5/GPM1) 2,00M, 1 FOLHA</v>
          </cell>
          <cell r="C2286" t="str">
            <v>UN</v>
          </cell>
          <cell r="D2286">
            <v>4212.37</v>
          </cell>
          <cell r="E2286" t="str">
            <v>SIURB-E Jul/25</v>
          </cell>
        </row>
        <row r="2287">
          <cell r="A2287">
            <v>17001035</v>
          </cell>
          <cell r="B2287" t="str">
            <v>PP.37 - PORTÃO DE FERRO PERFILADO, TIPO PARQUE (GP.5/GPM.1) 1,50M, 1 FOLHA</v>
          </cell>
          <cell r="C2287" t="str">
            <v>UN</v>
          </cell>
          <cell r="D2287">
            <v>3629.19</v>
          </cell>
          <cell r="E2287" t="str">
            <v>SIURB-E Jul/25</v>
          </cell>
        </row>
        <row r="2288">
          <cell r="A2288">
            <v>17001036</v>
          </cell>
          <cell r="B2288" t="str">
            <v>PP.39/PP.40 - PORTÃO DE FERRO PERFILADO TIPO PARQUE (GP.5/GPM1) 3,0M, 1 OU 2 FOLHAS</v>
          </cell>
          <cell r="C2288" t="str">
            <v>UN</v>
          </cell>
          <cell r="D2288">
            <v>5706.42</v>
          </cell>
          <cell r="E2288" t="str">
            <v>SIURB-E Jul/25</v>
          </cell>
        </row>
        <row r="2289">
          <cell r="A2289">
            <v>17001037</v>
          </cell>
          <cell r="B2289" t="str">
            <v>PP.41 - PORTÃO DE FERRO PERFILADO, TIPO PARQUE (GP-5/GPM-1) 4,00M, 2 FOLHAS</v>
          </cell>
          <cell r="C2289" t="str">
            <v>UN</v>
          </cell>
          <cell r="D2289">
            <v>6844.4</v>
          </cell>
          <cell r="E2289" t="str">
            <v>SIURB-E Jul/25</v>
          </cell>
        </row>
        <row r="2290">
          <cell r="A2290">
            <v>17001038</v>
          </cell>
          <cell r="B2290" t="str">
            <v>PP.42 - PORTÃO DE FERRO PERFILADO, TIPO PARQUE (GP-5/GPM-1) 6,00M, 2 FOLHAS</v>
          </cell>
          <cell r="C2290" t="str">
            <v>UN</v>
          </cell>
          <cell r="D2290">
            <v>9310.3700000000008</v>
          </cell>
          <cell r="E2290" t="str">
            <v>SIURB-E Jul/25</v>
          </cell>
        </row>
        <row r="2291">
          <cell r="A2291">
            <v>17001040</v>
          </cell>
          <cell r="B2291" t="str">
            <v>PP.15/19 - PORTÃO EM FERRO PERFILADO COM CHAPA, 1 FOLHA</v>
          </cell>
          <cell r="C2291" t="str">
            <v>M2</v>
          </cell>
          <cell r="D2291">
            <v>725</v>
          </cell>
          <cell r="E2291" t="str">
            <v>SIURB-E Jul/25</v>
          </cell>
        </row>
        <row r="2292">
          <cell r="A2292">
            <v>17001041</v>
          </cell>
          <cell r="B2292" t="str">
            <v>PP.20/24 - PORTÃO EM FERRO PERFILADO COM TELA, 1 FOLHA</v>
          </cell>
          <cell r="C2292" t="str">
            <v>M2</v>
          </cell>
          <cell r="D2292">
            <v>554.80999999999995</v>
          </cell>
          <cell r="E2292" t="str">
            <v>SIURB-E Jul/25</v>
          </cell>
        </row>
        <row r="2293">
          <cell r="A2293">
            <v>17001042</v>
          </cell>
          <cell r="B2293" t="str">
            <v>PP.25/29 - PORTÃO EM FERRO PERFILADO COM CHAPA, 2 FOLHAS</v>
          </cell>
          <cell r="C2293" t="str">
            <v>M2</v>
          </cell>
          <cell r="D2293">
            <v>719.84</v>
          </cell>
          <cell r="E2293" t="str">
            <v>SIURB-E Jul/25</v>
          </cell>
        </row>
        <row r="2294">
          <cell r="A2294">
            <v>17001043</v>
          </cell>
          <cell r="B2294" t="str">
            <v>PP.30/34 - PORTÃO EM FERRO PERFILADO COM TELA, 2 FOLHAS</v>
          </cell>
          <cell r="C2294" t="str">
            <v>M2</v>
          </cell>
          <cell r="D2294">
            <v>547.52</v>
          </cell>
          <cell r="E2294" t="str">
            <v>SIURB-E Jul/25</v>
          </cell>
        </row>
        <row r="2295">
          <cell r="A2295">
            <v>17001044</v>
          </cell>
          <cell r="B2295" t="str">
            <v>PP.43/44 - PORTÃO EM FERRO PERFILADO COM CHAPA, 1 FOLHA, H=1,00M</v>
          </cell>
          <cell r="C2295" t="str">
            <v>M2</v>
          </cell>
          <cell r="D2295">
            <v>751.32</v>
          </cell>
          <cell r="E2295" t="str">
            <v>SIURB-E Jul/25</v>
          </cell>
        </row>
        <row r="2296">
          <cell r="A2296">
            <v>17001045</v>
          </cell>
          <cell r="B2296" t="str">
            <v>PP.45/46 - PORTÃO EM FERRO PERFILADO COM TELA, 1 FOLHA, H=1,00M</v>
          </cell>
          <cell r="C2296" t="str">
            <v>M2</v>
          </cell>
          <cell r="D2296">
            <v>583.17999999999995</v>
          </cell>
          <cell r="E2296" t="str">
            <v>SIURB-E Jul/25</v>
          </cell>
        </row>
        <row r="2297">
          <cell r="A2297">
            <v>17001064</v>
          </cell>
          <cell r="B2297" t="str">
            <v>FV.15/16 - MURO DE FECHO EM BLOCOS E ESTRUTURA DE CONCRETO, FUNDAÇÃO COM BROCAS</v>
          </cell>
          <cell r="C2297" t="str">
            <v>M</v>
          </cell>
          <cell r="D2297">
            <v>886.42</v>
          </cell>
          <cell r="E2297" t="str">
            <v>SIURB-E Jul/25</v>
          </cell>
        </row>
        <row r="2298">
          <cell r="A2298">
            <v>17001070</v>
          </cell>
          <cell r="B2298" t="str">
            <v>MURO DE ARRIMO H=1,40M, COM DRENAGEM</v>
          </cell>
          <cell r="C2298" t="str">
            <v>M</v>
          </cell>
          <cell r="D2298">
            <v>2639.44</v>
          </cell>
          <cell r="E2298" t="str">
            <v>SIURB-E Jul/25</v>
          </cell>
        </row>
        <row r="2299">
          <cell r="A2299">
            <v>17001071</v>
          </cell>
          <cell r="B2299" t="str">
            <v>MURO DE ARRIMO H=2,50M, COM DRENAGEM</v>
          </cell>
          <cell r="C2299" t="str">
            <v>M</v>
          </cell>
          <cell r="D2299">
            <v>4535.53</v>
          </cell>
          <cell r="E2299" t="str">
            <v>SIURB-E Jul/25</v>
          </cell>
        </row>
        <row r="2300">
          <cell r="A2300">
            <v>17001072</v>
          </cell>
          <cell r="B2300" t="str">
            <v>MURO DE ARRIMO H=3,50M, COM DRENAGEM</v>
          </cell>
          <cell r="C2300" t="str">
            <v>M</v>
          </cell>
          <cell r="D2300">
            <v>8390.65</v>
          </cell>
          <cell r="E2300" t="str">
            <v>SIURB-E Jul/25</v>
          </cell>
        </row>
        <row r="2301">
          <cell r="A2301">
            <v>17001073</v>
          </cell>
          <cell r="B2301" t="str">
            <v>MURO DE ARRIMO H=4,50M, COM DRENAGEM</v>
          </cell>
          <cell r="C2301" t="str">
            <v>M</v>
          </cell>
          <cell r="D2301">
            <v>9913.9500000000007</v>
          </cell>
          <cell r="E2301" t="str">
            <v>SIURB-E Jul/25</v>
          </cell>
        </row>
        <row r="2302">
          <cell r="A2302">
            <v>17001076</v>
          </cell>
          <cell r="B2302" t="str">
            <v>FV.08 - MURETA DE BLOCOS DE CONCRETO</v>
          </cell>
          <cell r="C2302" t="str">
            <v>M</v>
          </cell>
          <cell r="D2302">
            <v>488.35</v>
          </cell>
          <cell r="E2302" t="str">
            <v>SIURB-E Jul/25</v>
          </cell>
        </row>
        <row r="2303">
          <cell r="A2303">
            <v>17001080</v>
          </cell>
          <cell r="B2303" t="str">
            <v>FV.12/13 - MURETA DE ARRIMO EM BLOCOS DE CONCRETO, H=1,00 M</v>
          </cell>
          <cell r="C2303" t="str">
            <v>M</v>
          </cell>
          <cell r="D2303">
            <v>1218.43</v>
          </cell>
          <cell r="E2303" t="str">
            <v>SIURB-E Jul/25</v>
          </cell>
        </row>
        <row r="2304">
          <cell r="A2304">
            <v>17001081</v>
          </cell>
          <cell r="B2304" t="str">
            <v>FV.14 - MURETA DE ARRIMO EM BLOCOS DE CONCRETO H=1,00M - CHAPISCADO</v>
          </cell>
          <cell r="C2304" t="str">
            <v>M</v>
          </cell>
          <cell r="D2304">
            <v>1231.32</v>
          </cell>
          <cell r="E2304" t="str">
            <v>SIURB-E Jul/25</v>
          </cell>
        </row>
        <row r="2305">
          <cell r="A2305">
            <v>17001082</v>
          </cell>
          <cell r="B2305" t="str">
            <v>FV15/16 - MURO FECHO EM BLOCO E ESTRUT. CONCRETO FUND. EM BROCAS (H=2,5M)</v>
          </cell>
          <cell r="C2305" t="str">
            <v>M</v>
          </cell>
          <cell r="D2305">
            <v>1119.76</v>
          </cell>
          <cell r="E2305" t="str">
            <v>SIURB-E Jul/25</v>
          </cell>
        </row>
        <row r="2306">
          <cell r="A2306">
            <v>17001083</v>
          </cell>
          <cell r="B2306" t="str">
            <v>MURETA EM BLOCOS DE CONCRETO H=0,50M (REVESTIDO)</v>
          </cell>
          <cell r="C2306" t="str">
            <v>M</v>
          </cell>
          <cell r="D2306">
            <v>221.88</v>
          </cell>
          <cell r="E2306" t="str">
            <v>SIURB-E Jul/25</v>
          </cell>
        </row>
        <row r="2307">
          <cell r="A2307">
            <v>17001090</v>
          </cell>
          <cell r="B2307" t="str">
            <v>GRADIL DE FERRO GALVANIZADO ELETROFUNDIDO - BARRA 25X2MM - MALHA 65X132MM - MONTANTE COM DISTÂNCIA DE 1650MM - SEM PINTURA</v>
          </cell>
          <cell r="C2307" t="str">
            <v>M2</v>
          </cell>
          <cell r="D2307">
            <v>298.10000000000002</v>
          </cell>
          <cell r="E2307" t="str">
            <v>SIURB-E Jul/25</v>
          </cell>
        </row>
        <row r="2308">
          <cell r="A2308">
            <v>17001091</v>
          </cell>
          <cell r="B2308" t="str">
            <v>GRADIL DE FERRO GALVANIZADO ELETROFUNDIDO - BARRA 25X2MM - MALHA 65X132MM - MONTANTE COM DISTÂNCIA DE 1650MM - COM PINTURA</v>
          </cell>
          <cell r="C2308" t="str">
            <v>M2</v>
          </cell>
          <cell r="D2308">
            <v>327.72</v>
          </cell>
          <cell r="E2308" t="str">
            <v>SIURB-E Jul/25</v>
          </cell>
        </row>
        <row r="2309">
          <cell r="A2309">
            <v>17001092</v>
          </cell>
          <cell r="B2309" t="str">
            <v>PORTÃO EM FERRO GALVANIZADO ELETROFUNDIDO, MALHA 65X132MM, DE ABRIR, 1 FOLHA, SEM PINTURA</v>
          </cell>
          <cell r="C2309" t="str">
            <v>M2</v>
          </cell>
          <cell r="D2309">
            <v>948.28</v>
          </cell>
          <cell r="E2309" t="str">
            <v>SIURB-E Jul/25</v>
          </cell>
        </row>
        <row r="2310">
          <cell r="A2310">
            <v>17001093</v>
          </cell>
          <cell r="B2310" t="str">
            <v>PORTÃO EM FERRO GALVANIZADO ELETROFUNDIDO MALHA 65X132MM, DE ABRIR, 1 FOLHA, COM PINTURA ELETROLÍTICA</v>
          </cell>
          <cell r="C2310" t="str">
            <v>M2</v>
          </cell>
          <cell r="D2310">
            <v>1596.47</v>
          </cell>
          <cell r="E2310" t="str">
            <v>SIURB-E Jul/25</v>
          </cell>
        </row>
        <row r="2311">
          <cell r="A2311">
            <v>17001094</v>
          </cell>
          <cell r="B2311" t="str">
            <v>PORTÃO EM FERRO GALVANIZADO ELETROFUNDIDO MALHA 65X132MM, DE ABRIR, 2 FOLHAS, SEM PINTURA</v>
          </cell>
          <cell r="C2311" t="str">
            <v>M2</v>
          </cell>
          <cell r="D2311">
            <v>944.21</v>
          </cell>
          <cell r="E2311" t="str">
            <v>SIURB-E Jul/25</v>
          </cell>
        </row>
        <row r="2312">
          <cell r="A2312">
            <v>17001095</v>
          </cell>
          <cell r="B2312" t="str">
            <v>PORTÃO EM FERRO GALVANIZADO ELETROFUNDIDO MALHA 65X132MM, DE ABRIR, 2 FOLHAS, COM PINTURA ELETROLÍTICA</v>
          </cell>
          <cell r="C2312" t="str">
            <v>M2</v>
          </cell>
          <cell r="D2312">
            <v>1542.18</v>
          </cell>
          <cell r="E2312" t="str">
            <v>SIURB-E Jul/25</v>
          </cell>
        </row>
        <row r="2313">
          <cell r="A2313">
            <v>17001096</v>
          </cell>
          <cell r="B2313" t="str">
            <v>PORTÃO EM FERRO GALVANIZADO ELETROFUNDIDO MALHA 65X132MM, DE CORRER, SEM PINTURA</v>
          </cell>
          <cell r="C2313" t="str">
            <v>M2</v>
          </cell>
          <cell r="D2313">
            <v>1116.29</v>
          </cell>
          <cell r="E2313" t="str">
            <v>SIURB-E Jul/25</v>
          </cell>
        </row>
        <row r="2314">
          <cell r="A2314">
            <v>17001097</v>
          </cell>
          <cell r="B2314" t="str">
            <v>PORTÃO EM FERRO GALVANIZADO ELETROFUNDIDO MALHA 65X132MM, DE CORRER, COM PINTURA ELETROLÍTICA</v>
          </cell>
          <cell r="C2314" t="str">
            <v>M2</v>
          </cell>
          <cell r="D2314">
            <v>1780.8</v>
          </cell>
          <cell r="E2314" t="str">
            <v>SIURB-E Jul/25</v>
          </cell>
        </row>
        <row r="2315">
          <cell r="A2315">
            <v>17002000</v>
          </cell>
          <cell r="B2315" t="str">
            <v>PAVIMENTAÇÃO</v>
          </cell>
          <cell r="C2315" t="str">
            <v>.</v>
          </cell>
          <cell r="D2315" t="str">
            <v>.</v>
          </cell>
          <cell r="E2315" t="str">
            <v>SIURB-E Jul/25</v>
          </cell>
        </row>
        <row r="2316">
          <cell r="A2316">
            <v>17002001</v>
          </cell>
          <cell r="B2316" t="str">
            <v>NC.01 - CONCRETO SIMPLES DESEMPENADO E RIPADO, 200KG CIM/M3</v>
          </cell>
          <cell r="C2316" t="str">
            <v>M3</v>
          </cell>
          <cell r="D2316">
            <v>978.06</v>
          </cell>
          <cell r="E2316" t="str">
            <v>SIURB-E Jul/25</v>
          </cell>
        </row>
        <row r="2317">
          <cell r="A2317">
            <v>17002002</v>
          </cell>
          <cell r="B2317" t="str">
            <v>NC.02 - CONCRETO DESEMPENADO E RIPADO (PMSP-DL.1009/47), 335KG CIM/M3 - 7CM</v>
          </cell>
          <cell r="C2317" t="str">
            <v>M2</v>
          </cell>
          <cell r="D2317">
            <v>75.489999999999995</v>
          </cell>
          <cell r="E2317" t="str">
            <v>SIURB-E Jul/25</v>
          </cell>
        </row>
        <row r="2318">
          <cell r="A2318">
            <v>17002010</v>
          </cell>
          <cell r="B2318" t="str">
            <v>NC.10 - PISO DE CONCRETO INTERTRAVADO, ESPESSURA 6CM</v>
          </cell>
          <cell r="C2318" t="str">
            <v>M2</v>
          </cell>
          <cell r="D2318">
            <v>106.4</v>
          </cell>
          <cell r="E2318" t="str">
            <v>SIURB-E Jul/25</v>
          </cell>
        </row>
        <row r="2319">
          <cell r="A2319">
            <v>17002011</v>
          </cell>
          <cell r="B2319" t="str">
            <v>NC.11 - PISO DE CONCRETO INTERTRAVADO, ESPESSURA 8CM</v>
          </cell>
          <cell r="C2319" t="str">
            <v>M2</v>
          </cell>
          <cell r="D2319">
            <v>117.8</v>
          </cell>
          <cell r="E2319" t="str">
            <v>SIURB-E Jul/25</v>
          </cell>
        </row>
        <row r="2320">
          <cell r="A2320">
            <v>17002012</v>
          </cell>
          <cell r="B2320" t="str">
            <v>NC.12 - PISO DE CONCRETO INTERTRAVADO, ESPESSURA 10CM</v>
          </cell>
          <cell r="C2320" t="str">
            <v>M2</v>
          </cell>
          <cell r="D2320">
            <v>152.80000000000001</v>
          </cell>
          <cell r="E2320" t="str">
            <v>SIURB-E Jul/25</v>
          </cell>
        </row>
        <row r="2321">
          <cell r="A2321">
            <v>17002013</v>
          </cell>
          <cell r="B2321" t="str">
            <v>CONCRETO SIMPLES COM AGREGADO RECICLADO, DESEMPENADO E RIPADO -200KG CIM/M3</v>
          </cell>
          <cell r="C2321" t="str">
            <v>M3</v>
          </cell>
          <cell r="D2321">
            <v>917.35</v>
          </cell>
          <cell r="E2321" t="str">
            <v>SIURB-E Jul/25</v>
          </cell>
        </row>
        <row r="2322">
          <cell r="A2322">
            <v>17002014</v>
          </cell>
          <cell r="B2322" t="str">
            <v>CONCRETO COM AGREGADO RECICLADO DESEMPENADO E RIPADO, TIPO PMSP -DL1009/47,335KGCIM/M3-7CM</v>
          </cell>
          <cell r="C2322" t="str">
            <v>M2</v>
          </cell>
          <cell r="D2322">
            <v>71.540000000000006</v>
          </cell>
          <cell r="E2322" t="str">
            <v>SIURB-E Jul/25</v>
          </cell>
        </row>
        <row r="2323">
          <cell r="A2323">
            <v>17002015</v>
          </cell>
          <cell r="B2323" t="str">
            <v>NC.15 - LAJOTA PRÉ-MOLDADA DE CONCRETO E=7CM - JUNTA DE GRAMA</v>
          </cell>
          <cell r="C2323" t="str">
            <v>M2</v>
          </cell>
          <cell r="D2323">
            <v>80.53</v>
          </cell>
          <cell r="E2323" t="str">
            <v>SIURB-E Jul/25</v>
          </cell>
        </row>
        <row r="2324">
          <cell r="A2324">
            <v>17002018</v>
          </cell>
          <cell r="B2324" t="str">
            <v>NC.18 - LAJOTA DE CONCRETO MOLDADA "IN LOCO", TIPO PMSP E=7CM JUNTA DE PEDRISCO</v>
          </cell>
          <cell r="C2324" t="str">
            <v>M2</v>
          </cell>
          <cell r="D2324">
            <v>75.260000000000005</v>
          </cell>
          <cell r="E2324" t="str">
            <v>SIURB-E Jul/25</v>
          </cell>
        </row>
        <row r="2325">
          <cell r="A2325">
            <v>17002019</v>
          </cell>
          <cell r="B2325" t="str">
            <v>NC.19 - LAJOTA DE CONCRETO MOLDADA "IN LOCO", TIPO PMSP E=7CM - JUNTA DE ARGAMASSA</v>
          </cell>
          <cell r="C2325" t="str">
            <v>M2</v>
          </cell>
          <cell r="D2325">
            <v>77.48</v>
          </cell>
          <cell r="E2325" t="str">
            <v>SIURB-E Jul/25</v>
          </cell>
        </row>
        <row r="2326">
          <cell r="A2326">
            <v>17002025</v>
          </cell>
          <cell r="B2326" t="str">
            <v>NC.05 -  MOSAICO PORTUGUÊS, UMA OU DUAS CORES, SOBRE BASE DE AREIA</v>
          </cell>
          <cell r="C2326" t="str">
            <v>M2</v>
          </cell>
          <cell r="D2326">
            <v>305.95</v>
          </cell>
          <cell r="E2326" t="str">
            <v>SIURB-E Jul/25</v>
          </cell>
        </row>
        <row r="2327">
          <cell r="A2327">
            <v>17002026</v>
          </cell>
          <cell r="B2327" t="str">
            <v>NC.06 -  MOSAICO PORTUGUÊS, UMA OU DUAS CORES, SOBRE BASE DE CONCRETO</v>
          </cell>
          <cell r="C2327" t="str">
            <v>M2</v>
          </cell>
          <cell r="D2327">
            <v>275.42</v>
          </cell>
          <cell r="E2327" t="str">
            <v>SIURB-E Jul/25</v>
          </cell>
        </row>
        <row r="2328">
          <cell r="A2328">
            <v>17002029</v>
          </cell>
          <cell r="B2328" t="str">
            <v>PEDRISCO - FORNECIMENTO E ESPALHAMENTO COM COMPACTAÇÃO MECÂNICA</v>
          </cell>
          <cell r="C2328" t="str">
            <v>M3</v>
          </cell>
          <cell r="D2328">
            <v>280.8</v>
          </cell>
          <cell r="E2328" t="str">
            <v>SIURB-E Jul/25</v>
          </cell>
        </row>
        <row r="2329">
          <cell r="A2329">
            <v>17002030</v>
          </cell>
          <cell r="B2329" t="str">
            <v>PEDRISCO COM COMPACTAÇÃO MANUAL - ESPESSURA 5CM</v>
          </cell>
          <cell r="C2329" t="str">
            <v>M2</v>
          </cell>
          <cell r="D2329">
            <v>15.91</v>
          </cell>
          <cell r="E2329" t="str">
            <v>SIURB-E Jul/25</v>
          </cell>
        </row>
        <row r="2330">
          <cell r="A2330">
            <v>17002031</v>
          </cell>
          <cell r="B2330" t="str">
            <v>PÓ DE BRITA COM COMPACTAÇÃO MECÂNICA - ESPESSURA 10CM</v>
          </cell>
          <cell r="C2330" t="str">
            <v>M2</v>
          </cell>
          <cell r="D2330">
            <v>33.67</v>
          </cell>
          <cell r="E2330" t="str">
            <v>SIURB-E Jul/25</v>
          </cell>
        </row>
        <row r="2331">
          <cell r="A2331">
            <v>17002032</v>
          </cell>
          <cell r="B2331" t="str">
            <v>PEDRA BRITADA N.2 COM COMPACTAÇÃO MANUAL - 5CM</v>
          </cell>
          <cell r="C2331" t="str">
            <v>M2</v>
          </cell>
          <cell r="D2331">
            <v>15.52</v>
          </cell>
          <cell r="E2331" t="str">
            <v>SIURB-E Jul/25</v>
          </cell>
        </row>
        <row r="2332">
          <cell r="A2332">
            <v>17002033</v>
          </cell>
          <cell r="B2332" t="str">
            <v>PEDRISCO RECICLADO, FORNECIMENTO E ESPALHAMENTO COM  COMPACTAÇÃO MECÂNICA</v>
          </cell>
          <cell r="C2332" t="str">
            <v>M3</v>
          </cell>
          <cell r="D2332">
            <v>145.08000000000001</v>
          </cell>
          <cell r="E2332" t="str">
            <v>SIURB-E Jul/25</v>
          </cell>
        </row>
        <row r="2333">
          <cell r="A2333">
            <v>17002034</v>
          </cell>
          <cell r="B2333" t="str">
            <v>PEDRISCO RECICLADO COM COMPACTAÇÃO MANUAL - ESPESSURA 5CM</v>
          </cell>
          <cell r="C2333" t="str">
            <v>M2</v>
          </cell>
          <cell r="D2333">
            <v>7.18</v>
          </cell>
          <cell r="E2333" t="str">
            <v>SIURB-E Jul/25</v>
          </cell>
        </row>
        <row r="2334">
          <cell r="A2334">
            <v>17002035</v>
          </cell>
          <cell r="B2334" t="str">
            <v>AGREGADO RECICLADO FINO COMPACTAÇÃO MECÂNICA - ESPESSURA 10CM</v>
          </cell>
          <cell r="C2334" t="str">
            <v>M2</v>
          </cell>
          <cell r="D2334">
            <v>14.51</v>
          </cell>
          <cell r="E2334" t="str">
            <v>SIURB-E Jul/25</v>
          </cell>
        </row>
        <row r="2335">
          <cell r="A2335">
            <v>17002036</v>
          </cell>
          <cell r="B2335" t="str">
            <v>AGREGADO RECICLADO N.2 COM COMPACTAÇÃO MANUAL - 5CM</v>
          </cell>
          <cell r="C2335" t="str">
            <v>M2</v>
          </cell>
          <cell r="D2335">
            <v>7.6</v>
          </cell>
          <cell r="E2335" t="str">
            <v>SIURB-E Jul/25</v>
          </cell>
        </row>
        <row r="2336">
          <cell r="A2336">
            <v>17002038</v>
          </cell>
          <cell r="B2336" t="str">
            <v>MOSAICO PORTUGUÊS UMA OU DUAS CORES, SOBRE BASE DE CONCRETO COM AGREGADO RECICLADO</v>
          </cell>
          <cell r="C2336" t="str">
            <v>M2</v>
          </cell>
          <cell r="D2336">
            <v>257.81</v>
          </cell>
          <cell r="E2336" t="str">
            <v>SIURB-E Jul/25</v>
          </cell>
        </row>
        <row r="2337">
          <cell r="A2337">
            <v>17002040</v>
          </cell>
          <cell r="B2337" t="str">
            <v>PAVIMENTAÇÃO ASFÁLTICA PARA TRÁFEGO MÉDIO (POR PENETRAÇÃO)</v>
          </cell>
          <cell r="C2337" t="str">
            <v>M2</v>
          </cell>
          <cell r="D2337">
            <v>67.760000000000005</v>
          </cell>
          <cell r="E2337" t="str">
            <v>SIURB-E Jul/25</v>
          </cell>
        </row>
        <row r="2338">
          <cell r="A2338">
            <v>17002042</v>
          </cell>
          <cell r="B2338" t="str">
            <v>NC.27 - PASSEIO DE CONCRETO, FCK=25MPA, INCLUINDO PREPARO DA CAIXA E LASTRO DE BRITA</v>
          </cell>
          <cell r="C2338" t="str">
            <v>M3</v>
          </cell>
          <cell r="D2338">
            <v>869.09</v>
          </cell>
          <cell r="E2338" t="str">
            <v>SIURB-E Jul/25</v>
          </cell>
        </row>
        <row r="2339">
          <cell r="A2339">
            <v>17002043</v>
          </cell>
          <cell r="B2339" t="str">
            <v>NC.27 - PASSEIO DE CONCRETO ARMADO, FCK=25MPA, INCLUINDO PREPARO DA CAIXA E LASTRO DE BRITA</v>
          </cell>
          <cell r="C2339" t="str">
            <v>M3</v>
          </cell>
          <cell r="D2339">
            <v>1194.1300000000001</v>
          </cell>
          <cell r="E2339" t="str">
            <v>SIURB-E Jul/25</v>
          </cell>
        </row>
        <row r="2340">
          <cell r="A2340">
            <v>17002044</v>
          </cell>
          <cell r="B2340" t="str">
            <v>NC.27 - PASSEIO DE CONCRETO, FCK=30MPA, INCLUINDO PREPARO DA CAIXA E LASTRO DE BRITA</v>
          </cell>
          <cell r="C2340" t="str">
            <v>M3</v>
          </cell>
          <cell r="D2340">
            <v>893.16</v>
          </cell>
          <cell r="E2340" t="str">
            <v>SIURB-E Jul/25</v>
          </cell>
        </row>
        <row r="2341">
          <cell r="A2341">
            <v>17002045</v>
          </cell>
          <cell r="B2341" t="str">
            <v>NC.27 - PASSEIO DE CONCRETO ARMADO, FCK=30MPA, INCLUINDO PREPARO DA CAIXA E LASTRO DE BRITA</v>
          </cell>
          <cell r="C2341" t="str">
            <v>M3</v>
          </cell>
          <cell r="D2341">
            <v>1218.2</v>
          </cell>
          <cell r="E2341" t="str">
            <v>SIURB-E Jul/25</v>
          </cell>
        </row>
        <row r="2342">
          <cell r="A2342">
            <v>17002046</v>
          </cell>
          <cell r="B2342" t="str">
            <v>NC.27 - PISO/ PASSEIO DE CONCRETO, INCLUINDO O PREPARO DA CAIXA, LASTRO DE BRITA E A MÃO DE OBRA REFERENTE AOS SERVIÇOS NO CONCRETO: LANÇAMENTO E ACABAMENTO (RIPADO E DESEMPENADO) EXCLUSIVE O FORNECIMENTO DO CONCRETO</v>
          </cell>
          <cell r="C2342" t="str">
            <v>M3</v>
          </cell>
          <cell r="D2342">
            <v>369.41</v>
          </cell>
          <cell r="E2342" t="str">
            <v>SIURB-E Jul/25</v>
          </cell>
        </row>
        <row r="2343">
          <cell r="A2343">
            <v>17002047</v>
          </cell>
          <cell r="B2343" t="str">
            <v>NC.27 - PISO/ PASSEIO DE CONCRETO ARMADO, INCLUINDO O PREPARO DA CAIXA, LASTRO DE BRITA, TELA METÁLICA E A MÃO DE OBRA REFERENTE AOS SERVIÇOS NO CONCRETO: LANÇAMENTO E ACABAMENTO (RIPADO E DESEMPENADO), EXCLUSIVE O FORNECIMENTO DO CONCRETO</v>
          </cell>
          <cell r="C2343" t="str">
            <v>M3</v>
          </cell>
          <cell r="D2343">
            <v>694.45</v>
          </cell>
          <cell r="E2343" t="str">
            <v>SIURB-E Jul/25</v>
          </cell>
        </row>
        <row r="2344">
          <cell r="A2344">
            <v>17002050</v>
          </cell>
          <cell r="B2344" t="str">
            <v>NC.20 - GUIA DE CONCRETO RETA OU CURVA, TIPO PMSP</v>
          </cell>
          <cell r="C2344" t="str">
            <v>M</v>
          </cell>
          <cell r="D2344">
            <v>100.79</v>
          </cell>
          <cell r="E2344" t="str">
            <v>SIURB-E Jul/25</v>
          </cell>
        </row>
        <row r="2345">
          <cell r="A2345">
            <v>17002051</v>
          </cell>
          <cell r="B2345" t="str">
            <v>NC.21 - GUIA DE CONCRETO COM AGREGADO RECICLADO, RETA OU CURVA TIPO PMSP</v>
          </cell>
          <cell r="C2345" t="str">
            <v>M</v>
          </cell>
          <cell r="D2345">
            <v>100.18</v>
          </cell>
          <cell r="E2345" t="str">
            <v>SIURB-E Jul/25</v>
          </cell>
        </row>
        <row r="2346">
          <cell r="A2346">
            <v>17002052</v>
          </cell>
          <cell r="B2346" t="str">
            <v>NC.22 - SARJETA DE CONCRETO, INCLUSIVE PREPARO DE CAIXA</v>
          </cell>
          <cell r="C2346" t="str">
            <v>M3</v>
          </cell>
          <cell r="D2346">
            <v>822.25</v>
          </cell>
          <cell r="E2346" t="str">
            <v>SIURB-E Jul/25</v>
          </cell>
        </row>
        <row r="2347">
          <cell r="A2347">
            <v>17002054</v>
          </cell>
          <cell r="B2347" t="str">
            <v>REBAIXAMENTO DE GUIA</v>
          </cell>
          <cell r="C2347" t="str">
            <v>M</v>
          </cell>
          <cell r="D2347">
            <v>42.11</v>
          </cell>
          <cell r="E2347" t="str">
            <v>SIURB-E Jul/25</v>
          </cell>
        </row>
        <row r="2348">
          <cell r="A2348">
            <v>17002055</v>
          </cell>
          <cell r="B2348" t="str">
            <v>REBAIXAMENTO DE GUIA COM CONCRETO RECICLADO</v>
          </cell>
          <cell r="C2348" t="str">
            <v>M</v>
          </cell>
          <cell r="D2348">
            <v>41.21</v>
          </cell>
          <cell r="E2348" t="str">
            <v>SIURB-E Jul/25</v>
          </cell>
        </row>
        <row r="2349">
          <cell r="A2349">
            <v>17002060</v>
          </cell>
          <cell r="B2349" t="str">
            <v>NC.28 - PISO DE CONCRETO INTERTRAVADO DRENANTE, ESPESSURA 6CM</v>
          </cell>
          <cell r="C2349" t="str">
            <v>M2</v>
          </cell>
          <cell r="D2349">
            <v>113.98</v>
          </cell>
          <cell r="E2349" t="str">
            <v>SIURB-E Jul/25</v>
          </cell>
        </row>
        <row r="2350">
          <cell r="A2350">
            <v>17002061</v>
          </cell>
          <cell r="B2350" t="str">
            <v>NC.28 - PISO DE CONCRETO INTERTRAVADO DRENANTE, ESPESSURA 8CM</v>
          </cell>
          <cell r="C2350" t="str">
            <v>M2</v>
          </cell>
          <cell r="D2350">
            <v>150.69999999999999</v>
          </cell>
          <cell r="E2350" t="str">
            <v>SIURB-E Jul/25</v>
          </cell>
        </row>
        <row r="2351">
          <cell r="A2351">
            <v>17002065</v>
          </cell>
          <cell r="B2351" t="str">
            <v>NC.28 - PAVIMENTOS PERMEÁVEIS - PERFIL PARA CALÇADAS E PASSEIOS COM PISO DE CONCRETO PRÉ-MOLDADO INTERTRAVADO DRENANTE COM INFILTRAÇÃO TOTAL</v>
          </cell>
          <cell r="C2351" t="str">
            <v>M2</v>
          </cell>
          <cell r="D2351">
            <v>181.15</v>
          </cell>
          <cell r="E2351" t="str">
            <v>SIURB-E Jul/25</v>
          </cell>
        </row>
        <row r="2352">
          <cell r="A2352">
            <v>17002066</v>
          </cell>
          <cell r="B2352" t="str">
            <v>NC.28 - PAVIMENTOS PERMEÁVEIS - PERFIL PARA ESTACIONAMENTO DE VEÍCULOS LEVES COM PISOS DE CONCRETO PRÉ-MOLDADO INTERTRAVADO DRENANTE COM INFILTRAÇÃO TOTAL</v>
          </cell>
          <cell r="C2352" t="str">
            <v>M2</v>
          </cell>
          <cell r="D2352">
            <v>183.21</v>
          </cell>
          <cell r="E2352" t="str">
            <v>SIURB-E Jul/25</v>
          </cell>
        </row>
        <row r="2353">
          <cell r="A2353">
            <v>17002101</v>
          </cell>
          <cell r="B2353" t="str">
            <v>PISO DE CONCRETO INTERTRAVADO, ESPESSURA 6 CM, DUAS CORES</v>
          </cell>
          <cell r="C2353" t="str">
            <v>M2</v>
          </cell>
          <cell r="D2353">
            <v>132.5</v>
          </cell>
          <cell r="E2353" t="str">
            <v>SIURB-E Jul/25</v>
          </cell>
        </row>
        <row r="2354">
          <cell r="A2354">
            <v>17003000</v>
          </cell>
          <cell r="B2354" t="str">
            <v>DIVERSOS</v>
          </cell>
          <cell r="C2354" t="str">
            <v>.</v>
          </cell>
          <cell r="D2354" t="str">
            <v>.</v>
          </cell>
          <cell r="E2354" t="str">
            <v>SIURB-E Jul/25</v>
          </cell>
        </row>
        <row r="2355">
          <cell r="A2355">
            <v>17003019</v>
          </cell>
          <cell r="B2355" t="str">
            <v>IP.03 - PLATAFORMA COM 3 MASTROS DE BANDEIRA H.LIVRE=7,00M (EXCLUSIVE ENGASTAMENTO)</v>
          </cell>
          <cell r="C2355" t="str">
            <v>UN</v>
          </cell>
          <cell r="D2355">
            <v>6970.82</v>
          </cell>
          <cell r="E2355" t="str">
            <v>SIURB-E Jul/25</v>
          </cell>
        </row>
        <row r="2356">
          <cell r="A2356">
            <v>17003020</v>
          </cell>
          <cell r="B2356" t="str">
            <v>IP.04 - PLATAFORMA COM 3 MASTROS DE BANDEIRA H LIVRE=9,00M (EXCLUSIVE ENGASTAMENTO)</v>
          </cell>
          <cell r="C2356" t="str">
            <v>UN</v>
          </cell>
          <cell r="D2356">
            <v>9252.6</v>
          </cell>
          <cell r="E2356" t="str">
            <v>SIURB-E Jul/25</v>
          </cell>
        </row>
        <row r="2357">
          <cell r="A2357">
            <v>17003051</v>
          </cell>
          <cell r="B2357" t="str">
            <v>QC.02 - QUADRA POLIESPORTIVA - PISO ARMADO</v>
          </cell>
          <cell r="C2357" t="str">
            <v>M2</v>
          </cell>
          <cell r="D2357">
            <v>145.36000000000001</v>
          </cell>
          <cell r="E2357" t="str">
            <v>SIURB-E Jul/25</v>
          </cell>
        </row>
        <row r="2358">
          <cell r="A2358">
            <v>17003054</v>
          </cell>
          <cell r="B2358" t="str">
            <v>QC.02 - QUADRA POLIESPORTIVA PISO ARMADO COM AGREGADO RECICLADO</v>
          </cell>
          <cell r="C2358" t="str">
            <v>M2</v>
          </cell>
          <cell r="D2358">
            <v>134.27000000000001</v>
          </cell>
          <cell r="E2358" t="str">
            <v>SIURB-E Jul/25</v>
          </cell>
        </row>
        <row r="2359">
          <cell r="A2359">
            <v>17003055</v>
          </cell>
          <cell r="B2359" t="str">
            <v>QD.01 - DEMARCAÇÃO DE QUADRA COM TINTA A BASE DE BORRACHA CLORADA - VOLEIBOL</v>
          </cell>
          <cell r="C2359" t="str">
            <v>UN</v>
          </cell>
          <cell r="D2359">
            <v>294.43</v>
          </cell>
          <cell r="E2359" t="str">
            <v>SIURB-E Jul/25</v>
          </cell>
        </row>
        <row r="2360">
          <cell r="A2360">
            <v>17003056</v>
          </cell>
          <cell r="B2360" t="str">
            <v>QD.02 - DEMARCAÇÃO DE QUADRA COM TINTA A BASE DE BORRACHA. CLORADA - FUTEBOL DE SALÃO</v>
          </cell>
          <cell r="C2360" t="str">
            <v>UN</v>
          </cell>
          <cell r="D2360">
            <v>545.23</v>
          </cell>
          <cell r="E2360" t="str">
            <v>SIURB-E Jul/25</v>
          </cell>
        </row>
        <row r="2361">
          <cell r="A2361">
            <v>17003057</v>
          </cell>
          <cell r="B2361" t="str">
            <v>QD.03 - DEMARCAÇÃO DE QUADRA COM TINTA A BASE DE BORRACHA CLORADA - BASQUETE</v>
          </cell>
          <cell r="C2361" t="str">
            <v>UN</v>
          </cell>
          <cell r="D2361">
            <v>726.98</v>
          </cell>
          <cell r="E2361" t="str">
            <v>SIURB-E Jul/25</v>
          </cell>
        </row>
        <row r="2362">
          <cell r="A2362">
            <v>17003058</v>
          </cell>
          <cell r="B2362" t="str">
            <v>QD.05 - DEMARCAÇÃO DE QUADRA COM TINTA A BASE DE BORRACHA CLORADA - HANDBOL</v>
          </cell>
          <cell r="C2362" t="str">
            <v>UN</v>
          </cell>
          <cell r="D2362">
            <v>401.92</v>
          </cell>
          <cell r="E2362" t="str">
            <v>SIURB-E Jul/25</v>
          </cell>
        </row>
        <row r="2363">
          <cell r="A2363">
            <v>17003059</v>
          </cell>
          <cell r="B2363" t="str">
            <v>DEMARCAÇÃO DE VAGA DE ESTACIONAMENTO PARA PORTADORES DE DEFICIÊNCIA FÍSICA</v>
          </cell>
          <cell r="C2363" t="str">
            <v>UN</v>
          </cell>
          <cell r="D2363">
            <v>309.05</v>
          </cell>
          <cell r="E2363" t="str">
            <v>SIURB-E Jul/25</v>
          </cell>
        </row>
        <row r="2364">
          <cell r="A2364">
            <v>17003060</v>
          </cell>
          <cell r="B2364" t="str">
            <v>QD.04 - POSTES PARA VOLEIBOL, INCLUSIVE PINTURA E REDE</v>
          </cell>
          <cell r="C2364" t="str">
            <v>UN</v>
          </cell>
          <cell r="D2364">
            <v>4307.3</v>
          </cell>
          <cell r="E2364" t="str">
            <v>SIURB-E Jul/25</v>
          </cell>
        </row>
        <row r="2365">
          <cell r="A2365">
            <v>17003061</v>
          </cell>
          <cell r="B2365" t="str">
            <v>QD.04 - TRAVE PARA FUTEBOL DE SALÃO, INCLUSIVE PINTURA E REDE</v>
          </cell>
          <cell r="C2365" t="str">
            <v>UN</v>
          </cell>
          <cell r="D2365">
            <v>3634.29</v>
          </cell>
          <cell r="E2365" t="str">
            <v>SIURB-E Jul/25</v>
          </cell>
        </row>
        <row r="2366">
          <cell r="A2366">
            <v>17003063</v>
          </cell>
          <cell r="B2366" t="str">
            <v>TABELA PARA BASQUETE, ENGLOBANDO DESDE FUNDAÇÃO ATÉ A CESTA DE NYLON</v>
          </cell>
          <cell r="C2366" t="str">
            <v>UN</v>
          </cell>
          <cell r="D2366">
            <v>7156.95</v>
          </cell>
          <cell r="E2366" t="str">
            <v>SIURB-E Jul/25</v>
          </cell>
        </row>
        <row r="2367">
          <cell r="A2367">
            <v>17003065</v>
          </cell>
          <cell r="B2367" t="str">
            <v>TELA DE NYLON PARA COBERTURA DE QUADRA</v>
          </cell>
          <cell r="C2367" t="str">
            <v>M2</v>
          </cell>
          <cell r="D2367">
            <v>15.81</v>
          </cell>
          <cell r="E2367" t="str">
            <v>SIURB-E Jul/25</v>
          </cell>
        </row>
        <row r="2368">
          <cell r="A2368">
            <v>17003070</v>
          </cell>
          <cell r="B2368" t="str">
            <v>DEMARCAÇÃO E PINTURA DE SUPERFÍCIES - BORRACHA CLORADA</v>
          </cell>
          <cell r="C2368" t="str">
            <v>M2</v>
          </cell>
          <cell r="D2368">
            <v>34.71</v>
          </cell>
          <cell r="E2368" t="str">
            <v>SIURB-E Jul/25</v>
          </cell>
        </row>
        <row r="2369">
          <cell r="A2369">
            <v>17003071</v>
          </cell>
          <cell r="B2369" t="str">
            <v>DEMARCAÇÃO E PINTURA DE SUPERFÍCIES - EPÓXI</v>
          </cell>
          <cell r="C2369" t="str">
            <v>M2</v>
          </cell>
          <cell r="D2369">
            <v>51.07</v>
          </cell>
          <cell r="E2369" t="str">
            <v>SIURB-E Jul/25</v>
          </cell>
        </row>
        <row r="2370">
          <cell r="A2370">
            <v>17003072</v>
          </cell>
          <cell r="B2370" t="str">
            <v>DEMARCAÇÃO E PINTURA DE FAIXAS ATÉ 10CM - BORRACHA CLORADA</v>
          </cell>
          <cell r="C2370" t="str">
            <v>M</v>
          </cell>
          <cell r="D2370">
            <v>8.5299999999999994</v>
          </cell>
          <cell r="E2370" t="str">
            <v>SIURB-E Jul/25</v>
          </cell>
        </row>
        <row r="2371">
          <cell r="A2371">
            <v>17003073</v>
          </cell>
          <cell r="B2371" t="str">
            <v>DEMARCAÇÃO E PINTURA DE FAIXAS ATÉ 10CM - EPÓXI</v>
          </cell>
          <cell r="C2371" t="str">
            <v>M</v>
          </cell>
          <cell r="D2371">
            <v>11.24</v>
          </cell>
          <cell r="E2371" t="str">
            <v>SIURB-E Jul/25</v>
          </cell>
        </row>
        <row r="2372">
          <cell r="A2372">
            <v>17003083</v>
          </cell>
          <cell r="B2372" t="str">
            <v>HV.20 - ABRIGO PARA LIXO EM ALVENARIA - REVESTIMENTO EXTERNO COM ARGAMASSA E INTERNO COM AZULEJOS</v>
          </cell>
          <cell r="C2372" t="str">
            <v>UN</v>
          </cell>
          <cell r="D2372">
            <v>4016.25</v>
          </cell>
          <cell r="E2372" t="str">
            <v>SIURB-E Jul/25</v>
          </cell>
        </row>
        <row r="2373">
          <cell r="A2373">
            <v>17003085</v>
          </cell>
          <cell r="B2373" t="str">
            <v>IV.06 - LIXEIRA JUNTO AO ALINHAMENTO COM REVESTIMENTO INTERNO EM AZULEJOS</v>
          </cell>
          <cell r="C2373" t="str">
            <v>UN</v>
          </cell>
          <cell r="D2373">
            <v>4071.4</v>
          </cell>
          <cell r="E2373" t="str">
            <v>SIURB-E Jul/25</v>
          </cell>
        </row>
        <row r="2374">
          <cell r="A2374">
            <v>17003089</v>
          </cell>
          <cell r="B2374" t="str">
            <v>BANCADA DE CONCRETO POLIDO COM BORDAS ARREDONDADAS - ESPESSURA 30MM</v>
          </cell>
          <cell r="C2374" t="str">
            <v>M2</v>
          </cell>
          <cell r="D2374">
            <v>215.29</v>
          </cell>
          <cell r="E2374" t="str">
            <v>SIURB-E Jul/25</v>
          </cell>
        </row>
        <row r="2375">
          <cell r="A2375">
            <v>17003090</v>
          </cell>
          <cell r="B2375" t="str">
            <v>BANCADA DE CONCRETO POLIDO COM BORDAS ARREDONDADAS - ESPESSURA 40MM</v>
          </cell>
          <cell r="C2375" t="str">
            <v>M2</v>
          </cell>
          <cell r="D2375">
            <v>219.62</v>
          </cell>
          <cell r="E2375" t="str">
            <v>SIURB-E Jul/25</v>
          </cell>
        </row>
        <row r="2376">
          <cell r="A2376">
            <v>17003091</v>
          </cell>
          <cell r="B2376" t="str">
            <v>BANCADA DE CONCRETO POLIDO COM BORDAS ARREDONDADAS - ESPESSURA 50MM</v>
          </cell>
          <cell r="C2376" t="str">
            <v>M2</v>
          </cell>
          <cell r="D2376">
            <v>223.96</v>
          </cell>
          <cell r="E2376" t="str">
            <v>SIURB-E Jul/25</v>
          </cell>
        </row>
        <row r="2377">
          <cell r="A2377">
            <v>17004000</v>
          </cell>
          <cell r="B2377" t="str">
            <v>LIMPEZA</v>
          </cell>
          <cell r="C2377" t="str">
            <v>.</v>
          </cell>
          <cell r="D2377" t="str">
            <v>.</v>
          </cell>
          <cell r="E2377" t="str">
            <v>SIURB-E Jul/25</v>
          </cell>
        </row>
        <row r="2378">
          <cell r="A2378">
            <v>17004001</v>
          </cell>
          <cell r="B2378" t="str">
            <v>LIMPEZA GERAL DA OBRA</v>
          </cell>
          <cell r="C2378" t="str">
            <v>M2</v>
          </cell>
          <cell r="D2378">
            <v>15.53</v>
          </cell>
          <cell r="E2378" t="str">
            <v>SIURB-E Jul/25</v>
          </cell>
        </row>
        <row r="2379">
          <cell r="A2379">
            <v>17004009</v>
          </cell>
          <cell r="B2379" t="str">
            <v>LIMPEZA DE PISOS E REVESTIMENTO DE ARGAMASSA, CERÂMICA OU PEDRAS NATURAIS</v>
          </cell>
          <cell r="C2379" t="str">
            <v>M2</v>
          </cell>
          <cell r="D2379">
            <v>12.95</v>
          </cell>
          <cell r="E2379" t="str">
            <v>SIURB-E Jul/25</v>
          </cell>
        </row>
        <row r="2380">
          <cell r="A2380">
            <v>17004010</v>
          </cell>
          <cell r="B2380" t="str">
            <v>LIMPEZA DE VIDROS EM GERAL, INCLUSIVE CAIXILHO</v>
          </cell>
          <cell r="C2380" t="str">
            <v>M2</v>
          </cell>
          <cell r="D2380">
            <v>19.420000000000002</v>
          </cell>
          <cell r="E2380" t="str">
            <v>SIURB-E Jul/25</v>
          </cell>
        </row>
        <row r="2381">
          <cell r="A2381">
            <v>17004012</v>
          </cell>
          <cell r="B2381" t="str">
            <v>LIMPEZA E LAVAGEM DE PAREDE POR HIDROJATEAMENTO, SEM REJUNTAMENTO</v>
          </cell>
          <cell r="C2381" t="str">
            <v>M2</v>
          </cell>
          <cell r="D2381">
            <v>8.9700000000000006</v>
          </cell>
          <cell r="E2381" t="str">
            <v>SIURB-E Jul/25</v>
          </cell>
        </row>
        <row r="2382">
          <cell r="A2382">
            <v>17004013</v>
          </cell>
          <cell r="B2382" t="str">
            <v>LIMPEZA E LAVAGEM DE PAREDE COM REVESTIMENTO EM PASTILHA OU MATERIAL CERÂMICO POR HIDROJATEAMENTO COM REJUNTAMENTO</v>
          </cell>
          <cell r="C2382" t="str">
            <v>M2</v>
          </cell>
          <cell r="D2382">
            <v>12.86</v>
          </cell>
          <cell r="E2382" t="str">
            <v>SIURB-E Jul/25</v>
          </cell>
        </row>
        <row r="2383">
          <cell r="A2383">
            <v>17004014</v>
          </cell>
          <cell r="B2383" t="str">
            <v>LIMPEZA E LAVAGEM DE PISO POR HIDROJATEAMENTO</v>
          </cell>
          <cell r="C2383" t="str">
            <v>M2</v>
          </cell>
          <cell r="D2383">
            <v>8.9700000000000006</v>
          </cell>
          <cell r="E2383" t="str">
            <v>SIURB-E Jul/25</v>
          </cell>
        </row>
        <row r="2384">
          <cell r="A2384">
            <v>17004020</v>
          </cell>
          <cell r="B2384" t="str">
            <v>LIMPEZA DE CAIXA D'ÁGUA - ATÉ 1000 LITROS</v>
          </cell>
          <cell r="C2384" t="str">
            <v>UN</v>
          </cell>
          <cell r="D2384">
            <v>77.67</v>
          </cell>
          <cell r="E2384" t="str">
            <v>SIURB-E Jul/25</v>
          </cell>
        </row>
        <row r="2385">
          <cell r="A2385">
            <v>17004021</v>
          </cell>
          <cell r="B2385" t="str">
            <v>LIMPEZA DE CAIXA D'ÁGUA - DE 1001 À 10000 LITROS</v>
          </cell>
          <cell r="C2385" t="str">
            <v>UN</v>
          </cell>
          <cell r="D2385">
            <v>207.13</v>
          </cell>
          <cell r="E2385" t="str">
            <v>SIURB-E Jul/25</v>
          </cell>
        </row>
        <row r="2386">
          <cell r="A2386">
            <v>17004022</v>
          </cell>
          <cell r="B2386" t="str">
            <v>LIMPEZA DE CAIXA D'ÁGUA - ACIMA DE 10000 LITROS</v>
          </cell>
          <cell r="C2386" t="str">
            <v>UN</v>
          </cell>
          <cell r="D2386">
            <v>466.05</v>
          </cell>
          <cell r="E2386" t="str">
            <v>SIURB-E Jul/25</v>
          </cell>
        </row>
        <row r="2387">
          <cell r="A2387">
            <v>17004025</v>
          </cell>
          <cell r="B2387" t="str">
            <v>LIMPEZA DE CANALETAS DE ÁGUAS PLUVIAIS</v>
          </cell>
          <cell r="C2387" t="str">
            <v>M</v>
          </cell>
          <cell r="D2387">
            <v>3.88</v>
          </cell>
          <cell r="E2387" t="str">
            <v>SIURB-E Jul/25</v>
          </cell>
        </row>
        <row r="2388">
          <cell r="A2388">
            <v>17004030</v>
          </cell>
          <cell r="B2388" t="str">
            <v>LIMPEZA DE CAIXA DE INSPEÇÃO</v>
          </cell>
          <cell r="C2388" t="str">
            <v>UN</v>
          </cell>
          <cell r="D2388">
            <v>7.77</v>
          </cell>
          <cell r="E2388" t="str">
            <v>SIURB-E Jul/25</v>
          </cell>
        </row>
        <row r="2389">
          <cell r="A2389">
            <v>17004031</v>
          </cell>
          <cell r="B2389" t="str">
            <v>LIMPEZA DE FOSSA SÉPTICA</v>
          </cell>
          <cell r="C2389" t="str">
            <v>M3</v>
          </cell>
          <cell r="D2389">
            <v>198.37</v>
          </cell>
          <cell r="E2389" t="str">
            <v>SIURB-E Jul/25</v>
          </cell>
        </row>
        <row r="2390">
          <cell r="A2390">
            <v>17004032</v>
          </cell>
          <cell r="B2390" t="str">
            <v>LIMPEZA DE SUMIDOURO, POR VIAGEM DE 7M3</v>
          </cell>
          <cell r="C2390" t="str">
            <v>VG</v>
          </cell>
          <cell r="D2390">
            <v>1465.57</v>
          </cell>
          <cell r="E2390" t="str">
            <v>SIURB-E Jul/25</v>
          </cell>
        </row>
        <row r="2391">
          <cell r="A2391">
            <v>17004050</v>
          </cell>
          <cell r="B2391" t="str">
            <v>ENCERAMENTO E LUSTRAÇÃO DE REVESTIMENTOS E PISOS EM GERAL</v>
          </cell>
          <cell r="C2391" t="str">
            <v>M2</v>
          </cell>
          <cell r="D2391">
            <v>10.55</v>
          </cell>
          <cell r="E2391" t="str">
            <v>SIURB-E Jul/25</v>
          </cell>
        </row>
        <row r="2392">
          <cell r="A2392">
            <v>17005000</v>
          </cell>
          <cell r="B2392" t="str">
            <v>COMPLEMENTOS DO EDIFÍCIO</v>
          </cell>
          <cell r="C2392" t="str">
            <v>.</v>
          </cell>
          <cell r="D2392" t="str">
            <v>.</v>
          </cell>
          <cell r="E2392" t="str">
            <v>SIURB-E Jul/25</v>
          </cell>
        </row>
        <row r="2393">
          <cell r="A2393">
            <v>17005001</v>
          </cell>
          <cell r="B2393" t="str">
            <v>PRATELEIRA DE GRANILITE, ESPESSURA 30MM, EXCLUSIVE APOIO</v>
          </cell>
          <cell r="C2393" t="str">
            <v>M2</v>
          </cell>
          <cell r="D2393">
            <v>483.41</v>
          </cell>
          <cell r="E2393" t="str">
            <v>SIURB-E Jul/25</v>
          </cell>
        </row>
        <row r="2394">
          <cell r="A2394">
            <v>17005002</v>
          </cell>
          <cell r="B2394" t="str">
            <v>PRATELEIRA DE GRANILITE, ESPESSURA 40MM, EXCLUSIVE APOIO</v>
          </cell>
          <cell r="C2394" t="str">
            <v>M2</v>
          </cell>
          <cell r="D2394">
            <v>501.6</v>
          </cell>
          <cell r="E2394" t="str">
            <v>SIURB-E Jul/25</v>
          </cell>
        </row>
        <row r="2395">
          <cell r="A2395">
            <v>17005003</v>
          </cell>
          <cell r="B2395" t="str">
            <v>PRATELEIRA DE GRANILITE, ESPESSURA 50MM, EXCLUSIVE APOIO</v>
          </cell>
          <cell r="C2395" t="str">
            <v>M2</v>
          </cell>
          <cell r="D2395">
            <v>366.13</v>
          </cell>
          <cell r="E2395" t="str">
            <v>SIURB-E Jul/25</v>
          </cell>
        </row>
        <row r="2396">
          <cell r="A2396">
            <v>17005005</v>
          </cell>
          <cell r="B2396" t="str">
            <v>PRATELEIRA DE CONCRETO, ESPESSURA 50MM, COM BORDAS ARREDONDADAS E ENVERNIZADAS, EXCLUSIVE APOIO</v>
          </cell>
          <cell r="C2396" t="str">
            <v>M2</v>
          </cell>
          <cell r="D2396">
            <v>237.78</v>
          </cell>
          <cell r="E2396" t="str">
            <v>SIURB-E Jul/25</v>
          </cell>
        </row>
        <row r="2397">
          <cell r="A2397">
            <v>17005007</v>
          </cell>
          <cell r="B2397" t="str">
            <v>PRATELEIRA EM ARDÓSIA CINZA, POLIDA 2 LADOS, ESPESSURA 30MM, EXCLUSIVE APOIO</v>
          </cell>
          <cell r="C2397" t="str">
            <v>M2</v>
          </cell>
          <cell r="D2397">
            <v>963.71</v>
          </cell>
          <cell r="E2397" t="str">
            <v>SIURB-E Jul/25</v>
          </cell>
        </row>
        <row r="2398">
          <cell r="A2398">
            <v>17005011</v>
          </cell>
          <cell r="B2398" t="str">
            <v>EP.01 - MÃO FRANCESA DE FERRO PERFILADO</v>
          </cell>
          <cell r="C2398" t="str">
            <v>UN</v>
          </cell>
          <cell r="D2398">
            <v>58.76</v>
          </cell>
          <cell r="E2398" t="str">
            <v>SIURB-E Jul/25</v>
          </cell>
        </row>
        <row r="2399">
          <cell r="A2399">
            <v>17005012</v>
          </cell>
          <cell r="B2399" t="str">
            <v>EP.02 - MÃO FRANCESA DE FERRO PERFILADO</v>
          </cell>
          <cell r="C2399" t="str">
            <v>UN</v>
          </cell>
          <cell r="D2399">
            <v>56.08</v>
          </cell>
          <cell r="E2399" t="str">
            <v>SIURB-E Jul/25</v>
          </cell>
        </row>
        <row r="2400">
          <cell r="A2400">
            <v>17005016</v>
          </cell>
          <cell r="B2400" t="str">
            <v>DM.01 - ESTRADO DE MADEIRA APARELHADA PARA DESPENSA</v>
          </cell>
          <cell r="C2400" t="str">
            <v>M</v>
          </cell>
          <cell r="D2400">
            <v>423.42</v>
          </cell>
          <cell r="E2400" t="str">
            <v>SIURB-E Jul/25</v>
          </cell>
        </row>
        <row r="2401">
          <cell r="A2401">
            <v>17005017</v>
          </cell>
          <cell r="B2401" t="str">
            <v>DM.02/04 - ESTRADO DE MADEIRA APARELHADA PARA DESPENSA</v>
          </cell>
          <cell r="C2401" t="str">
            <v>M</v>
          </cell>
          <cell r="D2401">
            <v>305.14</v>
          </cell>
          <cell r="E2401" t="str">
            <v>SIURB-E Jul/25</v>
          </cell>
        </row>
        <row r="2402">
          <cell r="A2402">
            <v>17005020</v>
          </cell>
          <cell r="B2402" t="str">
            <v>BARRA DE APOIO PARA DEFICIENTES L=45 CM (BARRAS COM DIÂMETRO ENTRE 3,0 E 4,5CM)</v>
          </cell>
          <cell r="C2402" t="str">
            <v>UN</v>
          </cell>
          <cell r="D2402">
            <v>183.9</v>
          </cell>
          <cell r="E2402" t="str">
            <v>SIURB-E Jul/25</v>
          </cell>
        </row>
        <row r="2403">
          <cell r="A2403">
            <v>17005021</v>
          </cell>
          <cell r="B2403" t="str">
            <v>BARRA DE APOIO PARA DEFICIENTES L=80 CM (BARRAS COM DIÂMETRO ENTRE 3,0 E 4,5CM)</v>
          </cell>
          <cell r="C2403" t="str">
            <v>UN</v>
          </cell>
          <cell r="D2403">
            <v>219.55</v>
          </cell>
          <cell r="E2403" t="str">
            <v>SIURB-E Jul/25</v>
          </cell>
        </row>
        <row r="2404">
          <cell r="A2404">
            <v>17005022</v>
          </cell>
          <cell r="B2404" t="str">
            <v>BARRA DE APOIO PARA DEFICIENTES L=90 CM (BARRAS COM DIÂMETRO ENTRE 3,0 E 4,5CM)</v>
          </cell>
          <cell r="C2404" t="str">
            <v>UN</v>
          </cell>
          <cell r="D2404">
            <v>231.01</v>
          </cell>
          <cell r="E2404" t="str">
            <v>SIURB-E Jul/25</v>
          </cell>
        </row>
        <row r="2405">
          <cell r="A2405">
            <v>17005023</v>
          </cell>
          <cell r="B2405" t="str">
            <v>BARRA DE APOIO PARA CHUVEIRO PARA PORTADORES DE DEFICIÊNCIA FÍSICA (BARRAS COM DIÂMETRO ENTRE 3,0 E 4,5CM)</v>
          </cell>
          <cell r="C2405" t="str">
            <v>UN</v>
          </cell>
          <cell r="D2405">
            <v>332.84</v>
          </cell>
          <cell r="E2405" t="str">
            <v>SIURB-E Jul/25</v>
          </cell>
        </row>
        <row r="2406">
          <cell r="A2406">
            <v>17005024</v>
          </cell>
          <cell r="B2406" t="str">
            <v>DP.04 - CORRIMÃO EM TUBO GALVANIZADO</v>
          </cell>
          <cell r="C2406" t="str">
            <v>M</v>
          </cell>
          <cell r="D2406">
            <v>91.63</v>
          </cell>
          <cell r="E2406" t="str">
            <v>SIURB-E Jul/25</v>
          </cell>
        </row>
        <row r="2407">
          <cell r="A2407">
            <v>17005025</v>
          </cell>
          <cell r="B2407" t="str">
            <v>DP.05 - CORRIMÃO EM TUBO GALVANIZADO COM GUARDA CORPO</v>
          </cell>
          <cell r="C2407" t="str">
            <v>M</v>
          </cell>
          <cell r="D2407">
            <v>512.04999999999995</v>
          </cell>
          <cell r="E2407" t="str">
            <v>SIURB-E Jul/25</v>
          </cell>
        </row>
        <row r="2408">
          <cell r="A2408">
            <v>17005026</v>
          </cell>
          <cell r="B2408" t="str">
            <v>ANEL DE TEXTURA PARA CORRIMÃO</v>
          </cell>
          <cell r="C2408" t="str">
            <v>UN</v>
          </cell>
          <cell r="D2408">
            <v>28.18</v>
          </cell>
          <cell r="E2408" t="str">
            <v>SIURB-E Jul/25</v>
          </cell>
        </row>
        <row r="2409">
          <cell r="A2409">
            <v>17005027</v>
          </cell>
          <cell r="B2409" t="str">
            <v>BARRA DE APOIO PARA LAVATÓRIO EM "L" - PPDF</v>
          </cell>
          <cell r="C2409" t="str">
            <v>UN</v>
          </cell>
          <cell r="D2409">
            <v>426.29</v>
          </cell>
          <cell r="E2409" t="str">
            <v>SIURB-E Jul/25</v>
          </cell>
        </row>
        <row r="2410">
          <cell r="A2410">
            <v>17005033</v>
          </cell>
          <cell r="B2410" t="str">
            <v>LOUSA EM LAMINADO MELAMÍNICO BRANCO SOBRE COMPENSADO</v>
          </cell>
          <cell r="C2410" t="str">
            <v>M2</v>
          </cell>
          <cell r="D2410">
            <v>385.83</v>
          </cell>
          <cell r="E2410" t="str">
            <v>SIURB-E Jul/25</v>
          </cell>
        </row>
        <row r="2411">
          <cell r="A2411">
            <v>17005035</v>
          </cell>
          <cell r="B2411" t="str">
            <v>DM.07 - QUADRO DE AVISOS DE MADEIRA</v>
          </cell>
          <cell r="C2411" t="str">
            <v>M2</v>
          </cell>
          <cell r="D2411">
            <v>304.36</v>
          </cell>
          <cell r="E2411" t="str">
            <v>SIURB-E Jul/25</v>
          </cell>
        </row>
        <row r="2412">
          <cell r="A2412">
            <v>17005040</v>
          </cell>
          <cell r="B2412" t="str">
            <v>DM.05 - FAIXA BATE-CARTEIRA PARA SALA DE AULA</v>
          </cell>
          <cell r="C2412" t="str">
            <v>M</v>
          </cell>
          <cell r="D2412">
            <v>201.67</v>
          </cell>
          <cell r="E2412" t="str">
            <v>SIURB-E Jul/25</v>
          </cell>
        </row>
        <row r="2413">
          <cell r="A2413">
            <v>17005041</v>
          </cell>
          <cell r="B2413" t="str">
            <v>DM.06 - FIXADOR DE CARTAZES PARA SALA DE AULA</v>
          </cell>
          <cell r="C2413" t="str">
            <v>M</v>
          </cell>
          <cell r="D2413">
            <v>57.44</v>
          </cell>
          <cell r="E2413" t="str">
            <v>SIURB-E Jul/25</v>
          </cell>
        </row>
        <row r="2414">
          <cell r="A2414">
            <v>17005051</v>
          </cell>
          <cell r="B2414" t="str">
            <v>DP.01 - ESCADA MARINHEIRO DE FERRO GALVANIZADO</v>
          </cell>
          <cell r="C2414" t="str">
            <v>M</v>
          </cell>
          <cell r="D2414">
            <v>218.97</v>
          </cell>
          <cell r="E2414" t="str">
            <v>SIURB-E Jul/25</v>
          </cell>
        </row>
        <row r="2415">
          <cell r="A2415">
            <v>17005052</v>
          </cell>
          <cell r="B2415" t="str">
            <v>DP.02 - ESCADA MARINHEIRO DE FERRO GALVANIZADO COM GUARDA CORPO</v>
          </cell>
          <cell r="C2415" t="str">
            <v>M</v>
          </cell>
          <cell r="D2415">
            <v>460.91</v>
          </cell>
          <cell r="E2415" t="str">
            <v>SIURB-E Jul/25</v>
          </cell>
        </row>
        <row r="2416">
          <cell r="A2416">
            <v>17005053</v>
          </cell>
          <cell r="B2416" t="str">
            <v>DP.03 - COMPLEMENTOS PARA ESCADA MARINHEIRO DE FERRO PERFILADO</v>
          </cell>
          <cell r="C2416" t="str">
            <v>M</v>
          </cell>
          <cell r="D2416">
            <v>192.31</v>
          </cell>
          <cell r="E2416" t="str">
            <v>SIURB-E Jul/25</v>
          </cell>
        </row>
        <row r="2417">
          <cell r="A2417">
            <v>17005061</v>
          </cell>
          <cell r="B2417" t="str">
            <v>DP.06 - BATE PNEU EM TUBO DE AÇO GALVANIZADO D=3" C=2,50M</v>
          </cell>
          <cell r="C2417" t="str">
            <v>UN</v>
          </cell>
          <cell r="D2417">
            <v>886.12</v>
          </cell>
          <cell r="E2417" t="str">
            <v>SIURB-E Jul/25</v>
          </cell>
        </row>
        <row r="2418">
          <cell r="A2418">
            <v>17005075</v>
          </cell>
          <cell r="B2418" t="str">
            <v>ARMÁRIO DE AÇO COM 4 PORTAS E FECHADURA L 640XP420XH1980</v>
          </cell>
          <cell r="C2418" t="str">
            <v>UN</v>
          </cell>
          <cell r="D2418">
            <v>1439.68</v>
          </cell>
          <cell r="E2418" t="str">
            <v>SIURB-E Jul/25</v>
          </cell>
        </row>
        <row r="2419">
          <cell r="A2419">
            <v>17005080</v>
          </cell>
          <cell r="B2419" t="str">
            <v>MESA DE PREPARO PARA COZINHAS - EM MÁRMORE</v>
          </cell>
          <cell r="C2419" t="str">
            <v>UN</v>
          </cell>
          <cell r="D2419">
            <v>3495.64</v>
          </cell>
          <cell r="E2419" t="str">
            <v>SIURB-E Jul/25</v>
          </cell>
        </row>
        <row r="2420">
          <cell r="A2420">
            <v>17005090</v>
          </cell>
          <cell r="B2420" t="str">
            <v>PORTA CORTA-FOGO P90 (0,90X2,10M) COM FERRAGENS</v>
          </cell>
          <cell r="C2420" t="str">
            <v>UN</v>
          </cell>
          <cell r="D2420">
            <v>1626.61</v>
          </cell>
          <cell r="E2420" t="str">
            <v>SIURB-E Jul/25</v>
          </cell>
        </row>
        <row r="2421">
          <cell r="A2421">
            <v>17005091</v>
          </cell>
          <cell r="B2421" t="str">
            <v>PORTA CORTA-FOGO P90 - 1,05 X 2,10M, COM DOBRADIÇAS E MOLAS SEM FERRAGEM</v>
          </cell>
          <cell r="C2421" t="str">
            <v>UN</v>
          </cell>
          <cell r="D2421">
            <v>1716.41</v>
          </cell>
          <cell r="E2421" t="str">
            <v>SIURB-E Jul/25</v>
          </cell>
        </row>
        <row r="2422">
          <cell r="A2422">
            <v>17005092</v>
          </cell>
          <cell r="B2422" t="str">
            <v>PEDESTAL SINALIZADOR PARA ESTACIONAMENTO P/ DEFICIENTE</v>
          </cell>
          <cell r="C2422" t="str">
            <v>UN</v>
          </cell>
          <cell r="D2422">
            <v>865.22</v>
          </cell>
          <cell r="E2422" t="str">
            <v>SIURB-E Jul/25</v>
          </cell>
        </row>
        <row r="2423">
          <cell r="A2423">
            <v>17005093</v>
          </cell>
          <cell r="B2423" t="str">
            <v>PLACA DE IDENTIFICAÇÃO COM NÚMERO PAVIMENTO EM BRAILE</v>
          </cell>
          <cell r="C2423" t="str">
            <v>UN</v>
          </cell>
          <cell r="D2423">
            <v>61.78</v>
          </cell>
          <cell r="E2423" t="str">
            <v>SIURB-E Jul/25</v>
          </cell>
        </row>
        <row r="2424">
          <cell r="A2424">
            <v>17005094</v>
          </cell>
          <cell r="B2424" t="str">
            <v>PLACA DE IDENTIFICAÇÃO DE WC EM BRAILE FEM./ MASC.</v>
          </cell>
          <cell r="C2424" t="str">
            <v>UN</v>
          </cell>
          <cell r="D2424">
            <v>198.71</v>
          </cell>
          <cell r="E2424" t="str">
            <v>SIURB-E Jul/25</v>
          </cell>
        </row>
        <row r="2425">
          <cell r="A2425">
            <v>17005095</v>
          </cell>
          <cell r="B2425" t="str">
            <v>PLACA DE IDENTIFICAÇÃO EM BRAILE "INÍCIO E FINAL" P/ CORRIMÃO</v>
          </cell>
          <cell r="C2425" t="str">
            <v>UN</v>
          </cell>
          <cell r="D2425">
            <v>17.02</v>
          </cell>
          <cell r="E2425" t="str">
            <v>SIURB-E Jul/25</v>
          </cell>
        </row>
        <row r="2426">
          <cell r="A2426">
            <v>17005096</v>
          </cell>
          <cell r="B2426" t="str">
            <v>PLACA DE IDENTIFICAÇÃO EM BRAILE DE PAVIMENTO P/ CORRIMÃO</v>
          </cell>
          <cell r="C2426" t="str">
            <v>UN</v>
          </cell>
          <cell r="D2426">
            <v>16.46</v>
          </cell>
          <cell r="E2426" t="str">
            <v>SIURB-E Jul/25</v>
          </cell>
        </row>
        <row r="2427">
          <cell r="A2427">
            <v>17005097</v>
          </cell>
          <cell r="B2427" t="str">
            <v>PLACA PARA PORTA WC C/ DESENHO UNIVERSAL ACESSIBILIDADE</v>
          </cell>
          <cell r="C2427" t="str">
            <v>UN</v>
          </cell>
          <cell r="D2427">
            <v>35.58</v>
          </cell>
          <cell r="E2427" t="str">
            <v>SIURB-E Jul/25</v>
          </cell>
        </row>
        <row r="2428">
          <cell r="A2428">
            <v>17005098</v>
          </cell>
          <cell r="B2428" t="str">
            <v>SINALIZAÇÃO VISUAL DE DEGRAUS PARA DEFICIENTE VISUAL</v>
          </cell>
          <cell r="C2428" t="str">
            <v>UN</v>
          </cell>
          <cell r="D2428">
            <v>7.01</v>
          </cell>
          <cell r="E2428" t="str">
            <v>SIURB-E Jul/25</v>
          </cell>
        </row>
        <row r="2429">
          <cell r="A2429">
            <v>17005102</v>
          </cell>
          <cell r="B2429" t="str">
            <v>GUARDA CORPO EM TUBO GALVANIZADO 2" E FECHAMENTO COM TELA DE AÇO MALHA 1" FIO 12, H=1,21 M, INCLUSA PINTURA</v>
          </cell>
          <cell r="C2429" t="str">
            <v>UN</v>
          </cell>
          <cell r="D2429">
            <v>946.85</v>
          </cell>
          <cell r="E2429" t="str">
            <v>SIURB-E Jul/25</v>
          </cell>
        </row>
        <row r="2430">
          <cell r="A2430">
            <v>17005103</v>
          </cell>
          <cell r="B2430" t="str">
            <v>SABONETEIRA DE PAREDE EM PLASTICO</v>
          </cell>
          <cell r="C2430" t="str">
            <v>UN</v>
          </cell>
          <cell r="D2430">
            <v>17.600000000000001</v>
          </cell>
          <cell r="E2430" t="str">
            <v>SIURB-E Jul/25</v>
          </cell>
        </row>
        <row r="2431">
          <cell r="A2431">
            <v>17005104</v>
          </cell>
          <cell r="B2431" t="str">
            <v>FECHADURA DE CENTRO E CONTRA FECHADURA PARA PORTA EM VIDRO TEMPERADO (CONTEMPLA RETIRADA DAS PEÇASEXISTENTES E O FORNECIMENTO E INSTALAÇÃO DAS PEÇAS NOVAS)</v>
          </cell>
          <cell r="C2431" t="str">
            <v>UN</v>
          </cell>
          <cell r="D2431">
            <v>65.98</v>
          </cell>
          <cell r="E2431" t="str">
            <v>SIURB-E Jul/25</v>
          </cell>
        </row>
        <row r="2432">
          <cell r="A2432">
            <v>17010000</v>
          </cell>
          <cell r="B2432" t="str">
            <v>EQUIPAMENTOS DIVERSOS</v>
          </cell>
          <cell r="C2432" t="str">
            <v>.</v>
          </cell>
          <cell r="D2432" t="str">
            <v>.</v>
          </cell>
          <cell r="E2432" t="str">
            <v>SIURB-E Jul/25</v>
          </cell>
        </row>
        <row r="2433">
          <cell r="A2433">
            <v>17010001</v>
          </cell>
          <cell r="B2433" t="str">
            <v>ELEVADOR ELÉTRICO SEM CASA DE MÁQUINAS - 2 PARADAS</v>
          </cell>
          <cell r="C2433" t="str">
            <v>UN</v>
          </cell>
          <cell r="D2433">
            <v>151058.39000000001</v>
          </cell>
          <cell r="E2433" t="str">
            <v>SIURB-E Jul/25</v>
          </cell>
        </row>
        <row r="2434">
          <cell r="A2434">
            <v>17010002</v>
          </cell>
          <cell r="B2434" t="str">
            <v>ELEVADOR ELÉTRICO SEM CASA DE MÁQUINAS - 3 PARADAS</v>
          </cell>
          <cell r="C2434" t="str">
            <v>UN</v>
          </cell>
          <cell r="D2434">
            <v>162226.67000000001</v>
          </cell>
          <cell r="E2434" t="str">
            <v>SIURB-E Jul/25</v>
          </cell>
        </row>
        <row r="2435">
          <cell r="A2435">
            <v>17010003</v>
          </cell>
          <cell r="B2435" t="str">
            <v>ELEVADOR EL[ETRICO SEM CASA DE MÁQUINAS - 4 PARADAS</v>
          </cell>
          <cell r="C2435" t="str">
            <v>UN</v>
          </cell>
          <cell r="D2435">
            <v>171723.58</v>
          </cell>
          <cell r="E2435" t="str">
            <v>SIURB-E Jul/25</v>
          </cell>
        </row>
        <row r="2436">
          <cell r="A2436">
            <v>17010004</v>
          </cell>
          <cell r="B2436" t="str">
            <v>ELEVADOR ELÉTRICO SEM CASA DE MÁQUINAS - 5 PARADAS</v>
          </cell>
          <cell r="C2436" t="str">
            <v>UN</v>
          </cell>
          <cell r="D2436">
            <v>186081.45</v>
          </cell>
          <cell r="E2436" t="str">
            <v>SIURB-E Jul/25</v>
          </cell>
        </row>
        <row r="2437">
          <cell r="A2437">
            <v>17010011</v>
          </cell>
          <cell r="B2437" t="str">
            <v>DX.01/06 - COIFA EM CHAPA DE AÇO GALVANIZADO PARA FOGÃO DE 3 OU 4 BOCAS</v>
          </cell>
          <cell r="C2437" t="str">
            <v>UN</v>
          </cell>
          <cell r="D2437">
            <v>3179.25</v>
          </cell>
          <cell r="E2437" t="str">
            <v>SIURB-E Jul/25</v>
          </cell>
        </row>
        <row r="2438">
          <cell r="A2438">
            <v>17010012</v>
          </cell>
          <cell r="B2438" t="str">
            <v>DX.01/06 - COIFA EM CHAPA DE AÇO GALVANIZADO PARA FOGÃO DE 6 BOCAS</v>
          </cell>
          <cell r="C2438" t="str">
            <v>UN</v>
          </cell>
          <cell r="D2438">
            <v>4353.91</v>
          </cell>
          <cell r="E2438" t="str">
            <v>SIURB-E Jul/25</v>
          </cell>
        </row>
        <row r="2439">
          <cell r="A2439">
            <v>17010017</v>
          </cell>
          <cell r="B2439" t="str">
            <v>CHAPÉU CHINÊS PARA DUTO GALVANIZADO 35CM BIT.22 PARA EXAUSTÃO DE AR</v>
          </cell>
          <cell r="C2439" t="str">
            <v>UN</v>
          </cell>
          <cell r="D2439">
            <v>215.35</v>
          </cell>
          <cell r="E2439" t="str">
            <v>SIURB-E Jul/25</v>
          </cell>
        </row>
        <row r="2440">
          <cell r="A2440">
            <v>17010018</v>
          </cell>
          <cell r="B2440" t="str">
            <v>DUTO EM CHAPA DE AÇO GALVANIZADO N.22 - DIÂMETRO 35CM</v>
          </cell>
          <cell r="C2440" t="str">
            <v>M</v>
          </cell>
          <cell r="D2440">
            <v>316.13</v>
          </cell>
          <cell r="E2440" t="str">
            <v>SIURB-E Jul/25</v>
          </cell>
        </row>
        <row r="2441">
          <cell r="A2441">
            <v>17010019</v>
          </cell>
          <cell r="B2441" t="str">
            <v xml:space="preserve"> CURVA PARA DUTO EM CHAPA GALVANIZADA 35CM BIT.22 PARA EXAUSTÃO AR RECRAVADA A CADA 10GRAUS</v>
          </cell>
          <cell r="C2441" t="str">
            <v>UN</v>
          </cell>
          <cell r="D2441">
            <v>346.33</v>
          </cell>
          <cell r="E2441" t="str">
            <v>SIURB-E Jul/25</v>
          </cell>
        </row>
        <row r="2442">
          <cell r="A2442">
            <v>17010025</v>
          </cell>
          <cell r="B2442" t="str">
            <v>EXAUSTOR 1/2 HP PARA COIFAS</v>
          </cell>
          <cell r="C2442" t="str">
            <v>UN</v>
          </cell>
          <cell r="D2442">
            <v>2132.73</v>
          </cell>
          <cell r="E2442" t="str">
            <v>SIURB-E Jul/25</v>
          </cell>
        </row>
        <row r="2443">
          <cell r="A2443">
            <v>17010031</v>
          </cell>
          <cell r="B2443" t="str">
            <v>FOGÃO INDUSTRIAL 4 BOCAS COM FORNO E 2 QUEIMADORES DUPLOS</v>
          </cell>
          <cell r="C2443" t="str">
            <v>UN</v>
          </cell>
          <cell r="D2443">
            <v>2108.67</v>
          </cell>
          <cell r="E2443" t="str">
            <v>SIURB-E Jul/25</v>
          </cell>
        </row>
        <row r="2444">
          <cell r="A2444">
            <v>17010032</v>
          </cell>
          <cell r="B2444" t="str">
            <v>FOGÃO INDUSTRIAL 6 BOCAS COM FORNO E 2 QUEIMADORES DUPLOS</v>
          </cell>
          <cell r="C2444" t="str">
            <v>UN</v>
          </cell>
          <cell r="D2444">
            <v>2598.11</v>
          </cell>
          <cell r="E2444" t="str">
            <v>SIURB-E Jul/25</v>
          </cell>
        </row>
        <row r="2445">
          <cell r="A2445">
            <v>17010070</v>
          </cell>
          <cell r="B2445" t="str">
            <v>AUTOCLAVE - CAPACIDADE 54 LITROS</v>
          </cell>
          <cell r="C2445" t="str">
            <v>UN</v>
          </cell>
          <cell r="D2445">
            <v>22121.67</v>
          </cell>
          <cell r="E2445" t="str">
            <v>SIURB-E Jul/25</v>
          </cell>
        </row>
        <row r="2446">
          <cell r="A2446">
            <v>17010071</v>
          </cell>
          <cell r="B2446" t="str">
            <v>VENTILADOR DE PAREDE, DIÂM. MÍN.=65CM</v>
          </cell>
          <cell r="C2446" t="str">
            <v>UN</v>
          </cell>
          <cell r="D2446">
            <v>842.98</v>
          </cell>
          <cell r="E2446" t="str">
            <v>SIURB-E Jul/25</v>
          </cell>
        </row>
        <row r="2447">
          <cell r="A2447">
            <v>17010073</v>
          </cell>
          <cell r="B2447" t="str">
            <v>PORTA DE VIDRO TEMPERADO 10MM OPACO COM FERRAGENS 82X210CM</v>
          </cell>
          <cell r="C2447" t="str">
            <v>UN</v>
          </cell>
          <cell r="D2447">
            <v>1846.3</v>
          </cell>
          <cell r="E2447" t="str">
            <v>SIURB-E Jul/25</v>
          </cell>
        </row>
        <row r="2448">
          <cell r="A2448">
            <v>17010074</v>
          </cell>
          <cell r="B2448" t="str">
            <v>POSTO DE CONSUMO DE O2 OU AR VÁCUO OU N2O</v>
          </cell>
          <cell r="C2448" t="str">
            <v>UN</v>
          </cell>
          <cell r="D2448">
            <v>94.79</v>
          </cell>
          <cell r="E2448" t="str">
            <v>SIURB-E Jul/25</v>
          </cell>
        </row>
        <row r="2449">
          <cell r="A2449">
            <v>17010075</v>
          </cell>
          <cell r="B2449" t="str">
            <v>ESTAÇÃO DE CHAMADA DE ENFERMEIRA</v>
          </cell>
          <cell r="C2449" t="str">
            <v>UN</v>
          </cell>
          <cell r="D2449">
            <v>299.14</v>
          </cell>
          <cell r="E2449" t="str">
            <v>SIURB-E Jul/25</v>
          </cell>
        </row>
        <row r="2450">
          <cell r="A2450">
            <v>17010076</v>
          </cell>
          <cell r="B2450" t="str">
            <v>PAINEL DE ALARME PARA O2 OU AR OU VÁCUO OU N2O, INSTALADO</v>
          </cell>
          <cell r="C2450" t="str">
            <v>UN</v>
          </cell>
          <cell r="D2450">
            <v>570.82000000000005</v>
          </cell>
          <cell r="E2450" t="str">
            <v>SIURB-E Jul/25</v>
          </cell>
        </row>
        <row r="2451">
          <cell r="A2451">
            <v>17010112</v>
          </cell>
          <cell r="B2451" t="str">
            <v>FORNECIMENTO DE CORTINA DE AR COM DUAS VELOCIDADES, PARA VÃO DE 1,00 M</v>
          </cell>
          <cell r="C2451" t="str">
            <v>UN</v>
          </cell>
          <cell r="D2451">
            <v>513.52</v>
          </cell>
          <cell r="E2451" t="str">
            <v>SIURB-E Jul/25</v>
          </cell>
        </row>
        <row r="2452">
          <cell r="A2452">
            <v>17010113</v>
          </cell>
          <cell r="B2452" t="str">
            <v>FORNECIMENTO DE CORTINA DE AR COM DUAS VELOCIDADES, PARA VÃO DE 1,20 M</v>
          </cell>
          <cell r="C2452" t="str">
            <v>UN</v>
          </cell>
          <cell r="D2452">
            <v>1002.54</v>
          </cell>
          <cell r="E2452" t="str">
            <v>SIURB-E Jul/25</v>
          </cell>
        </row>
        <row r="2453">
          <cell r="A2453">
            <v>17010114</v>
          </cell>
          <cell r="B2453" t="str">
            <v>FORNECIMENTO DE CORTINA DE AR COM DUAS VELOCIDADES, PARA VÃO DE 1,50 M</v>
          </cell>
          <cell r="C2453" t="str">
            <v>UN</v>
          </cell>
          <cell r="D2453">
            <v>1200.1199999999999</v>
          </cell>
          <cell r="E2453" t="str">
            <v>SIURB-E Jul/25</v>
          </cell>
        </row>
        <row r="2454">
          <cell r="A2454">
            <v>17030000</v>
          </cell>
          <cell r="B2454" t="str">
            <v>PLACAS DE OBRA</v>
          </cell>
          <cell r="C2454" t="str">
            <v>.</v>
          </cell>
          <cell r="D2454" t="str">
            <v>.</v>
          </cell>
          <cell r="E2454" t="str">
            <v>SIURB-E Jul/25</v>
          </cell>
        </row>
        <row r="2455">
          <cell r="A2455">
            <v>17030001</v>
          </cell>
          <cell r="B2455" t="str">
            <v>PLACA INAUGURAL - 600X500X3MM - CHAPA DE  AÇO INOX EM BAIXO RELEVO</v>
          </cell>
          <cell r="C2455" t="str">
            <v>UN</v>
          </cell>
          <cell r="D2455">
            <v>3833.59</v>
          </cell>
          <cell r="E2455" t="str">
            <v>SIURB-E Jul/25</v>
          </cell>
        </row>
        <row r="2456">
          <cell r="A2456">
            <v>17030002</v>
          </cell>
          <cell r="B2456" t="str">
            <v>PLACA DE OBRA EM CHAPA DE AÇO GALVANIZADO</v>
          </cell>
          <cell r="C2456" t="str">
            <v>M2</v>
          </cell>
          <cell r="D2456">
            <v>409.8</v>
          </cell>
          <cell r="E2456" t="str">
            <v>SIURB-E Jul/25</v>
          </cell>
        </row>
        <row r="2457">
          <cell r="A2457">
            <v>17040000</v>
          </cell>
          <cell r="B2457" t="str">
            <v>SISTEMA DE AQUECIMENTO SOLAR</v>
          </cell>
          <cell r="C2457" t="str">
            <v>.</v>
          </cell>
          <cell r="D2457" t="str">
            <v>.</v>
          </cell>
          <cell r="E2457" t="str">
            <v>SIURB-E Jul/25</v>
          </cell>
        </row>
        <row r="2458">
          <cell r="A2458">
            <v>17040001</v>
          </cell>
          <cell r="B2458" t="str">
            <v>SISTEMA DE AQUECIMENTO SOLAR ATÉ 1000L - COLETOR SOLAR PLANO FECHADO (SELO "A" DO INMETRO)</v>
          </cell>
          <cell r="C2458" t="str">
            <v>M2</v>
          </cell>
          <cell r="D2458">
            <v>2814.71</v>
          </cell>
          <cell r="E2458" t="str">
            <v>SIURB-E Jul/25</v>
          </cell>
        </row>
        <row r="2459">
          <cell r="A2459">
            <v>17040002</v>
          </cell>
          <cell r="B2459" t="str">
            <v>SISTEMA DE AQUECIMENTO SOLAR ACIMA DE 1000L - FORNECIMENTO DE COLETOR SOLAR PLANO FECHADO (SELO "A" INMETRO) - SEM INSTALAÇÃO</v>
          </cell>
          <cell r="C2459" t="str">
            <v>M2</v>
          </cell>
          <cell r="D2459">
            <v>913.5</v>
          </cell>
          <cell r="E2459" t="str">
            <v>SIURB-E Jul/25</v>
          </cell>
        </row>
        <row r="2460">
          <cell r="A2460">
            <v>17040003</v>
          </cell>
          <cell r="B2460" t="str">
            <v>SISTEMA DE AQUECIMENTO SOLAR, FORNECIMENTO DE RESERVATÓRIO TÉRMICO ATÉ 1000L, BAIXA PRESSÃO (APROVAÇÃO INMETRO) - SEM INSTALAÇÃO</v>
          </cell>
          <cell r="C2460" t="str">
            <v>L</v>
          </cell>
          <cell r="D2460">
            <v>6.72</v>
          </cell>
          <cell r="E2460" t="str">
            <v>SIURB-E Jul/25</v>
          </cell>
        </row>
        <row r="2461">
          <cell r="A2461">
            <v>17040005</v>
          </cell>
          <cell r="B2461" t="str">
            <v>SISTEMA DE AQUECIMENTO SOLAR, FORNECIMENTO DE RESERVATÓRIO TÉRMICO ATÉ 1000L, ALTA PRESSÃO (APROVAÇÃO INMETRO) - SEM INSTALAÇÃO</v>
          </cell>
          <cell r="C2461" t="str">
            <v>L</v>
          </cell>
          <cell r="D2461">
            <v>15.76</v>
          </cell>
          <cell r="E2461" t="str">
            <v>SIURB-E Jul/25</v>
          </cell>
        </row>
        <row r="2462">
          <cell r="A2462">
            <v>17040006</v>
          </cell>
          <cell r="B2462" t="str">
            <v>SISTEMA DE AQUECIMENTO SOLAR, INSTALAÇÃO DE RESERVATÓRIO TÉRMICO ATÉ 1000L</v>
          </cell>
          <cell r="C2462" t="str">
            <v>UN</v>
          </cell>
          <cell r="D2462">
            <v>4074.02</v>
          </cell>
          <cell r="E2462" t="str">
            <v>SIURB-E Jul/25</v>
          </cell>
        </row>
        <row r="2463">
          <cell r="A2463">
            <v>17040007</v>
          </cell>
          <cell r="B2463" t="str">
            <v>SISTEMA DE AQUECIMENTO SOLAR, FORNECIMENTO DE RESERVATÓRIO TÉRMICO ACIMA DE 1000L, BAIXA PRESSÃO (APROVAÇÃO INMETRO) - SEM INSTALAÇÃO</v>
          </cell>
          <cell r="C2463" t="str">
            <v>L</v>
          </cell>
          <cell r="D2463">
            <v>16.13</v>
          </cell>
          <cell r="E2463" t="str">
            <v>SIURB-E Jul/25</v>
          </cell>
        </row>
        <row r="2464">
          <cell r="A2464">
            <v>17040008</v>
          </cell>
          <cell r="B2464" t="str">
            <v>SISTEMA DE AQUECIMENTO SOLAR, FORNECIMENTO DE RESERVATÓRIO TÉRMICO ACIMA DE 1000L, ALTA PRESSÃO (APROVAÇÃO INMETRO) - SEM INSTALAÇÃO</v>
          </cell>
          <cell r="C2464" t="str">
            <v>L</v>
          </cell>
          <cell r="D2464">
            <v>15.98</v>
          </cell>
          <cell r="E2464" t="str">
            <v>SIURB-E Jul/25</v>
          </cell>
        </row>
        <row r="2465">
          <cell r="A2465">
            <v>17040010</v>
          </cell>
          <cell r="B2465" t="str">
            <v>SISTEMA DE AQUECIMENTO SOLAR (CIRCULAÇÃO FORÇADA), BOMBA HIDRÁULICA DE CIRCULAÇÃO DE ÁGUA NOS COLETORES SOLARES</v>
          </cell>
          <cell r="C2465" t="str">
            <v>UN</v>
          </cell>
          <cell r="D2465">
            <v>2301.0100000000002</v>
          </cell>
          <cell r="E2465" t="str">
            <v>SIURB-E Jul/25</v>
          </cell>
        </row>
        <row r="2466">
          <cell r="A2466">
            <v>17040011</v>
          </cell>
          <cell r="B2466" t="str">
            <v>SISTEMA DE AQUECIMENTO SOLAR (CIRCULAÇÃO FORÇADA), CONJUNTO DIGITAL PARA ACIONAMENTOS PROGRAMADOS DE EQUIPAMENTOS</v>
          </cell>
          <cell r="C2466" t="str">
            <v>UN</v>
          </cell>
          <cell r="D2466">
            <v>1997.07</v>
          </cell>
          <cell r="E2466" t="str">
            <v>SIURB-E Jul/25</v>
          </cell>
        </row>
        <row r="2467">
          <cell r="A2467">
            <v>17040013</v>
          </cell>
          <cell r="B2467" t="str">
            <v>SISTEMA DE AQUECIMENTO SOLAR PARA PISCINA, FORNECIMENTO DE COLETOR SOLAR ABERTO (SELO "A" INMETRO) - SEM INSTALAÇÃO</v>
          </cell>
          <cell r="C2467" t="str">
            <v>M2</v>
          </cell>
          <cell r="D2467">
            <v>357.17</v>
          </cell>
          <cell r="E2467" t="str">
            <v>SIURB-E Jul/25</v>
          </cell>
        </row>
        <row r="2468">
          <cell r="A2468">
            <v>17045001</v>
          </cell>
          <cell r="B2468" t="str">
            <v>ANDAIMES METÁLICOS - FORNECIMENTO</v>
          </cell>
          <cell r="C2468" t="str">
            <v>M3xMÊS</v>
          </cell>
          <cell r="D2468">
            <v>10.58</v>
          </cell>
          <cell r="E2468" t="str">
            <v>SIURB-E Jul/25</v>
          </cell>
        </row>
        <row r="2469">
          <cell r="A2469">
            <v>17045002</v>
          </cell>
          <cell r="B2469" t="str">
            <v>ANDAIMES METÁLICOS - MONTAGEM E DESMONTAGEM</v>
          </cell>
          <cell r="C2469" t="str">
            <v>M3</v>
          </cell>
          <cell r="D2469">
            <v>5.73</v>
          </cell>
          <cell r="E2469" t="str">
            <v>SIURB-E Jul/25</v>
          </cell>
        </row>
        <row r="2470">
          <cell r="A2470">
            <v>17050000</v>
          </cell>
          <cell r="B2470" t="str">
            <v>DEMOLIÇÕES</v>
          </cell>
          <cell r="C2470" t="str">
            <v>.</v>
          </cell>
          <cell r="D2470" t="str">
            <v>.</v>
          </cell>
          <cell r="E2470" t="str">
            <v>SIURB-E Jul/25</v>
          </cell>
        </row>
        <row r="2471">
          <cell r="A2471">
            <v>17050001</v>
          </cell>
          <cell r="B2471" t="str">
            <v>DEMOLIÇÃO DE MURO DE ALVENARIA - H=1,80 À 2,00M</v>
          </cell>
          <cell r="C2471" t="str">
            <v>M</v>
          </cell>
          <cell r="D2471">
            <v>64.73</v>
          </cell>
          <cell r="E2471" t="str">
            <v>SIURB-E Jul/25</v>
          </cell>
        </row>
        <row r="2472">
          <cell r="A2472">
            <v>17050015</v>
          </cell>
          <cell r="B2472" t="str">
            <v>DEMOLIÇÃO DE ALAMBRADO DE TELA GALVANIZADA</v>
          </cell>
          <cell r="C2472" t="str">
            <v>M2</v>
          </cell>
          <cell r="D2472">
            <v>2.9</v>
          </cell>
          <cell r="E2472" t="str">
            <v>SIURB-E Jul/25</v>
          </cell>
        </row>
        <row r="2473">
          <cell r="A2473">
            <v>17050020</v>
          </cell>
          <cell r="B2473" t="str">
            <v>DEMOLIÇÃO MANUAL DE CONCRETO SIMPLES</v>
          </cell>
          <cell r="C2473" t="str">
            <v>M3</v>
          </cell>
          <cell r="D2473">
            <v>284.81</v>
          </cell>
          <cell r="E2473" t="str">
            <v>SIURB-E Jul/25</v>
          </cell>
        </row>
        <row r="2474">
          <cell r="A2474">
            <v>17050021</v>
          </cell>
          <cell r="B2474" t="str">
            <v>DEMOLIÇÃO MANUAL DE CONCRETO ARMADO</v>
          </cell>
          <cell r="C2474" t="str">
            <v>M3</v>
          </cell>
          <cell r="D2474">
            <v>517.83000000000004</v>
          </cell>
          <cell r="E2474" t="str">
            <v>SIURB-E Jul/25</v>
          </cell>
        </row>
        <row r="2475">
          <cell r="A2475">
            <v>17050022</v>
          </cell>
          <cell r="B2475" t="str">
            <v>DEMOLIÇÃO MECANIZADA DE CONCRETO SIMPLES</v>
          </cell>
          <cell r="C2475" t="str">
            <v>M3</v>
          </cell>
          <cell r="D2475">
            <v>111.16</v>
          </cell>
          <cell r="E2475" t="str">
            <v>SIURB-E Jul/25</v>
          </cell>
        </row>
        <row r="2476">
          <cell r="A2476">
            <v>17050023</v>
          </cell>
          <cell r="B2476" t="str">
            <v>DEMOLIÇÃO MECANIZADA DE CONCRETO ARMADO</v>
          </cell>
          <cell r="C2476" t="str">
            <v>M3</v>
          </cell>
          <cell r="D2476">
            <v>439.01</v>
          </cell>
          <cell r="E2476" t="str">
            <v>SIURB-E Jul/25</v>
          </cell>
        </row>
        <row r="2477">
          <cell r="A2477">
            <v>17050025</v>
          </cell>
          <cell r="B2477" t="str">
            <v>DEMOLIÇÃO DE LADRILHOS HIDRÁULICOS, INCLUSIVE ARGAMASSA DE REGULARIZAÇÃO</v>
          </cell>
          <cell r="C2477" t="str">
            <v>M2</v>
          </cell>
          <cell r="D2477">
            <v>16.57</v>
          </cell>
          <cell r="E2477" t="str">
            <v>SIURB-E Jul/25</v>
          </cell>
        </row>
        <row r="2478">
          <cell r="A2478">
            <v>17050030</v>
          </cell>
          <cell r="B2478" t="str">
            <v>DEMOLIÇÃO DE LAJOTAS DE CONCRETO</v>
          </cell>
          <cell r="C2478" t="str">
            <v>M2</v>
          </cell>
          <cell r="D2478">
            <v>12.95</v>
          </cell>
          <cell r="E2478" t="str">
            <v>SIURB-E Jul/25</v>
          </cell>
        </row>
        <row r="2479">
          <cell r="A2479">
            <v>17050040</v>
          </cell>
          <cell r="B2479" t="str">
            <v>DEMOLIÇÃO DE PAVIMENTAÇÃO ASFÁLTICA, CAPA E BASE - MANUAL</v>
          </cell>
          <cell r="C2479" t="str">
            <v>M2</v>
          </cell>
          <cell r="D2479">
            <v>38.840000000000003</v>
          </cell>
          <cell r="E2479" t="str">
            <v>SIURB-E Jul/25</v>
          </cell>
        </row>
        <row r="2480">
          <cell r="A2480">
            <v>17050045</v>
          </cell>
          <cell r="B2480" t="str">
            <v>DEMOLIÇÃO DE GUIAS DE CONCRETO</v>
          </cell>
          <cell r="C2480" t="str">
            <v>M</v>
          </cell>
          <cell r="D2480">
            <v>10.36</v>
          </cell>
          <cell r="E2480" t="str">
            <v>SIURB-E Jul/25</v>
          </cell>
        </row>
        <row r="2481">
          <cell r="A2481">
            <v>17050048</v>
          </cell>
          <cell r="B2481" t="str">
            <v>DEMOLIÇÃO DE SARJETAS DE CONCRETO</v>
          </cell>
          <cell r="C2481" t="str">
            <v>M</v>
          </cell>
          <cell r="D2481">
            <v>15.81</v>
          </cell>
          <cell r="E2481" t="str">
            <v>SIURB-E Jul/25</v>
          </cell>
        </row>
        <row r="2482">
          <cell r="A2482">
            <v>17050101</v>
          </cell>
          <cell r="B2482" t="str">
            <v>DEMOLIÇÃO DE POSTE DE AMARRAÇÃO</v>
          </cell>
          <cell r="C2482" t="str">
            <v>M3</v>
          </cell>
          <cell r="D2482">
            <v>48.44</v>
          </cell>
          <cell r="E2482" t="str">
            <v>SIURB-E Jul/25</v>
          </cell>
        </row>
        <row r="2483">
          <cell r="A2483">
            <v>17060000</v>
          </cell>
          <cell r="B2483" t="str">
            <v>RETIRADAS</v>
          </cell>
          <cell r="C2483" t="str">
            <v>.</v>
          </cell>
          <cell r="D2483" t="str">
            <v>.</v>
          </cell>
          <cell r="E2483" t="str">
            <v>SIURB-E Jul/25</v>
          </cell>
        </row>
        <row r="2484">
          <cell r="A2484">
            <v>17060005</v>
          </cell>
          <cell r="B2484" t="str">
            <v>RETIRADA DE CERCA DE ARAME FARPADO, MOURÃO DE EUCALIPTO OU CONCRETO</v>
          </cell>
          <cell r="C2484" t="str">
            <v>M</v>
          </cell>
          <cell r="D2484">
            <v>12.95</v>
          </cell>
          <cell r="E2484" t="str">
            <v>SIURB-E Jul/25</v>
          </cell>
        </row>
        <row r="2485">
          <cell r="A2485">
            <v>17060030</v>
          </cell>
          <cell r="B2485" t="str">
            <v>RETIRADA DE LAJOTAS PRÉ-MOLDADAS DE CONCRETO</v>
          </cell>
          <cell r="C2485" t="str">
            <v>M2</v>
          </cell>
          <cell r="D2485">
            <v>18.12</v>
          </cell>
          <cell r="E2485" t="str">
            <v>SIURB-E Jul/25</v>
          </cell>
        </row>
        <row r="2486">
          <cell r="A2486">
            <v>17060032</v>
          </cell>
          <cell r="B2486" t="str">
            <v>RETIRADA DE FORRAS DE PEDRAS NATURAIS</v>
          </cell>
          <cell r="C2486" t="str">
            <v>M2</v>
          </cell>
          <cell r="D2486">
            <v>33.659999999999997</v>
          </cell>
          <cell r="E2486" t="str">
            <v>SIURB-E Jul/25</v>
          </cell>
        </row>
        <row r="2487">
          <cell r="A2487">
            <v>17060035</v>
          </cell>
          <cell r="B2487" t="str">
            <v>RETIRADA DE PARALELEPÍPEDOS</v>
          </cell>
          <cell r="C2487" t="str">
            <v>M2</v>
          </cell>
          <cell r="D2487">
            <v>8.0299999999999994</v>
          </cell>
          <cell r="E2487" t="str">
            <v>SIURB-E Jul/25</v>
          </cell>
        </row>
        <row r="2488">
          <cell r="A2488">
            <v>17060038</v>
          </cell>
          <cell r="B2488" t="str">
            <v>RETIRADA DE MOSAICO PORTUGUÊS</v>
          </cell>
          <cell r="C2488" t="str">
            <v>M2</v>
          </cell>
          <cell r="D2488">
            <v>15.53</v>
          </cell>
          <cell r="E2488" t="str">
            <v>SIURB-E Jul/25</v>
          </cell>
        </row>
        <row r="2489">
          <cell r="A2489">
            <v>17060045</v>
          </cell>
          <cell r="B2489" t="str">
            <v>RETIRADA DE GUIAS DE CONCRETO</v>
          </cell>
          <cell r="C2489" t="str">
            <v>M</v>
          </cell>
          <cell r="D2489">
            <v>7.51</v>
          </cell>
          <cell r="E2489" t="str">
            <v>SIURB-E Jul/25</v>
          </cell>
        </row>
        <row r="2490">
          <cell r="A2490">
            <v>17060046</v>
          </cell>
          <cell r="B2490" t="str">
            <v>RETIRADA DE PISO INTERTRAVADO</v>
          </cell>
          <cell r="C2490" t="str">
            <v>M2</v>
          </cell>
          <cell r="D2490">
            <v>18.12</v>
          </cell>
          <cell r="E2490" t="str">
            <v>SIURB-E Jul/25</v>
          </cell>
        </row>
        <row r="2491">
          <cell r="A2491">
            <v>17060050</v>
          </cell>
          <cell r="B2491" t="str">
            <v>RETIRADA DE BRINQUEDOS</v>
          </cell>
          <cell r="C2491" t="str">
            <v>UN</v>
          </cell>
          <cell r="D2491">
            <v>63.18</v>
          </cell>
          <cell r="E2491" t="str">
            <v>SIURB-E Jul/25</v>
          </cell>
        </row>
        <row r="2492">
          <cell r="A2492">
            <v>17060087</v>
          </cell>
          <cell r="B2492" t="str">
            <v>RETIRADA DE PORTA-GIZ, INCLUSIVE SUPORTES</v>
          </cell>
          <cell r="C2492" t="str">
            <v>M</v>
          </cell>
          <cell r="D2492">
            <v>13.26</v>
          </cell>
          <cell r="E2492" t="str">
            <v>SIURB-E Jul/25</v>
          </cell>
        </row>
        <row r="2493">
          <cell r="A2493">
            <v>17060090</v>
          </cell>
          <cell r="B2493" t="str">
            <v>RETIRADA DE COIFA E CHAPA PARA FOGÃO DE 3 OU 4 BOCAS</v>
          </cell>
          <cell r="C2493" t="str">
            <v>UN</v>
          </cell>
          <cell r="D2493">
            <v>57.3</v>
          </cell>
          <cell r="E2493" t="str">
            <v>SIURB-E Jul/25</v>
          </cell>
        </row>
        <row r="2494">
          <cell r="A2494">
            <v>17060091</v>
          </cell>
          <cell r="B2494" t="str">
            <v>RETIRADA DE COIFA EM CHAPA PARA FOGÃO DE 6 BOCAS</v>
          </cell>
          <cell r="C2494" t="str">
            <v>UN</v>
          </cell>
          <cell r="D2494">
            <v>71.63</v>
          </cell>
          <cell r="E2494" t="str">
            <v>SIURB-E Jul/25</v>
          </cell>
        </row>
        <row r="2495">
          <cell r="A2495">
            <v>17060092</v>
          </cell>
          <cell r="B2495" t="str">
            <v>RETIRADA DE EXAUSTOR</v>
          </cell>
          <cell r="C2495" t="str">
            <v>UN</v>
          </cell>
          <cell r="D2495">
            <v>10.16</v>
          </cell>
          <cell r="E2495" t="str">
            <v>SIURB-E Jul/25</v>
          </cell>
        </row>
        <row r="2496">
          <cell r="A2496">
            <v>17060093</v>
          </cell>
          <cell r="B2496" t="str">
            <v>RETIRADA DE DUTO DE EXAUSTÃO</v>
          </cell>
          <cell r="C2496" t="str">
            <v>M</v>
          </cell>
          <cell r="D2496">
            <v>21.49</v>
          </cell>
          <cell r="E2496" t="str">
            <v>SIURB-E Jul/25</v>
          </cell>
        </row>
        <row r="2497">
          <cell r="A2497">
            <v>17060094</v>
          </cell>
          <cell r="B2497" t="str">
            <v>RETIRADA DE PORTÃO DE FERRO PERFILADO TIPO PQ (GP5/GPM1)</v>
          </cell>
          <cell r="C2497" t="str">
            <v>M2</v>
          </cell>
          <cell r="D2497">
            <v>35.81</v>
          </cell>
          <cell r="E2497" t="str">
            <v>SIURB-E Jul/25</v>
          </cell>
        </row>
        <row r="2498">
          <cell r="A2498">
            <v>17060095</v>
          </cell>
          <cell r="B2498" t="str">
            <v>RETIRADA DE ALAMBRADO EM TELA INCLUSIVE ESTRUTURA DE SUSTENTAÇÃO (FP.04)</v>
          </cell>
          <cell r="C2498" t="str">
            <v>M</v>
          </cell>
          <cell r="D2498">
            <v>66.91</v>
          </cell>
          <cell r="E2498" t="str">
            <v>SIURB-E Jul/25</v>
          </cell>
        </row>
        <row r="2499">
          <cell r="A2499">
            <v>17060096</v>
          </cell>
          <cell r="B2499" t="str">
            <v>RETIRADA DE CERCA DE TELA GALVANIZADA E RESPECTIVOS MOURÕES (FC 04/05)</v>
          </cell>
          <cell r="C2499" t="str">
            <v>M</v>
          </cell>
          <cell r="D2499">
            <v>58.99</v>
          </cell>
          <cell r="E2499" t="str">
            <v>SIURB-E Jul/25</v>
          </cell>
        </row>
        <row r="2500">
          <cell r="A2500">
            <v>17060097</v>
          </cell>
          <cell r="B2500" t="str">
            <v>RETIRADA DE PORTÃO METÁLICO</v>
          </cell>
          <cell r="C2500" t="str">
            <v>M2</v>
          </cell>
          <cell r="D2500">
            <v>87.02</v>
          </cell>
          <cell r="E2500" t="str">
            <v>SIURB-E Jul/25</v>
          </cell>
        </row>
        <row r="2501">
          <cell r="A2501">
            <v>17060101</v>
          </cell>
          <cell r="B2501" t="str">
            <v>RETIRADA DE PISO INTERTRAVADO</v>
          </cell>
          <cell r="C2501" t="str">
            <v>M2</v>
          </cell>
          <cell r="D2501">
            <v>2.0699999999999998</v>
          </cell>
          <cell r="E2501" t="str">
            <v>SIURB-E Jul/25</v>
          </cell>
        </row>
        <row r="2502">
          <cell r="A2502">
            <v>17060102</v>
          </cell>
          <cell r="B2502" t="str">
            <v>RETIRADA DE GRADIL E GUARDA-CORPO</v>
          </cell>
          <cell r="C2502" t="str">
            <v>M2</v>
          </cell>
          <cell r="D2502">
            <v>47.32</v>
          </cell>
          <cell r="E2502" t="str">
            <v>SIURB-E Jul/25</v>
          </cell>
        </row>
        <row r="2503">
          <cell r="A2503">
            <v>17060103</v>
          </cell>
          <cell r="B2503" t="str">
            <v>RETIRADA DE MINI GUIAS DE CONCRETO</v>
          </cell>
          <cell r="C2503" t="str">
            <v>M</v>
          </cell>
          <cell r="D2503">
            <v>10.1</v>
          </cell>
          <cell r="E2503" t="str">
            <v>SIURB-E Jul/25</v>
          </cell>
        </row>
        <row r="2504">
          <cell r="A2504">
            <v>17060104</v>
          </cell>
          <cell r="B2504" t="str">
            <v>RETIRADA DE TAPUME METÁLICO</v>
          </cell>
          <cell r="C2504" t="str">
            <v>M2</v>
          </cell>
          <cell r="D2504">
            <v>8.5399999999999991</v>
          </cell>
          <cell r="E2504" t="str">
            <v>SIURB-E Jul/25</v>
          </cell>
        </row>
        <row r="2505">
          <cell r="A2505">
            <v>17070000</v>
          </cell>
          <cell r="B2505" t="str">
            <v>RECOLOCAÇÕES</v>
          </cell>
          <cell r="C2505" t="str">
            <v>.</v>
          </cell>
          <cell r="D2505" t="str">
            <v>.</v>
          </cell>
          <cell r="E2505" t="str">
            <v>SIURB-E Jul/25</v>
          </cell>
        </row>
        <row r="2506">
          <cell r="A2506">
            <v>17070001</v>
          </cell>
          <cell r="B2506" t="str">
            <v>RECOLOCAÇÃO DE TELA E TIRANTE EM ALAMBRADO</v>
          </cell>
          <cell r="C2506" t="str">
            <v>M2</v>
          </cell>
          <cell r="D2506">
            <v>44.77</v>
          </cell>
          <cell r="E2506" t="str">
            <v>SIURB-E Jul/25</v>
          </cell>
        </row>
        <row r="2507">
          <cell r="A2507">
            <v>17070035</v>
          </cell>
          <cell r="B2507" t="str">
            <v>RECOLOCAÇÃO DE PARALELEPÍPEDOS</v>
          </cell>
          <cell r="C2507" t="str">
            <v>M2</v>
          </cell>
          <cell r="D2507">
            <v>45.85</v>
          </cell>
          <cell r="E2507" t="str">
            <v>SIURB-E Jul/25</v>
          </cell>
        </row>
        <row r="2508">
          <cell r="A2508">
            <v>17070036</v>
          </cell>
          <cell r="B2508" t="str">
            <v>RECOLOCAÇÃO DE PARALELEPÍPEDO COM AREIA RECICLADA</v>
          </cell>
          <cell r="C2508" t="str">
            <v>M2</v>
          </cell>
          <cell r="D2508">
            <v>37.020000000000003</v>
          </cell>
          <cell r="E2508" t="str">
            <v>SIURB-E Jul/25</v>
          </cell>
        </row>
        <row r="2509">
          <cell r="A2509">
            <v>17070038</v>
          </cell>
          <cell r="B2509" t="str">
            <v>RECOLOCAÇÃO DE MOSAICO PORTUGUÊS SOBRE BASE DE CONCRETO</v>
          </cell>
          <cell r="C2509" t="str">
            <v>M2</v>
          </cell>
          <cell r="D2509">
            <v>90.44</v>
          </cell>
          <cell r="E2509" t="str">
            <v>SIURB-E Jul/25</v>
          </cell>
        </row>
        <row r="2510">
          <cell r="A2510">
            <v>17070039</v>
          </cell>
          <cell r="B2510" t="str">
            <v>RECOLOCAÇÃO DE MOSAICO PORTUGUÊS SOBRE BASE DE AREIA</v>
          </cell>
          <cell r="C2510" t="str">
            <v>M2</v>
          </cell>
          <cell r="D2510">
            <v>65.53</v>
          </cell>
          <cell r="E2510" t="str">
            <v>SIURB-E Jul/25</v>
          </cell>
        </row>
        <row r="2511">
          <cell r="A2511">
            <v>17070040</v>
          </cell>
          <cell r="B2511" t="str">
            <v>RECOLOCAÇÃO DE MOSAICO PORTUGUÊS SOBRE BASE DE CONCRETO COM AGREGADO RECICLADO</v>
          </cell>
          <cell r="C2511" t="str">
            <v>M2</v>
          </cell>
          <cell r="D2511">
            <v>83.02</v>
          </cell>
          <cell r="E2511" t="str">
            <v>SIURB-E Jul/25</v>
          </cell>
        </row>
        <row r="2512">
          <cell r="A2512">
            <v>17070041</v>
          </cell>
          <cell r="B2512" t="str">
            <v>RECOLOCAÇÃO DE MOSAICO PORTUGUÊS SOBRE BASE DE AREIA RECICLADA</v>
          </cell>
          <cell r="C2512" t="str">
            <v>M2</v>
          </cell>
          <cell r="D2512">
            <v>58.47</v>
          </cell>
          <cell r="E2512" t="str">
            <v>SIURB-E Jul/25</v>
          </cell>
        </row>
        <row r="2513">
          <cell r="A2513">
            <v>17070045</v>
          </cell>
          <cell r="B2513" t="str">
            <v>RECOLOCAÇÃO DE GUIAS DE CONCRETO</v>
          </cell>
          <cell r="C2513" t="str">
            <v>M</v>
          </cell>
          <cell r="D2513">
            <v>73.14</v>
          </cell>
          <cell r="E2513" t="str">
            <v>SIURB-E Jul/25</v>
          </cell>
        </row>
        <row r="2514">
          <cell r="A2514">
            <v>17070046</v>
          </cell>
          <cell r="B2514" t="str">
            <v>RECOLOCAÇÃO DE PISO INTERTRAVADO COM AREIA RECICLADA</v>
          </cell>
          <cell r="C2514" t="str">
            <v>M2</v>
          </cell>
          <cell r="D2514">
            <v>37.020000000000003</v>
          </cell>
          <cell r="E2514" t="str">
            <v>SIURB-E Jul/25</v>
          </cell>
        </row>
        <row r="2515">
          <cell r="A2515">
            <v>17070087</v>
          </cell>
          <cell r="B2515" t="str">
            <v>RECOLOCAÇÃO DE PORTA-GIZ, INCLUSIVE SUPORTES</v>
          </cell>
          <cell r="C2515" t="str">
            <v>M</v>
          </cell>
          <cell r="D2515">
            <v>31.49</v>
          </cell>
          <cell r="E2515" t="str">
            <v>SIURB-E Jul/25</v>
          </cell>
        </row>
        <row r="2516">
          <cell r="A2516">
            <v>17070090</v>
          </cell>
          <cell r="B2516" t="str">
            <v>RECOLOCAÇÃO DE COIFA EM CHAPA PARA FOGÃO DE 3 OU 4 BOCAS</v>
          </cell>
          <cell r="C2516" t="str">
            <v>UN</v>
          </cell>
          <cell r="D2516">
            <v>110.72</v>
          </cell>
          <cell r="E2516" t="str">
            <v>SIURB-E Jul/25</v>
          </cell>
        </row>
        <row r="2517">
          <cell r="A2517">
            <v>17070091</v>
          </cell>
          <cell r="B2517" t="str">
            <v>RECOLOCAÇÃO DE COIFA EM CHAPA PARA FOGÃO DE 6 BOCAS</v>
          </cell>
          <cell r="C2517" t="str">
            <v>UN</v>
          </cell>
          <cell r="D2517">
            <v>146.53</v>
          </cell>
          <cell r="E2517" t="str">
            <v>SIURB-E Jul/25</v>
          </cell>
        </row>
        <row r="2518">
          <cell r="A2518">
            <v>17070092</v>
          </cell>
          <cell r="B2518" t="str">
            <v>RECOLOCAÇÃO DE EXAUSTOR</v>
          </cell>
          <cell r="C2518" t="str">
            <v>UN</v>
          </cell>
          <cell r="D2518">
            <v>44.41</v>
          </cell>
          <cell r="E2518" t="str">
            <v>SIURB-E Jul/25</v>
          </cell>
        </row>
        <row r="2519">
          <cell r="A2519">
            <v>17070093</v>
          </cell>
          <cell r="B2519" t="str">
            <v>RECOLOCAÇÃO DE DUTO DE EXAUSTÃO</v>
          </cell>
          <cell r="C2519" t="str">
            <v>M</v>
          </cell>
          <cell r="D2519">
            <v>30.29</v>
          </cell>
          <cell r="E2519" t="str">
            <v>SIURB-E Jul/25</v>
          </cell>
        </row>
        <row r="2520">
          <cell r="A2520">
            <v>17070094</v>
          </cell>
          <cell r="B2520" t="str">
            <v>RECOLOCAÇÃO DE PORTÃO DE FERRO PERFILADO TIPO PARQUE (GP5/GPM-1)</v>
          </cell>
          <cell r="C2520" t="str">
            <v>M2</v>
          </cell>
          <cell r="D2520">
            <v>104.28</v>
          </cell>
          <cell r="E2520" t="str">
            <v>SIURB-E Jul/25</v>
          </cell>
        </row>
        <row r="2521">
          <cell r="A2521">
            <v>17070096</v>
          </cell>
          <cell r="B2521" t="str">
            <v>RECOLOCAÇÃO DE CERCA DE TELA GALVANIZADA E RESPECTIVOS MOURÕES (FC 04/05)</v>
          </cell>
          <cell r="C2521" t="str">
            <v>M</v>
          </cell>
          <cell r="D2521">
            <v>87.33</v>
          </cell>
          <cell r="E2521" t="str">
            <v>SIURB-E Jul/25</v>
          </cell>
        </row>
        <row r="2522">
          <cell r="A2522">
            <v>17070101</v>
          </cell>
          <cell r="B2522" t="str">
            <v>RECOLOCAÇÃO DE PISO INTERTRAVADO COM AREIA RECICLADA</v>
          </cell>
          <cell r="C2522" t="str">
            <v>M2</v>
          </cell>
          <cell r="D2522">
            <v>38.049999999999997</v>
          </cell>
          <cell r="E2522" t="str">
            <v>SIURB-E Jul/25</v>
          </cell>
        </row>
        <row r="2523">
          <cell r="A2523">
            <v>17070102</v>
          </cell>
          <cell r="B2523" t="str">
            <v>RECOLOCAÇÃO DE MINI GUIAS DE CONCRETO</v>
          </cell>
          <cell r="C2523" t="str">
            <v>M</v>
          </cell>
          <cell r="D2523">
            <v>42.06</v>
          </cell>
          <cell r="E2523" t="str">
            <v>SIURB-E Jul/25</v>
          </cell>
        </row>
        <row r="2524">
          <cell r="A2524">
            <v>17080000</v>
          </cell>
          <cell r="B2524" t="str">
            <v>SERVIÇOS PARCIAIS</v>
          </cell>
          <cell r="C2524" t="str">
            <v>.</v>
          </cell>
          <cell r="D2524" t="str">
            <v>.</v>
          </cell>
          <cell r="E2524" t="str">
            <v>SIURB-E Jul/25</v>
          </cell>
        </row>
        <row r="2525">
          <cell r="A2525">
            <v>17080015</v>
          </cell>
          <cell r="B2525" t="str">
            <v>TELA GALVANIZADA PARA ALAMBRADO - MALHA 2" FIO 10</v>
          </cell>
          <cell r="C2525" t="str">
            <v>M2</v>
          </cell>
          <cell r="D2525">
            <v>111.18</v>
          </cell>
          <cell r="E2525" t="str">
            <v>SIURB-E Jul/25</v>
          </cell>
        </row>
        <row r="2526">
          <cell r="A2526">
            <v>17080019</v>
          </cell>
          <cell r="B2526" t="str">
            <v>FERRO TRABALHADO PARA GRADIS</v>
          </cell>
          <cell r="C2526" t="str">
            <v>KG</v>
          </cell>
          <cell r="D2526">
            <v>14.87</v>
          </cell>
          <cell r="E2526" t="str">
            <v>SIURB-E Jul/25</v>
          </cell>
        </row>
        <row r="2527">
          <cell r="A2527">
            <v>17080070</v>
          </cell>
          <cell r="B2527" t="str">
            <v>TABELA DE BASQUETE, INCLUSIVE ARO E CESTA - MADEIRA PINTADA</v>
          </cell>
          <cell r="C2527" t="str">
            <v>UN</v>
          </cell>
          <cell r="D2527">
            <v>1325.58</v>
          </cell>
          <cell r="E2527" t="str">
            <v>SIURB-E Jul/25</v>
          </cell>
        </row>
        <row r="2528">
          <cell r="A2528">
            <v>17080072</v>
          </cell>
          <cell r="B2528" t="str">
            <v>REPINTURA DE FAIXAS ATÉ 10CM - BORRACHA CLORADA</v>
          </cell>
          <cell r="C2528" t="str">
            <v>M</v>
          </cell>
          <cell r="D2528">
            <v>7.93</v>
          </cell>
          <cell r="E2528" t="str">
            <v>SIURB-E Jul/25</v>
          </cell>
        </row>
        <row r="2529">
          <cell r="A2529">
            <v>17080073</v>
          </cell>
          <cell r="B2529" t="str">
            <v>REPINTURA DE FAIXAS ATÉ 10CM - EPÓXI</v>
          </cell>
          <cell r="C2529" t="str">
            <v>M</v>
          </cell>
          <cell r="D2529">
            <v>10.64</v>
          </cell>
          <cell r="E2529" t="str">
            <v>SIURB-E Jul/25</v>
          </cell>
        </row>
        <row r="2530">
          <cell r="A2530">
            <v>17090003</v>
          </cell>
          <cell r="B2530" t="str">
            <v>LOCAÇÃO DE CONTAINER 2,30 X 6,00 M, ALT. 2,50 M, PARA ESCRITÓRIO, COM 1 SANITÁRIO, COMPLETO, SEM DIVISÓRIAS INTERNAS</v>
          </cell>
          <cell r="C2530" t="str">
            <v>UNXMÊS</v>
          </cell>
          <cell r="D2530">
            <v>1440.66</v>
          </cell>
          <cell r="E2530" t="str">
            <v>SIURB-E Jul/25</v>
          </cell>
        </row>
        <row r="2531">
          <cell r="A2531">
            <v>17091001</v>
          </cell>
          <cell r="B2531" t="str">
            <v>BALANCIM ELÉTRICO TIPO PLATAFORMA PARA TRANSPORTE VERTICAL, COM ALTURA ATÉ 60 METROS</v>
          </cell>
          <cell r="C2531" t="str">
            <v>MXDIÁRIA</v>
          </cell>
          <cell r="D2531">
            <v>16.309999999999999</v>
          </cell>
          <cell r="E2531" t="str">
            <v>SIURB-E Jul/25</v>
          </cell>
        </row>
        <row r="2532">
          <cell r="A2532">
            <v>17091002</v>
          </cell>
          <cell r="B2532" t="str">
            <v>BALANCIM MANIVELA TIPO ANDAIME SUSPENSO, COM CAPACIDADE DE CARGA ATÉ 445 KG</v>
          </cell>
          <cell r="C2532" t="str">
            <v>MXDIÁRIA</v>
          </cell>
          <cell r="D2532">
            <v>9.3699999999999992</v>
          </cell>
          <cell r="E2532" t="str">
            <v>SIURB-E Jul/25</v>
          </cell>
        </row>
        <row r="2533">
          <cell r="A2533">
            <v>17101003</v>
          </cell>
          <cell r="B2533" t="str">
            <v>LOCAÇÃO DE CONTAINER 2,30 X 6,00 M, ALT. 2,50 M, PARA ESCRITÓRIO, COM 1 SANITÁRIO, COMPLETO, SEM DIVISÓRIAS INTERNAS</v>
          </cell>
          <cell r="C2533" t="str">
            <v>UNXMÊS</v>
          </cell>
          <cell r="D2533">
            <v>1440.66</v>
          </cell>
          <cell r="E2533" t="str">
            <v>SIURB-E Jul/25</v>
          </cell>
        </row>
        <row r="2534">
          <cell r="A2534">
            <v>18000000</v>
          </cell>
          <cell r="B2534" t="str">
            <v>PAISAGISMO</v>
          </cell>
          <cell r="C2534"/>
          <cell r="D2534"/>
          <cell r="E2534" t="str">
            <v>SIURB-E Jul/25</v>
          </cell>
        </row>
        <row r="2535">
          <cell r="A2535">
            <v>18001000</v>
          </cell>
          <cell r="B2535" t="str">
            <v>SERVIÇOS GERAIS</v>
          </cell>
          <cell r="C2535" t="str">
            <v>.</v>
          </cell>
          <cell r="D2535" t="str">
            <v>.</v>
          </cell>
          <cell r="E2535" t="str">
            <v>SIURB-E Jul/25</v>
          </cell>
        </row>
        <row r="2536">
          <cell r="A2536">
            <v>18001001</v>
          </cell>
          <cell r="B2536" t="str">
            <v>TUTOR E AMARILHO PARA ÁRVORES</v>
          </cell>
          <cell r="C2536" t="str">
            <v>UN</v>
          </cell>
          <cell r="D2536">
            <v>24.75</v>
          </cell>
          <cell r="E2536" t="str">
            <v>SIURB-E Jul/25</v>
          </cell>
        </row>
        <row r="2537">
          <cell r="A2537">
            <v>18001003</v>
          </cell>
          <cell r="B2537" t="str">
            <v>PROTETOR TIPO PARQUE PARA ÁRVORES</v>
          </cell>
          <cell r="C2537" t="str">
            <v>UN</v>
          </cell>
          <cell r="D2537">
            <v>133.76</v>
          </cell>
          <cell r="E2537" t="str">
            <v>SIURB-E Jul/25</v>
          </cell>
        </row>
        <row r="2538">
          <cell r="A2538">
            <v>18002000</v>
          </cell>
          <cell r="B2538" t="str">
            <v>ÁRVORES E PALMEIRAS - FORNECIMENTO E PLANTIO</v>
          </cell>
          <cell r="C2538" t="str">
            <v>.</v>
          </cell>
          <cell r="D2538" t="str">
            <v>.</v>
          </cell>
          <cell r="E2538" t="str">
            <v>SIURB-E Jul/25</v>
          </cell>
        </row>
        <row r="2539">
          <cell r="A2539">
            <v>18002003</v>
          </cell>
          <cell r="B2539" t="str">
            <v>ALECRIM DE CAMPINAS (HOLOCALIX GLAZZIOVII)</v>
          </cell>
          <cell r="C2539" t="str">
            <v>UN</v>
          </cell>
          <cell r="D2539">
            <v>319.3</v>
          </cell>
          <cell r="E2539" t="str">
            <v>SIURB-E Jul/25</v>
          </cell>
        </row>
        <row r="2540">
          <cell r="A2540">
            <v>18002004</v>
          </cell>
          <cell r="B2540" t="str">
            <v>GOIABA DA SERRA (ACCA SELLOWIANA)</v>
          </cell>
          <cell r="C2540" t="str">
            <v>UN</v>
          </cell>
          <cell r="D2540">
            <v>331.38</v>
          </cell>
          <cell r="E2540" t="str">
            <v>SIURB-E Jul/25</v>
          </cell>
        </row>
        <row r="2541">
          <cell r="A2541">
            <v>18002005</v>
          </cell>
          <cell r="B2541" t="str">
            <v>GUARITÁ  (ASTRONIUM GRAVEOLENS)</v>
          </cell>
          <cell r="C2541" t="str">
            <v>UN</v>
          </cell>
          <cell r="D2541">
            <v>309.23</v>
          </cell>
          <cell r="E2541" t="str">
            <v>SIURB-E Jul/25</v>
          </cell>
        </row>
        <row r="2542">
          <cell r="A2542">
            <v>18002006</v>
          </cell>
          <cell r="B2542" t="str">
            <v>PAU MARFIM  (BALFOURODENDRON RIEDELLIANUM)</v>
          </cell>
          <cell r="C2542" t="str">
            <v>UN</v>
          </cell>
          <cell r="D2542">
            <v>250.1</v>
          </cell>
          <cell r="E2542" t="str">
            <v>SIURB-E Jul/25</v>
          </cell>
        </row>
        <row r="2543">
          <cell r="A2543">
            <v>18002007</v>
          </cell>
          <cell r="B2543" t="str">
            <v>GUANANDI (CALOPHYLLUM BRASILIENSES)</v>
          </cell>
          <cell r="C2543" t="str">
            <v>UN</v>
          </cell>
          <cell r="D2543">
            <v>244.38</v>
          </cell>
          <cell r="E2543" t="str">
            <v>SIURB-E Jul/25</v>
          </cell>
        </row>
        <row r="2544">
          <cell r="A2544">
            <v>18002008</v>
          </cell>
          <cell r="B2544" t="str">
            <v>CAMBUCI (CAMPOMANESIA PHAEA)</v>
          </cell>
          <cell r="C2544" t="str">
            <v>UN</v>
          </cell>
          <cell r="D2544">
            <v>342.78</v>
          </cell>
          <cell r="E2544" t="str">
            <v>SIURB-E Jul/25</v>
          </cell>
        </row>
        <row r="2545">
          <cell r="A2545">
            <v>18002009</v>
          </cell>
          <cell r="B2545" t="str">
            <v>GABIROBA (CAMPOMANESIA XANTHOCARPA)</v>
          </cell>
          <cell r="C2545" t="str">
            <v>UN</v>
          </cell>
          <cell r="D2545">
            <v>290.10000000000002</v>
          </cell>
          <cell r="E2545" t="str">
            <v>SIURB-E Jul/25</v>
          </cell>
        </row>
        <row r="2546">
          <cell r="A2546">
            <v>18002010</v>
          </cell>
          <cell r="B2546" t="str">
            <v>CASSIA (CASSIA MULTIJUGA)</v>
          </cell>
          <cell r="C2546" t="str">
            <v>UN</v>
          </cell>
          <cell r="D2546">
            <v>323.5</v>
          </cell>
          <cell r="E2546" t="str">
            <v>SIURB-E Jul/25</v>
          </cell>
        </row>
        <row r="2547">
          <cell r="A2547">
            <v>18002011</v>
          </cell>
          <cell r="B2547" t="str">
            <v>CÁSSIA FERRUGEM (CASSIA FERRUGINEA)</v>
          </cell>
          <cell r="C2547" t="str">
            <v>UN</v>
          </cell>
          <cell r="D2547">
            <v>316.56</v>
          </cell>
          <cell r="E2547" t="str">
            <v>SIURB-E Jul/25</v>
          </cell>
        </row>
        <row r="2548">
          <cell r="A2548">
            <v>18002012</v>
          </cell>
          <cell r="B2548" t="str">
            <v>FALSO BARBATIMÃO (CASSIA LEPTOPHYLLA)</v>
          </cell>
          <cell r="C2548" t="str">
            <v>UN</v>
          </cell>
          <cell r="D2548">
            <v>320.05</v>
          </cell>
          <cell r="E2548" t="str">
            <v>SIURB-E Jul/25</v>
          </cell>
        </row>
        <row r="2549">
          <cell r="A2549">
            <v>18002013</v>
          </cell>
          <cell r="B2549" t="str">
            <v>PAU VIOLA (CITHAREXYLUM MYRIANTHUM)</v>
          </cell>
          <cell r="C2549" t="str">
            <v>UN</v>
          </cell>
          <cell r="D2549">
            <v>332.75</v>
          </cell>
          <cell r="E2549" t="str">
            <v>SIURB-E Jul/25</v>
          </cell>
        </row>
        <row r="2550">
          <cell r="A2550">
            <v>18002014</v>
          </cell>
          <cell r="B2550" t="str">
            <v>IPÊ VERDE (CYBYSTAX ANTISYPHILITICA)</v>
          </cell>
          <cell r="C2550" t="str">
            <v>UN</v>
          </cell>
          <cell r="D2550">
            <v>233.13</v>
          </cell>
          <cell r="E2550" t="str">
            <v>SIURB-E Jul/25</v>
          </cell>
        </row>
        <row r="2551">
          <cell r="A2551">
            <v>18002015</v>
          </cell>
          <cell r="B2551" t="str">
            <v>SAGUARAGI (COLUBRINA GLANDULOSA)</v>
          </cell>
          <cell r="C2551" t="str">
            <v>UN</v>
          </cell>
          <cell r="D2551">
            <v>243.5</v>
          </cell>
          <cell r="E2551" t="str">
            <v>SIURB-E Jul/25</v>
          </cell>
        </row>
        <row r="2552">
          <cell r="A2552">
            <v>18002016</v>
          </cell>
          <cell r="B2552" t="str">
            <v>MULUNGU ( ERYTHRINA FALCATA)</v>
          </cell>
          <cell r="C2552" t="str">
            <v>UN</v>
          </cell>
          <cell r="D2552">
            <v>333.94</v>
          </cell>
          <cell r="E2552" t="str">
            <v>SIURB-E Jul/25</v>
          </cell>
        </row>
        <row r="2553">
          <cell r="A2553">
            <v>18002017</v>
          </cell>
          <cell r="B2553" t="str">
            <v>UVAIA (EUGENIA PYRIFORMIS)</v>
          </cell>
          <cell r="C2553" t="str">
            <v>UN</v>
          </cell>
          <cell r="D2553">
            <v>435.5</v>
          </cell>
          <cell r="E2553" t="str">
            <v>SIURB-E Jul/25</v>
          </cell>
        </row>
        <row r="2554">
          <cell r="A2554">
            <v>18002018</v>
          </cell>
          <cell r="B2554" t="str">
            <v>PITANGUEIRA ( EUGENIA UNIFLORA)</v>
          </cell>
          <cell r="C2554" t="str">
            <v>UN</v>
          </cell>
          <cell r="D2554">
            <v>364.24</v>
          </cell>
          <cell r="E2554" t="str">
            <v>SIURB-E Jul/25</v>
          </cell>
        </row>
        <row r="2555">
          <cell r="A2555">
            <v>18002019</v>
          </cell>
          <cell r="B2555" t="str">
            <v>IPÊ BRANCO (HANDROANTHUS ROSEO ALBA)</v>
          </cell>
          <cell r="C2555" t="str">
            <v>UN</v>
          </cell>
          <cell r="D2555">
            <v>305.23</v>
          </cell>
          <cell r="E2555" t="str">
            <v>SIURB-E Jul/25</v>
          </cell>
        </row>
        <row r="2556">
          <cell r="A2556">
            <v>18002020</v>
          </cell>
          <cell r="B2556" t="str">
            <v>IPÊ AMARELO DO BREJO (HANDROANTHUS UMBELLATUS)</v>
          </cell>
          <cell r="C2556" t="str">
            <v>UN</v>
          </cell>
          <cell r="D2556">
            <v>355.43</v>
          </cell>
          <cell r="E2556" t="str">
            <v>SIURB-E Jul/25</v>
          </cell>
        </row>
        <row r="2557">
          <cell r="A2557">
            <v>18002021</v>
          </cell>
          <cell r="B2557" t="str">
            <v>IPÊ TABACO (HANDROANTHUS VELLOSOI)</v>
          </cell>
          <cell r="C2557" t="str">
            <v>UN</v>
          </cell>
          <cell r="D2557">
            <v>308.37</v>
          </cell>
          <cell r="E2557" t="str">
            <v>SIURB-E Jul/25</v>
          </cell>
        </row>
        <row r="2558">
          <cell r="A2558">
            <v>18002022</v>
          </cell>
          <cell r="B2558" t="str">
            <v>INGÁ FEIJÃO (INGA MARGINATA)</v>
          </cell>
          <cell r="C2558" t="str">
            <v>UN</v>
          </cell>
          <cell r="D2558">
            <v>349.37</v>
          </cell>
          <cell r="E2558" t="str">
            <v>SIURB-E Jul/25</v>
          </cell>
        </row>
        <row r="2559">
          <cell r="A2559">
            <v>18002023</v>
          </cell>
          <cell r="B2559" t="str">
            <v>JACARANDÁ DE MINAS (JACARANDA CUSPIDIFOLIA)</v>
          </cell>
          <cell r="C2559" t="str">
            <v>UN</v>
          </cell>
          <cell r="D2559">
            <v>309.57</v>
          </cell>
          <cell r="E2559" t="str">
            <v>SIURB-E Jul/25</v>
          </cell>
        </row>
        <row r="2560">
          <cell r="A2560">
            <v>18002024</v>
          </cell>
          <cell r="B2560" t="str">
            <v>CAROBÃO (JACARANDA MICRANTHA)</v>
          </cell>
          <cell r="C2560" t="str">
            <v>UN</v>
          </cell>
          <cell r="D2560">
            <v>272.79000000000002</v>
          </cell>
          <cell r="E2560" t="str">
            <v>SIURB-E Jul/25</v>
          </cell>
        </row>
        <row r="2561">
          <cell r="A2561">
            <v>18002025</v>
          </cell>
          <cell r="B2561" t="str">
            <v>IPÊ AMARELO (TABEBUIA CHRYSOTRICHA)</v>
          </cell>
          <cell r="C2561" t="str">
            <v>UN</v>
          </cell>
          <cell r="D2561">
            <v>217.09</v>
          </cell>
          <cell r="E2561" t="str">
            <v>SIURB-E Jul/25</v>
          </cell>
        </row>
        <row r="2562">
          <cell r="A2562">
            <v>18002026</v>
          </cell>
          <cell r="B2562" t="str">
            <v>IPÊ ROSA (TABEBUIA AVELLANEDAE)</v>
          </cell>
          <cell r="C2562" t="str">
            <v>UN</v>
          </cell>
          <cell r="D2562">
            <v>349.52</v>
          </cell>
          <cell r="E2562" t="str">
            <v>SIURB-E Jul/25</v>
          </cell>
        </row>
        <row r="2563">
          <cell r="A2563">
            <v>18002027</v>
          </cell>
          <cell r="B2563" t="str">
            <v>IPÊ ROXO (TABEBUIA IMPETIGINOSA)</v>
          </cell>
          <cell r="C2563" t="str">
            <v>UN</v>
          </cell>
          <cell r="D2563">
            <v>350.67</v>
          </cell>
          <cell r="E2563" t="str">
            <v>SIURB-E Jul/25</v>
          </cell>
        </row>
        <row r="2564">
          <cell r="A2564">
            <v>18002028</v>
          </cell>
          <cell r="B2564" t="str">
            <v>CAROBINHA (JACARANDA PUBERULA)</v>
          </cell>
          <cell r="C2564" t="str">
            <v>UN</v>
          </cell>
          <cell r="D2564">
            <v>248.44</v>
          </cell>
          <cell r="E2564" t="str">
            <v>SIURB-E Jul/25</v>
          </cell>
        </row>
        <row r="2565">
          <cell r="A2565">
            <v>18002029</v>
          </cell>
          <cell r="B2565" t="str">
            <v>EMBIRA DE SAPO - LONCHOCARPUS MUELBERGIANUS</v>
          </cell>
          <cell r="C2565" t="str">
            <v>UN</v>
          </cell>
          <cell r="D2565">
            <v>288.77999999999997</v>
          </cell>
          <cell r="E2565" t="str">
            <v>SIURB-E Jul/25</v>
          </cell>
        </row>
        <row r="2566">
          <cell r="A2566">
            <v>18002030</v>
          </cell>
          <cell r="B2566" t="str">
            <v>AÇOITA CAVALO (LUEHEA DIVARICATA)</v>
          </cell>
          <cell r="C2566" t="str">
            <v>UN</v>
          </cell>
          <cell r="D2566">
            <v>297.06</v>
          </cell>
          <cell r="E2566" t="str">
            <v>SIURB-E Jul/25</v>
          </cell>
        </row>
        <row r="2567">
          <cell r="A2567">
            <v>18002031</v>
          </cell>
          <cell r="B2567" t="str">
            <v>JACARANDÁ DO CAMPO (MICHAERIUM ACUTIFOLIUM)</v>
          </cell>
          <cell r="C2567" t="str">
            <v>UN</v>
          </cell>
          <cell r="D2567">
            <v>368.75</v>
          </cell>
          <cell r="E2567" t="str">
            <v>SIURB-E Jul/25</v>
          </cell>
        </row>
        <row r="2568">
          <cell r="A2568">
            <v>18002032</v>
          </cell>
          <cell r="B2568" t="str">
            <v>JACARANDÁ BRANCO (MICHAERIUM PARAGUAIENSIS)</v>
          </cell>
          <cell r="C2568" t="str">
            <v>UN</v>
          </cell>
          <cell r="D2568">
            <v>234.59</v>
          </cell>
          <cell r="E2568" t="str">
            <v>SIURB-E Jul/25</v>
          </cell>
        </row>
        <row r="2569">
          <cell r="A2569">
            <v>18002033</v>
          </cell>
          <cell r="B2569" t="str">
            <v>CAMBOATÁ BRANCO (MATAYBA ELAEAGNOIDES)</v>
          </cell>
          <cell r="C2569" t="str">
            <v>UN</v>
          </cell>
          <cell r="D2569">
            <v>281.08</v>
          </cell>
          <cell r="E2569" t="str">
            <v>SIURB-E Jul/25</v>
          </cell>
        </row>
        <row r="2570">
          <cell r="A2570">
            <v>18002034</v>
          </cell>
          <cell r="B2570" t="str">
            <v>AROEIRA PRETA (MYRACRODURON URUNDEUVA)</v>
          </cell>
          <cell r="C2570" t="str">
            <v>UN</v>
          </cell>
          <cell r="D2570">
            <v>236.11</v>
          </cell>
          <cell r="E2570" t="str">
            <v>SIURB-E Jul/25</v>
          </cell>
        </row>
        <row r="2571">
          <cell r="A2571">
            <v>18002035</v>
          </cell>
          <cell r="B2571" t="str">
            <v>PAINEIRA (CHORISIA SPECIOSA)</v>
          </cell>
          <cell r="C2571" t="str">
            <v>UN</v>
          </cell>
          <cell r="D2571">
            <v>351.52</v>
          </cell>
          <cell r="E2571" t="str">
            <v>SIURB-E Jul/25</v>
          </cell>
        </row>
        <row r="2572">
          <cell r="A2572">
            <v>18002036</v>
          </cell>
          <cell r="B2572" t="str">
            <v>CAMBUÍ (MYRCIA SELLOI)</v>
          </cell>
          <cell r="C2572" t="str">
            <v>UN</v>
          </cell>
          <cell r="D2572">
            <v>274.16000000000003</v>
          </cell>
          <cell r="E2572" t="str">
            <v>SIURB-E Jul/25</v>
          </cell>
        </row>
        <row r="2573">
          <cell r="A2573">
            <v>18002037</v>
          </cell>
          <cell r="B2573" t="str">
            <v>PAU-BRASIL (CAESALPINIA ECHINATA)</v>
          </cell>
          <cell r="C2573" t="str">
            <v>UN</v>
          </cell>
          <cell r="D2573">
            <v>323.45</v>
          </cell>
          <cell r="E2573" t="str">
            <v>SIURB-E Jul/25</v>
          </cell>
        </row>
        <row r="2574">
          <cell r="A2574">
            <v>18002038</v>
          </cell>
          <cell r="B2574" t="str">
            <v>CABREÚVA PARDA (MYROCARPUS FRONDOSUS)</v>
          </cell>
          <cell r="C2574" t="str">
            <v>UN</v>
          </cell>
          <cell r="D2574">
            <v>313.60000000000002</v>
          </cell>
          <cell r="E2574" t="str">
            <v>SIURB-E Jul/25</v>
          </cell>
        </row>
        <row r="2575">
          <cell r="A2575">
            <v>18002039</v>
          </cell>
          <cell r="B2575" t="str">
            <v>CABREÚVA ( MIROXYLON PERUIFERUM)</v>
          </cell>
          <cell r="C2575" t="str">
            <v>UN</v>
          </cell>
          <cell r="D2575">
            <v>354.14</v>
          </cell>
          <cell r="E2575" t="str">
            <v>SIURB-E Jul/25</v>
          </cell>
        </row>
        <row r="2576">
          <cell r="A2576">
            <v>18002040</v>
          </cell>
          <cell r="B2576" t="str">
            <v>PAU-FERRO (CAESALPINIA FERREA)</v>
          </cell>
          <cell r="C2576" t="str">
            <v>UN</v>
          </cell>
          <cell r="D2576">
            <v>314.07</v>
          </cell>
          <cell r="E2576" t="str">
            <v>SIURB-E Jul/25</v>
          </cell>
        </row>
        <row r="2577">
          <cell r="A2577">
            <v>18002041</v>
          </cell>
          <cell r="B2577" t="str">
            <v>BORDÃO DE VELHO (SAMANEA TUBULOSA)</v>
          </cell>
          <cell r="C2577" t="str">
            <v>UN</v>
          </cell>
          <cell r="D2577">
            <v>326.52</v>
          </cell>
          <cell r="E2577" t="str">
            <v>SIURB-E Jul/25</v>
          </cell>
        </row>
        <row r="2578">
          <cell r="A2578">
            <v>18002042</v>
          </cell>
          <cell r="B2578" t="str">
            <v>PITOMBA (TALISIA ESCULENTA)</v>
          </cell>
          <cell r="C2578" t="str">
            <v>UN</v>
          </cell>
          <cell r="D2578">
            <v>322.62</v>
          </cell>
          <cell r="E2578" t="str">
            <v>SIURB-E Jul/25</v>
          </cell>
        </row>
        <row r="2579">
          <cell r="A2579">
            <v>18002050</v>
          </cell>
          <cell r="B2579" t="str">
            <v>SIBIPIRUNA (CAESALPINIA PELTOPHOROIDES)</v>
          </cell>
          <cell r="C2579" t="str">
            <v>UN</v>
          </cell>
          <cell r="D2579">
            <v>381.12</v>
          </cell>
          <cell r="E2579" t="str">
            <v>SIURB-E Jul/25</v>
          </cell>
        </row>
        <row r="2580">
          <cell r="A2580">
            <v>18002052</v>
          </cell>
          <cell r="B2580" t="str">
            <v>SUINÃ (ERYTRINA SPECIOSA)</v>
          </cell>
          <cell r="C2580" t="str">
            <v>UN</v>
          </cell>
          <cell r="D2580">
            <v>180.97</v>
          </cell>
          <cell r="E2580" t="str">
            <v>SIURB-E Jul/25</v>
          </cell>
        </row>
        <row r="2581">
          <cell r="A2581">
            <v>18002055</v>
          </cell>
          <cell r="B2581" t="str">
            <v>TIPUANA (TIPUANA TIPU)</v>
          </cell>
          <cell r="C2581" t="str">
            <v>UN</v>
          </cell>
          <cell r="D2581">
            <v>438.07</v>
          </cell>
          <cell r="E2581" t="str">
            <v>SIURB-E Jul/25</v>
          </cell>
        </row>
        <row r="2582">
          <cell r="A2582">
            <v>18002061</v>
          </cell>
          <cell r="B2582" t="str">
            <v>ARECA BAMBU (CHRYSALIDO CARPUS LUTESCENS)</v>
          </cell>
          <cell r="C2582" t="str">
            <v>UN</v>
          </cell>
          <cell r="D2582">
            <v>98.09</v>
          </cell>
          <cell r="E2582" t="str">
            <v>SIURB-E Jul/25</v>
          </cell>
        </row>
        <row r="2583">
          <cell r="A2583">
            <v>18002063</v>
          </cell>
          <cell r="B2583" t="str">
            <v>BURITI (MAURITIA VINIFERA)</v>
          </cell>
          <cell r="C2583" t="str">
            <v>UN</v>
          </cell>
          <cell r="D2583">
            <v>282.83</v>
          </cell>
          <cell r="E2583" t="str">
            <v>SIURB-E Jul/25</v>
          </cell>
        </row>
        <row r="2584">
          <cell r="A2584">
            <v>18002065</v>
          </cell>
          <cell r="B2584" t="str">
            <v>COLINIA (CHAMAEDOREA ELEGANS)</v>
          </cell>
          <cell r="C2584" t="str">
            <v>UN</v>
          </cell>
          <cell r="D2584">
            <v>288.56</v>
          </cell>
          <cell r="E2584" t="str">
            <v>SIURB-E Jul/25</v>
          </cell>
        </row>
        <row r="2585">
          <cell r="A2585">
            <v>18002067</v>
          </cell>
          <cell r="B2585" t="str">
            <v>COQUEIRO (COCOS NUCIFERA)</v>
          </cell>
          <cell r="C2585" t="str">
            <v>UN</v>
          </cell>
          <cell r="D2585">
            <v>174.66</v>
          </cell>
          <cell r="E2585" t="str">
            <v>SIURB-E Jul/25</v>
          </cell>
        </row>
        <row r="2586">
          <cell r="A2586">
            <v>18002070</v>
          </cell>
          <cell r="B2586" t="str">
            <v>GUARIROBA (SYAGRUS OLERACEA)</v>
          </cell>
          <cell r="C2586" t="str">
            <v>UN</v>
          </cell>
          <cell r="D2586">
            <v>193.44</v>
          </cell>
          <cell r="E2586" t="str">
            <v>SIURB-E Jul/25</v>
          </cell>
        </row>
        <row r="2587">
          <cell r="A2587">
            <v>18002073</v>
          </cell>
          <cell r="B2587" t="str">
            <v>JERIVÁ (ARECASTRUM ROMANZOFFIANUM)</v>
          </cell>
          <cell r="C2587" t="str">
            <v>UN</v>
          </cell>
          <cell r="D2587">
            <v>156.22</v>
          </cell>
          <cell r="E2587" t="str">
            <v>SIURB-E Jul/25</v>
          </cell>
        </row>
        <row r="2588">
          <cell r="A2588">
            <v>18002075</v>
          </cell>
          <cell r="B2588" t="str">
            <v>LATÂNIA (LATANIA SPP)</v>
          </cell>
          <cell r="C2588" t="str">
            <v>UN</v>
          </cell>
          <cell r="D2588">
            <v>163.97</v>
          </cell>
          <cell r="E2588" t="str">
            <v>SIURB-E Jul/25</v>
          </cell>
        </row>
        <row r="2589">
          <cell r="A2589">
            <v>18002077</v>
          </cell>
          <cell r="B2589" t="str">
            <v>SEAFORTIA (ARCHONTO PHOENIX CUNNINGHAMIANA)</v>
          </cell>
          <cell r="C2589" t="str">
            <v>UN</v>
          </cell>
          <cell r="D2589">
            <v>165.32</v>
          </cell>
          <cell r="E2589" t="str">
            <v>SIURB-E Jul/25</v>
          </cell>
        </row>
        <row r="2590">
          <cell r="A2590">
            <v>18002080</v>
          </cell>
          <cell r="B2590" t="str">
            <v>PALMEIRA IMPERIAL (ROY STONEAOLERACEA)</v>
          </cell>
          <cell r="C2590" t="str">
            <v>UN</v>
          </cell>
          <cell r="D2590">
            <v>179.65</v>
          </cell>
          <cell r="E2590" t="str">
            <v>SIURB-E Jul/25</v>
          </cell>
        </row>
        <row r="2591">
          <cell r="A2591">
            <v>18002090</v>
          </cell>
          <cell r="B2591" t="str">
            <v>PATA DE VACA (BAUHINIA VARIEGATA)</v>
          </cell>
          <cell r="C2591" t="str">
            <v>UN</v>
          </cell>
          <cell r="D2591">
            <v>323.26</v>
          </cell>
          <cell r="E2591" t="str">
            <v>SIURB-E Jul/25</v>
          </cell>
        </row>
        <row r="2592">
          <cell r="A2592">
            <v>18002091</v>
          </cell>
          <cell r="B2592" t="str">
            <v>QUARESMEIRA (TIBOUCHINA GRANULOSA)</v>
          </cell>
          <cell r="C2592" t="str">
            <v>UN</v>
          </cell>
          <cell r="D2592">
            <v>362.38</v>
          </cell>
          <cell r="E2592" t="str">
            <v>SIURB-E Jul/25</v>
          </cell>
        </row>
        <row r="2593">
          <cell r="A2593">
            <v>18002092</v>
          </cell>
          <cell r="B2593" t="str">
            <v>MANACA DA SERRA (TIBOUCHINA MUTABILIS)</v>
          </cell>
          <cell r="C2593" t="str">
            <v>UN</v>
          </cell>
          <cell r="D2593">
            <v>320.48</v>
          </cell>
          <cell r="E2593" t="str">
            <v>SIURB-E Jul/25</v>
          </cell>
        </row>
        <row r="2594">
          <cell r="A2594">
            <v>18002101</v>
          </cell>
          <cell r="B2594" t="str">
            <v>ALGODOEIRO-DA-PRAIA (HIBISCUS TILIACEUS)</v>
          </cell>
          <cell r="C2594" t="str">
            <v>UN</v>
          </cell>
          <cell r="D2594">
            <v>197.73</v>
          </cell>
          <cell r="E2594" t="str">
            <v>SIURB-E Jul/25</v>
          </cell>
        </row>
        <row r="2595">
          <cell r="A2595">
            <v>18002103</v>
          </cell>
          <cell r="B2595" t="str">
            <v>AROEIRA PIMENTEIRA (SCHINUS TEREBINTHIFOLIA)</v>
          </cell>
          <cell r="C2595" t="str">
            <v>UN</v>
          </cell>
          <cell r="D2595">
            <v>76.89</v>
          </cell>
          <cell r="E2595" t="str">
            <v>SIURB-E Jul/25</v>
          </cell>
        </row>
        <row r="2596">
          <cell r="A2596">
            <v>18002110</v>
          </cell>
          <cell r="B2596" t="str">
            <v>MOGNO BRASILEIRO (SWIETENIA MACROPHYLLA)</v>
          </cell>
          <cell r="C2596" t="str">
            <v>UN</v>
          </cell>
          <cell r="D2596">
            <v>192.15</v>
          </cell>
          <cell r="E2596" t="str">
            <v>SIURB-E Jul/25</v>
          </cell>
        </row>
        <row r="2597">
          <cell r="A2597">
            <v>18003000</v>
          </cell>
          <cell r="B2597" t="str">
            <v>ARBUSTOS, FORRAÇÕES E TREPADEIRAS - FORNECIMENTO E PLANTIO</v>
          </cell>
          <cell r="C2597" t="str">
            <v>.</v>
          </cell>
          <cell r="D2597" t="str">
            <v>.</v>
          </cell>
          <cell r="E2597" t="str">
            <v>SIURB-E Jul/25</v>
          </cell>
        </row>
        <row r="2598">
          <cell r="A2598">
            <v>18003001</v>
          </cell>
          <cell r="B2598" t="str">
            <v>GRAMA BATATAES EM PLACAS (PASPALUM NOTATUM)</v>
          </cell>
          <cell r="C2598" t="str">
            <v>M2</v>
          </cell>
          <cell r="D2598">
            <v>24.44</v>
          </cell>
          <cell r="E2598" t="str">
            <v>SIURB-E Jul/25</v>
          </cell>
        </row>
        <row r="2599">
          <cell r="A2599">
            <v>18003003</v>
          </cell>
          <cell r="B2599" t="str">
            <v>GRAMA SÃO CARLOS EM PLACAS (ANOXONOPUS OBTUSIFOLIUS)</v>
          </cell>
          <cell r="C2599" t="str">
            <v>M2</v>
          </cell>
          <cell r="D2599">
            <v>32.97</v>
          </cell>
          <cell r="E2599" t="str">
            <v>SIURB-E Jul/25</v>
          </cell>
        </row>
        <row r="2600">
          <cell r="A2600">
            <v>18003005</v>
          </cell>
          <cell r="B2600" t="str">
            <v>GRAMA ESMERALDA</v>
          </cell>
          <cell r="C2600" t="str">
            <v>M2</v>
          </cell>
          <cell r="D2600">
            <v>24.35</v>
          </cell>
          <cell r="E2600" t="str">
            <v>SIURB-E Jul/25</v>
          </cell>
        </row>
        <row r="2601">
          <cell r="A2601">
            <v>18003007</v>
          </cell>
          <cell r="B2601" t="str">
            <v>GRAMA PRETA (OPHIOPOGUM JAPONICUS) - 36 MUDAS POR M2</v>
          </cell>
          <cell r="C2601" t="str">
            <v>M2</v>
          </cell>
          <cell r="D2601">
            <v>70.069999999999993</v>
          </cell>
          <cell r="E2601" t="str">
            <v>SIURB-E Jul/25</v>
          </cell>
        </row>
        <row r="2602">
          <cell r="A2602">
            <v>18003013</v>
          </cell>
          <cell r="B2602" t="str">
            <v>CINERARIA (SENECIO CINERARIA)</v>
          </cell>
          <cell r="C2602" t="str">
            <v>DÚZIA</v>
          </cell>
          <cell r="D2602">
            <v>82.39</v>
          </cell>
          <cell r="E2602" t="str">
            <v>SIURB-E Jul/25</v>
          </cell>
        </row>
        <row r="2603">
          <cell r="A2603">
            <v>18003015</v>
          </cell>
          <cell r="B2603" t="str">
            <v>CLOROFITO (CLOROPHYTUM CROMOSSUM)</v>
          </cell>
          <cell r="C2603" t="str">
            <v>DÚZIA</v>
          </cell>
          <cell r="D2603">
            <v>51.29</v>
          </cell>
          <cell r="E2603" t="str">
            <v>SIURB-E Jul/25</v>
          </cell>
        </row>
        <row r="2604">
          <cell r="A2604">
            <v>18003017</v>
          </cell>
          <cell r="B2604" t="str">
            <v>FILODENDRO (PHILODENDRON BIPINNATIFIDUM)</v>
          </cell>
          <cell r="C2604" t="str">
            <v>DÚZIA</v>
          </cell>
          <cell r="D2604">
            <v>92.98</v>
          </cell>
          <cell r="E2604" t="str">
            <v>SIURB-E Jul/25</v>
          </cell>
        </row>
        <row r="2605">
          <cell r="A2605">
            <v>18003019</v>
          </cell>
          <cell r="B2605" t="str">
            <v>HERA (HEDERA HELIX)</v>
          </cell>
          <cell r="C2605" t="str">
            <v>DÚZIA</v>
          </cell>
          <cell r="D2605">
            <v>53.86</v>
          </cell>
          <cell r="E2605" t="str">
            <v>SIURB-E Jul/25</v>
          </cell>
        </row>
        <row r="2606">
          <cell r="A2606">
            <v>18003021</v>
          </cell>
          <cell r="B2606" t="str">
            <v>LÍRIO (HEMEROCALLIS FLAVA)</v>
          </cell>
          <cell r="C2606" t="str">
            <v>DÚZIA</v>
          </cell>
          <cell r="D2606">
            <v>92.64</v>
          </cell>
          <cell r="E2606" t="str">
            <v>SIURB-E Jul/25</v>
          </cell>
        </row>
        <row r="2607">
          <cell r="A2607">
            <v>18003023</v>
          </cell>
          <cell r="B2607" t="str">
            <v>MARIA SEM VERGONHA (IMPATIENS SPP)</v>
          </cell>
          <cell r="C2607" t="str">
            <v>DÚZIA</v>
          </cell>
          <cell r="D2607">
            <v>58.79</v>
          </cell>
          <cell r="E2607" t="str">
            <v>SIURB-E Jul/25</v>
          </cell>
        </row>
        <row r="2608">
          <cell r="A2608">
            <v>18003025</v>
          </cell>
          <cell r="B2608" t="str">
            <v>MONSTERA (MONSTERA DELICIOSA)</v>
          </cell>
          <cell r="C2608" t="str">
            <v>UN</v>
          </cell>
          <cell r="D2608">
            <v>99.09</v>
          </cell>
          <cell r="E2608" t="str">
            <v>SIURB-E Jul/25</v>
          </cell>
        </row>
        <row r="2609">
          <cell r="A2609">
            <v>18003027</v>
          </cell>
          <cell r="B2609" t="str">
            <v>PILEA (PILEA CADIEREI)</v>
          </cell>
          <cell r="C2609" t="str">
            <v>DÚZIA</v>
          </cell>
          <cell r="D2609">
            <v>53.17</v>
          </cell>
          <cell r="E2609" t="str">
            <v>SIURB-E Jul/25</v>
          </cell>
        </row>
        <row r="2610">
          <cell r="A2610">
            <v>18003029</v>
          </cell>
          <cell r="B2610" t="str">
            <v>VEDELIA (WEDELIA PALUDARIS)</v>
          </cell>
          <cell r="C2610" t="str">
            <v>DÚZIA</v>
          </cell>
          <cell r="D2610">
            <v>54.5</v>
          </cell>
          <cell r="E2610" t="str">
            <v>SIURB-E Jul/25</v>
          </cell>
        </row>
        <row r="2611">
          <cell r="A2611">
            <v>18003041</v>
          </cell>
          <cell r="B2611" t="str">
            <v>IPOMÉIA (IPOMEIA LEARII)</v>
          </cell>
          <cell r="C2611" t="str">
            <v>UN</v>
          </cell>
          <cell r="D2611">
            <v>91.43</v>
          </cell>
          <cell r="E2611" t="str">
            <v>SIURB-E Jul/25</v>
          </cell>
        </row>
        <row r="2612">
          <cell r="A2612">
            <v>18003043</v>
          </cell>
          <cell r="B2612" t="str">
            <v>JASMIM ESTRELA (TRACHELOSPERMOM JASMINDA)</v>
          </cell>
          <cell r="C2612" t="str">
            <v>UN</v>
          </cell>
          <cell r="D2612">
            <v>78.540000000000006</v>
          </cell>
          <cell r="E2612" t="str">
            <v>SIURB-E Jul/25</v>
          </cell>
        </row>
        <row r="2613">
          <cell r="A2613">
            <v>18003045</v>
          </cell>
          <cell r="B2613" t="str">
            <v>LÁGRIMA DE CRISTO (CLERODENDRON THOMSONAE)</v>
          </cell>
          <cell r="C2613" t="str">
            <v>UN</v>
          </cell>
          <cell r="D2613">
            <v>74.13</v>
          </cell>
          <cell r="E2613" t="str">
            <v>SIURB-E Jul/25</v>
          </cell>
        </row>
        <row r="2614">
          <cell r="A2614">
            <v>18003047</v>
          </cell>
          <cell r="B2614" t="str">
            <v>MARACUJÁ (PASSIFLORA COERULEA)</v>
          </cell>
          <cell r="C2614" t="str">
            <v>UN</v>
          </cell>
          <cell r="D2614">
            <v>62.18</v>
          </cell>
          <cell r="E2614" t="str">
            <v>SIURB-E Jul/25</v>
          </cell>
        </row>
        <row r="2615">
          <cell r="A2615">
            <v>18003049</v>
          </cell>
          <cell r="B2615" t="str">
            <v>PRIMAVERA (BOUGAINVILLEA GLABRA)</v>
          </cell>
          <cell r="C2615" t="str">
            <v>UN</v>
          </cell>
          <cell r="D2615">
            <v>88.99</v>
          </cell>
          <cell r="E2615" t="str">
            <v>SIURB-E Jul/25</v>
          </cell>
        </row>
        <row r="2616">
          <cell r="A2616">
            <v>18003051</v>
          </cell>
          <cell r="B2616" t="str">
            <v>TUMBERGIA (THUNBERGIA GRANDIFLORA)</v>
          </cell>
          <cell r="C2616" t="str">
            <v>UN</v>
          </cell>
          <cell r="D2616">
            <v>68.290000000000006</v>
          </cell>
          <cell r="E2616" t="str">
            <v>SIURB-E Jul/25</v>
          </cell>
        </row>
        <row r="2617">
          <cell r="A2617">
            <v>18003053</v>
          </cell>
          <cell r="B2617" t="str">
            <v>UNHA DE GATO (FICUS PUMILA)</v>
          </cell>
          <cell r="C2617" t="str">
            <v>UN</v>
          </cell>
          <cell r="D2617">
            <v>9.4</v>
          </cell>
          <cell r="E2617" t="str">
            <v>SIURB-E Jul/25</v>
          </cell>
        </row>
        <row r="2618">
          <cell r="A2618">
            <v>18003061</v>
          </cell>
          <cell r="B2618" t="str">
            <v>ABUTILOM (ABUTILON STRIATUM)</v>
          </cell>
          <cell r="C2618" t="str">
            <v>UN</v>
          </cell>
          <cell r="D2618">
            <v>55.22</v>
          </cell>
          <cell r="E2618" t="str">
            <v>SIURB-E Jul/25</v>
          </cell>
        </row>
        <row r="2619">
          <cell r="A2619">
            <v>18003063</v>
          </cell>
          <cell r="B2619" t="str">
            <v>ACALIFA (ACALYPHA WILKESIANA)</v>
          </cell>
          <cell r="C2619" t="str">
            <v>UN</v>
          </cell>
          <cell r="D2619">
            <v>62.83</v>
          </cell>
          <cell r="E2619" t="str">
            <v>SIURB-E Jul/25</v>
          </cell>
        </row>
        <row r="2620">
          <cell r="A2620">
            <v>18003065</v>
          </cell>
          <cell r="B2620" t="str">
            <v>ALAMANDA (ALLAMANDA NERIIFOLIA)</v>
          </cell>
          <cell r="C2620" t="str">
            <v>UN</v>
          </cell>
          <cell r="D2620">
            <v>67.89</v>
          </cell>
          <cell r="E2620" t="str">
            <v>SIURB-E Jul/25</v>
          </cell>
        </row>
        <row r="2621">
          <cell r="A2621">
            <v>18003067</v>
          </cell>
          <cell r="B2621" t="str">
            <v>AZALÉA (RHODODENDRON INDICUM)</v>
          </cell>
          <cell r="C2621" t="str">
            <v>UN</v>
          </cell>
          <cell r="D2621">
            <v>72.38</v>
          </cell>
          <cell r="E2621" t="str">
            <v>SIURB-E Jul/25</v>
          </cell>
        </row>
        <row r="2622">
          <cell r="A2622">
            <v>18003069</v>
          </cell>
          <cell r="B2622" t="str">
            <v>BAMBUZINHO (BAMBUZA GRACILIS)</v>
          </cell>
          <cell r="C2622" t="str">
            <v>UN</v>
          </cell>
          <cell r="D2622">
            <v>83.79</v>
          </cell>
          <cell r="E2622" t="str">
            <v>SIURB-E Jul/25</v>
          </cell>
        </row>
        <row r="2623">
          <cell r="A2623">
            <v>18003071</v>
          </cell>
          <cell r="B2623" t="str">
            <v>BELA EMÍLIA (PLUMBAGO CAPENSIS)</v>
          </cell>
          <cell r="C2623" t="str">
            <v>UN</v>
          </cell>
          <cell r="D2623">
            <v>47.33</v>
          </cell>
          <cell r="E2623" t="str">
            <v>SIURB-E Jul/25</v>
          </cell>
        </row>
        <row r="2624">
          <cell r="A2624">
            <v>18003073</v>
          </cell>
          <cell r="B2624" t="str">
            <v>CAMARÃO (BELOPERONE GUTATA)</v>
          </cell>
          <cell r="C2624" t="str">
            <v>UN</v>
          </cell>
          <cell r="D2624">
            <v>54.75</v>
          </cell>
          <cell r="E2624" t="str">
            <v>SIURB-E Jul/25</v>
          </cell>
        </row>
        <row r="2625">
          <cell r="A2625">
            <v>18003075</v>
          </cell>
          <cell r="B2625" t="str">
            <v>COSMOS (COSMOS BIPINNATUS)</v>
          </cell>
          <cell r="C2625" t="str">
            <v>UN</v>
          </cell>
          <cell r="D2625">
            <v>42.15</v>
          </cell>
          <cell r="E2625" t="str">
            <v>SIURB-E Jul/25</v>
          </cell>
        </row>
        <row r="2626">
          <cell r="A2626">
            <v>18003077</v>
          </cell>
          <cell r="B2626" t="str">
            <v>DRACENA (DRACAENA FRAGRANS)</v>
          </cell>
          <cell r="C2626" t="str">
            <v>UN</v>
          </cell>
          <cell r="D2626">
            <v>67.69</v>
          </cell>
          <cell r="E2626" t="str">
            <v>SIURB-E Jul/25</v>
          </cell>
        </row>
        <row r="2627">
          <cell r="A2627">
            <v>18003079</v>
          </cell>
          <cell r="B2627" t="str">
            <v>ESPONJINHA (CALLIANDRA TWEEDII)</v>
          </cell>
          <cell r="C2627" t="str">
            <v>UN</v>
          </cell>
          <cell r="D2627">
            <v>66.08</v>
          </cell>
          <cell r="E2627" t="str">
            <v>SIURB-E Jul/25</v>
          </cell>
        </row>
        <row r="2628">
          <cell r="A2628">
            <v>18003083</v>
          </cell>
          <cell r="B2628" t="str">
            <v>HIBISCO (HIBISCUS ROSA SINENSIS)</v>
          </cell>
          <cell r="C2628" t="str">
            <v>UN</v>
          </cell>
          <cell r="D2628">
            <v>60.66</v>
          </cell>
          <cell r="E2628" t="str">
            <v>SIURB-E Jul/25</v>
          </cell>
        </row>
        <row r="2629">
          <cell r="A2629">
            <v>18003085</v>
          </cell>
          <cell r="B2629" t="str">
            <v>MALVAVISCO (MALVAVISCUS MOLLIS)</v>
          </cell>
          <cell r="C2629" t="str">
            <v>UN</v>
          </cell>
          <cell r="D2629">
            <v>53.35</v>
          </cell>
          <cell r="E2629" t="str">
            <v>SIURB-E Jul/25</v>
          </cell>
        </row>
        <row r="2630">
          <cell r="A2630">
            <v>18003087</v>
          </cell>
          <cell r="B2630" t="str">
            <v>PIRACANTA (PYRACANTHA COCCINEA)</v>
          </cell>
          <cell r="C2630" t="str">
            <v>UN</v>
          </cell>
          <cell r="D2630">
            <v>90.79</v>
          </cell>
          <cell r="E2630" t="str">
            <v>SIURB-E Jul/25</v>
          </cell>
        </row>
        <row r="2631">
          <cell r="A2631">
            <v>18003101</v>
          </cell>
          <cell r="B2631" t="str">
            <v>ABACAXI ROXO (TRADESCANIA SPATHACEA)</v>
          </cell>
          <cell r="C2631" t="str">
            <v>UN</v>
          </cell>
          <cell r="D2631">
            <v>48.26</v>
          </cell>
          <cell r="E2631" t="str">
            <v>SIURB-E Jul/25</v>
          </cell>
        </row>
        <row r="2632">
          <cell r="A2632">
            <v>18003106</v>
          </cell>
          <cell r="B2632" t="str">
            <v>BEIJO PINTADO (IMPATIENS HAWKERI)</v>
          </cell>
          <cell r="C2632" t="str">
            <v>UN</v>
          </cell>
          <cell r="D2632">
            <v>46.03</v>
          </cell>
          <cell r="E2632" t="str">
            <v>SIURB-E Jul/25</v>
          </cell>
        </row>
        <row r="2633">
          <cell r="A2633">
            <v>18003107</v>
          </cell>
          <cell r="B2633" t="str">
            <v>BOCA DE LEÃO (ANTIRRHINUM MAJUS)</v>
          </cell>
          <cell r="C2633" t="str">
            <v>UN</v>
          </cell>
          <cell r="D2633">
            <v>48.35</v>
          </cell>
          <cell r="E2633" t="str">
            <v>SIURB-E Jul/25</v>
          </cell>
        </row>
        <row r="2634">
          <cell r="A2634">
            <v>18003108</v>
          </cell>
          <cell r="B2634" t="str">
            <v>CAPIM DO TEXAS (PENNISETUM SETACEUM)</v>
          </cell>
          <cell r="C2634" t="str">
            <v>UN</v>
          </cell>
          <cell r="D2634">
            <v>60.45</v>
          </cell>
          <cell r="E2634" t="str">
            <v>SIURB-E Jul/25</v>
          </cell>
        </row>
        <row r="2635">
          <cell r="A2635">
            <v>18003110</v>
          </cell>
          <cell r="B2635" t="str">
            <v>CÓLEUS (COLEUS SCUTELLARIOIDES)</v>
          </cell>
          <cell r="C2635" t="str">
            <v>UN</v>
          </cell>
          <cell r="D2635">
            <v>49.1</v>
          </cell>
          <cell r="E2635" t="str">
            <v>SIURB-E Jul/25</v>
          </cell>
        </row>
        <row r="2636">
          <cell r="A2636">
            <v>18003112</v>
          </cell>
          <cell r="B2636" t="str">
            <v>GRAMA AMENDOIM (ARACHIS REPENS)</v>
          </cell>
          <cell r="C2636" t="str">
            <v>UN</v>
          </cell>
          <cell r="D2636">
            <v>32.659999999999997</v>
          </cell>
          <cell r="E2636" t="str">
            <v>SIURB-E Jul/25</v>
          </cell>
        </row>
        <row r="2637">
          <cell r="A2637">
            <v>18003114</v>
          </cell>
          <cell r="B2637" t="str">
            <v>MORÉIA (DIETES IRIDIOIDES)</v>
          </cell>
          <cell r="C2637" t="str">
            <v>UN</v>
          </cell>
          <cell r="D2637">
            <v>67.430000000000007</v>
          </cell>
          <cell r="E2637" t="str">
            <v>SIURB-E Jul/25</v>
          </cell>
        </row>
        <row r="2638">
          <cell r="A2638">
            <v>18003121</v>
          </cell>
          <cell r="B2638" t="str">
            <v>GRAMA SINTÉTICA DECORATIVA ALTURA 10 A 32 MM - FORNECIMENTO E INSTALAÇÃO, EXCLUSIVE CAMADAS DE BASE</v>
          </cell>
          <cell r="C2638" t="str">
            <v>UN</v>
          </cell>
          <cell r="D2638">
            <v>185.32</v>
          </cell>
          <cell r="E2638" t="str">
            <v>SIURB-E Jul/25</v>
          </cell>
        </row>
        <row r="2639">
          <cell r="A2639">
            <v>18006003</v>
          </cell>
          <cell r="B2639" t="str">
            <v>MULTI EXERCITADOR CONJUGADO COM 6 FUNÇÕES</v>
          </cell>
          <cell r="C2639" t="str">
            <v>UN</v>
          </cell>
          <cell r="D2639">
            <v>6759.72</v>
          </cell>
          <cell r="E2639" t="str">
            <v>SIURB-E Jul/25</v>
          </cell>
        </row>
        <row r="2640">
          <cell r="A2640">
            <v>18010000</v>
          </cell>
          <cell r="B2640" t="str">
            <v>TRATAMENTO PAISAGÍSTICO DE PISOS</v>
          </cell>
          <cell r="C2640" t="str">
            <v>.</v>
          </cell>
          <cell r="D2640" t="str">
            <v>.</v>
          </cell>
          <cell r="E2640" t="str">
            <v>SIURB-E Jul/25</v>
          </cell>
        </row>
        <row r="2641">
          <cell r="A2641">
            <v>18010050</v>
          </cell>
          <cell r="B2641" t="str">
            <v>NR.10 - ORLA PARA ÁRVORE EM PARALELEPÍPEDO - 1,20 X 1,20 M</v>
          </cell>
          <cell r="C2641" t="str">
            <v>UN</v>
          </cell>
          <cell r="D2641">
            <v>385.79</v>
          </cell>
          <cell r="E2641" t="str">
            <v>SIURB-E Jul/25</v>
          </cell>
        </row>
        <row r="2642">
          <cell r="A2642">
            <v>18010056</v>
          </cell>
          <cell r="B2642" t="str">
            <v>NC.26 - ORLA DE SEPARAÇÃO EM CONCRETO</v>
          </cell>
          <cell r="C2642" t="str">
            <v>M</v>
          </cell>
          <cell r="D2642">
            <v>111.53</v>
          </cell>
          <cell r="E2642" t="str">
            <v>SIURB-E Jul/25</v>
          </cell>
        </row>
        <row r="2643">
          <cell r="A2643">
            <v>18010060</v>
          </cell>
          <cell r="B2643" t="str">
            <v>GRELHA DE CONCRETO PARA PISOS GRAMADOS 60X45X9,5CM</v>
          </cell>
          <cell r="C2643" t="str">
            <v>M2</v>
          </cell>
          <cell r="D2643">
            <v>105.8</v>
          </cell>
          <cell r="E2643" t="str">
            <v>SIURB-E Jul/25</v>
          </cell>
        </row>
        <row r="2644">
          <cell r="A2644">
            <v>18010090</v>
          </cell>
          <cell r="B2644" t="str">
            <v>HD.16 - TORNEIRA PARA JARDIM</v>
          </cell>
          <cell r="C2644" t="str">
            <v>UN</v>
          </cell>
          <cell r="D2644">
            <v>530.61</v>
          </cell>
          <cell r="E2644" t="str">
            <v>SIURB-E Jul/25</v>
          </cell>
        </row>
        <row r="2645">
          <cell r="A2645">
            <v>18012000</v>
          </cell>
          <cell r="B2645" t="str">
            <v>MOBILIÁRIO EXTERNO</v>
          </cell>
          <cell r="C2645" t="str">
            <v>.</v>
          </cell>
          <cell r="D2645" t="str">
            <v>.</v>
          </cell>
          <cell r="E2645" t="str">
            <v>SIURB-E Jul/25</v>
          </cell>
        </row>
        <row r="2646">
          <cell r="A2646">
            <v>18012001</v>
          </cell>
          <cell r="B2646" t="str">
            <v>IC.01 - BANCO DE CONCRETO POLIDO COM PINTURA EM POLIURETANO</v>
          </cell>
          <cell r="C2646" t="str">
            <v>M</v>
          </cell>
          <cell r="D2646">
            <v>330.89</v>
          </cell>
          <cell r="E2646" t="str">
            <v>SIURB-E Jul/25</v>
          </cell>
        </row>
        <row r="2647">
          <cell r="A2647">
            <v>18012002</v>
          </cell>
          <cell r="B2647" t="str">
            <v>IC.02 - CONJUNTO MESA E BANCOS EM CONCRETO</v>
          </cell>
          <cell r="C2647" t="str">
            <v>CJ</v>
          </cell>
          <cell r="D2647">
            <v>1899.87</v>
          </cell>
          <cell r="E2647" t="str">
            <v>SIURB-E Jul/25</v>
          </cell>
        </row>
        <row r="2648">
          <cell r="A2648">
            <v>18012003</v>
          </cell>
          <cell r="B2648" t="str">
            <v>IC.03 - BANCO EM CONCRETO APARENTE - L=40CM</v>
          </cell>
          <cell r="C2648" t="str">
            <v>M</v>
          </cell>
          <cell r="D2648">
            <v>305.52</v>
          </cell>
          <cell r="E2648" t="str">
            <v>SIURB-E Jul/25</v>
          </cell>
        </row>
        <row r="2649">
          <cell r="A2649">
            <v>18012004</v>
          </cell>
          <cell r="B2649" t="str">
            <v>IC.04 - BANCO EM CONCRETO APARENTE - L=50CM</v>
          </cell>
          <cell r="C2649" t="str">
            <v>M</v>
          </cell>
          <cell r="D2649">
            <v>337.74</v>
          </cell>
          <cell r="E2649" t="str">
            <v>SIURB-E Jul/25</v>
          </cell>
        </row>
        <row r="2650">
          <cell r="A2650">
            <v>18012005</v>
          </cell>
          <cell r="B2650" t="str">
            <v>IC.05 - BANCO EM CONCRETO APARENTE COM BALANÇO DE 40CM</v>
          </cell>
          <cell r="C2650" t="str">
            <v>M</v>
          </cell>
          <cell r="D2650">
            <v>475.21</v>
          </cell>
          <cell r="E2650" t="str">
            <v>SIURB-E Jul/25</v>
          </cell>
        </row>
        <row r="2651">
          <cell r="A2651">
            <v>18012006</v>
          </cell>
          <cell r="B2651" t="str">
            <v>IC.06 - BANCO EM CONCRETO APARENTE, TIPO PMSP</v>
          </cell>
          <cell r="C2651" t="str">
            <v>M</v>
          </cell>
          <cell r="D2651">
            <v>346.22</v>
          </cell>
          <cell r="E2651" t="str">
            <v>SIURB-E Jul/25</v>
          </cell>
        </row>
        <row r="2652">
          <cell r="A2652">
            <v>18012012</v>
          </cell>
          <cell r="B2652" t="str">
            <v>IV.02/03 - BANCO EM BLOCOS DE CONCRETO APARENTE</v>
          </cell>
          <cell r="C2652" t="str">
            <v>M</v>
          </cell>
          <cell r="D2652">
            <v>543.24</v>
          </cell>
          <cell r="E2652" t="str">
            <v>SIURB-E Jul/25</v>
          </cell>
        </row>
        <row r="2653">
          <cell r="A2653">
            <v>18012017</v>
          </cell>
          <cell r="B2653" t="str">
            <v>IV.07 - BANCO EM ALVENARIA APARENTE E CONCRETO</v>
          </cell>
          <cell r="C2653" t="str">
            <v>M</v>
          </cell>
          <cell r="D2653">
            <v>419.87</v>
          </cell>
          <cell r="E2653" t="str">
            <v>SIURB-E Jul/25</v>
          </cell>
        </row>
        <row r="2654">
          <cell r="A2654">
            <v>18012018</v>
          </cell>
          <cell r="B2654" t="str">
            <v>IV.08 - BANCO EM ALVENARIA REVESTIDA E CONCRETO</v>
          </cell>
          <cell r="C2654" t="str">
            <v>M</v>
          </cell>
          <cell r="D2654">
            <v>451.05</v>
          </cell>
          <cell r="E2654" t="str">
            <v>SIURB-E Jul/25</v>
          </cell>
        </row>
        <row r="2655">
          <cell r="A2655">
            <v>18012019</v>
          </cell>
          <cell r="B2655" t="str">
            <v>IV.09 - BANCO JARDINEIRA EM ALVENARIA DE TIJOLO APARENTE</v>
          </cell>
          <cell r="C2655" t="str">
            <v>M</v>
          </cell>
          <cell r="D2655">
            <v>605.84</v>
          </cell>
          <cell r="E2655" t="str">
            <v>SIURB-E Jul/25</v>
          </cell>
        </row>
        <row r="2656">
          <cell r="A2656">
            <v>18012101</v>
          </cell>
          <cell r="B2656" t="str">
            <v>BANCO DE CONCRETO PRE-FABRICADO  - L=140CM</v>
          </cell>
          <cell r="C2656" t="str">
            <v>UN</v>
          </cell>
          <cell r="D2656">
            <v>582.04999999999995</v>
          </cell>
          <cell r="E2656" t="str">
            <v>SIURB-E Jul/25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CÓDIGO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6"/>
  <sheetViews>
    <sheetView showGridLines="0" showZeros="0" topLeftCell="A104" zoomScale="80" zoomScaleNormal="80" zoomScaleSheetLayoutView="75" workbookViewId="0">
      <selection activeCell="L139" sqref="L139"/>
    </sheetView>
  </sheetViews>
  <sheetFormatPr defaultColWidth="11.42578125" defaultRowHeight="12.75" x14ac:dyDescent="0.2"/>
  <cols>
    <col min="1" max="2" width="3.28515625" style="1" customWidth="1"/>
    <col min="3" max="3" width="11.140625" style="1" customWidth="1"/>
    <col min="4" max="4" width="13.42578125" style="32" customWidth="1"/>
    <col min="5" max="6" width="17.140625" style="1" customWidth="1"/>
    <col min="7" max="7" width="18" style="1" customWidth="1"/>
    <col min="8" max="8" width="16.85546875" style="1" customWidth="1"/>
    <col min="9" max="9" width="15.28515625" style="1" customWidth="1"/>
    <col min="10" max="10" width="8.85546875" style="1" customWidth="1"/>
    <col min="11" max="11" width="16.42578125" style="1" bestFit="1" customWidth="1"/>
    <col min="12" max="12" width="9.7109375" style="1" customWidth="1"/>
    <col min="13" max="13" width="14.140625" style="1" customWidth="1"/>
    <col min="14" max="16" width="11.42578125" style="1"/>
    <col min="17" max="17" width="14.7109375" style="1" bestFit="1" customWidth="1"/>
    <col min="18" max="18" width="11.42578125" style="1"/>
    <col min="19" max="19" width="6.140625" style="1" bestFit="1" customWidth="1"/>
    <col min="20" max="16384" width="11.42578125" style="1"/>
  </cols>
  <sheetData>
    <row r="1" spans="1:17" x14ac:dyDescent="0.2">
      <c r="A1" s="13"/>
      <c r="B1" s="13"/>
      <c r="C1" s="13"/>
    </row>
    <row r="2" spans="1:17" s="28" customFormat="1" ht="62.25" customHeight="1" x14ac:dyDescent="0.2">
      <c r="C2" s="203"/>
      <c r="D2" s="204"/>
      <c r="E2" s="205"/>
      <c r="F2" s="238" t="s">
        <v>0</v>
      </c>
      <c r="G2" s="239"/>
      <c r="H2" s="240"/>
      <c r="I2" s="229"/>
      <c r="J2" s="230"/>
      <c r="K2" s="231"/>
    </row>
    <row r="3" spans="1:17" s="29" customFormat="1" ht="15.75" customHeight="1" x14ac:dyDescent="0.2">
      <c r="C3" s="206"/>
      <c r="D3" s="207"/>
      <c r="E3" s="208"/>
      <c r="F3" s="241"/>
      <c r="G3" s="242"/>
      <c r="H3" s="243"/>
      <c r="I3" s="232"/>
      <c r="J3" s="233"/>
      <c r="K3" s="234"/>
    </row>
    <row r="4" spans="1:17" s="30" customFormat="1" ht="15.75" customHeight="1" x14ac:dyDescent="0.2">
      <c r="C4" s="209"/>
      <c r="D4" s="210"/>
      <c r="E4" s="211"/>
      <c r="F4" s="244"/>
      <c r="G4" s="245"/>
      <c r="H4" s="246"/>
      <c r="I4" s="235"/>
      <c r="J4" s="236"/>
      <c r="K4" s="237"/>
    </row>
    <row r="5" spans="1:17" s="30" customFormat="1" ht="21" customHeight="1" x14ac:dyDescent="0.2">
      <c r="D5" s="33"/>
      <c r="F5" s="34"/>
      <c r="G5" s="35"/>
      <c r="H5" s="36"/>
      <c r="I5" s="37"/>
      <c r="J5" s="37"/>
      <c r="K5" s="39"/>
    </row>
    <row r="6" spans="1:17" ht="39.75" customHeight="1" x14ac:dyDescent="0.2">
      <c r="C6" s="212" t="s">
        <v>41</v>
      </c>
      <c r="D6" s="213"/>
      <c r="E6" s="213"/>
      <c r="F6" s="213"/>
      <c r="G6" s="213"/>
      <c r="H6" s="213"/>
      <c r="I6" s="53" t="s">
        <v>1</v>
      </c>
      <c r="J6" s="223" t="s">
        <v>2</v>
      </c>
      <c r="K6" s="224"/>
      <c r="N6"/>
    </row>
    <row r="7" spans="1:17" ht="18" customHeight="1" x14ac:dyDescent="0.2">
      <c r="C7" s="103" t="s">
        <v>198</v>
      </c>
      <c r="D7" s="104"/>
      <c r="E7" s="104"/>
      <c r="F7" s="104"/>
      <c r="G7" s="104"/>
      <c r="H7" s="221" t="s">
        <v>213</v>
      </c>
      <c r="I7" s="221"/>
      <c r="J7" s="221"/>
      <c r="K7" s="222"/>
    </row>
    <row r="8" spans="1:17" ht="8.25" customHeight="1" x14ac:dyDescent="0.2">
      <c r="D8" s="33"/>
      <c r="E8" s="30"/>
      <c r="F8" s="30"/>
      <c r="G8" s="30"/>
      <c r="H8" s="30"/>
      <c r="I8" s="30"/>
      <c r="J8" s="30"/>
      <c r="K8" s="30"/>
    </row>
    <row r="9" spans="1:17" s="31" customFormat="1" ht="15" customHeight="1" x14ac:dyDescent="0.2">
      <c r="C9" s="214" t="s">
        <v>23</v>
      </c>
      <c r="D9" s="216" t="s">
        <v>4</v>
      </c>
      <c r="E9" s="225"/>
      <c r="F9" s="225"/>
      <c r="G9" s="225"/>
      <c r="H9" s="225"/>
      <c r="I9" s="225"/>
      <c r="J9" s="227" t="s">
        <v>5</v>
      </c>
      <c r="K9" s="201" t="s">
        <v>6</v>
      </c>
      <c r="L9" s="87"/>
    </row>
    <row r="10" spans="1:17" s="31" customFormat="1" ht="15" customHeight="1" x14ac:dyDescent="0.2">
      <c r="C10" s="215"/>
      <c r="D10" s="217"/>
      <c r="E10" s="226"/>
      <c r="F10" s="226"/>
      <c r="G10" s="226"/>
      <c r="H10" s="226"/>
      <c r="I10" s="226"/>
      <c r="J10" s="228"/>
      <c r="K10" s="202"/>
      <c r="L10" s="87"/>
    </row>
    <row r="11" spans="1:17" ht="23.25" customHeight="1" x14ac:dyDescent="0.2">
      <c r="C11" s="56"/>
      <c r="D11" s="54" t="s">
        <v>24</v>
      </c>
      <c r="E11" s="198" t="s">
        <v>40</v>
      </c>
      <c r="F11" s="199"/>
      <c r="G11" s="199"/>
      <c r="H11" s="199"/>
      <c r="I11" s="200"/>
      <c r="J11" s="38"/>
      <c r="K11" s="55"/>
      <c r="L11" s="14"/>
      <c r="N11" s="32"/>
    </row>
    <row r="12" spans="1:17" ht="23.25" customHeight="1" x14ac:dyDescent="0.2">
      <c r="C12" s="56" t="s">
        <v>22</v>
      </c>
      <c r="D12" s="54" t="s">
        <v>30</v>
      </c>
      <c r="E12" s="189" t="s">
        <v>31</v>
      </c>
      <c r="F12" s="190"/>
      <c r="G12" s="190"/>
      <c r="H12" s="190"/>
      <c r="I12" s="191"/>
      <c r="J12" s="38" t="s">
        <v>33</v>
      </c>
      <c r="K12" s="55">
        <v>6</v>
      </c>
      <c r="L12" s="14">
        <v>411.43</v>
      </c>
      <c r="M12" s="84">
        <f t="shared" ref="M12:M18" si="0">ROUND(K12*L12,2)</f>
        <v>2468.58</v>
      </c>
      <c r="N12" s="48" t="str">
        <f>D12</f>
        <v>17-030-002</v>
      </c>
      <c r="O12" s="1" t="e">
        <f>VLOOKUP(C12,[1]EDIF!$A$1:$E$2656,5,0)</f>
        <v>#N/A</v>
      </c>
    </row>
    <row r="13" spans="1:17" x14ac:dyDescent="0.2">
      <c r="C13" s="56"/>
      <c r="D13" s="54" t="s">
        <v>3</v>
      </c>
      <c r="E13" s="192" t="s">
        <v>138</v>
      </c>
      <c r="F13" s="193"/>
      <c r="G13" s="193"/>
      <c r="H13" s="193"/>
      <c r="I13" s="194"/>
      <c r="J13" s="38"/>
      <c r="K13" s="55"/>
      <c r="L13" s="14"/>
      <c r="M13" s="65">
        <f t="shared" si="0"/>
        <v>0</v>
      </c>
      <c r="N13" s="48"/>
    </row>
    <row r="14" spans="1:17" ht="23.25" customHeight="1" x14ac:dyDescent="0.2">
      <c r="C14" s="56" t="s">
        <v>47</v>
      </c>
      <c r="D14" s="54" t="s">
        <v>48</v>
      </c>
      <c r="E14" s="189" t="s">
        <v>46</v>
      </c>
      <c r="F14" s="190"/>
      <c r="G14" s="190"/>
      <c r="H14" s="190"/>
      <c r="I14" s="191"/>
      <c r="J14" s="38" t="s">
        <v>33</v>
      </c>
      <c r="K14" s="55">
        <v>2.5</v>
      </c>
      <c r="L14" s="14">
        <v>253.64</v>
      </c>
      <c r="M14" s="65">
        <f t="shared" si="0"/>
        <v>634.1</v>
      </c>
      <c r="N14" s="48" t="str">
        <f>D14</f>
        <v>16.35.006</v>
      </c>
      <c r="O14" s="1" t="e">
        <f>VLOOKUP(C14,[1]EDIF!$A$1:$E$2656,5,0)</f>
        <v>#N/A</v>
      </c>
      <c r="P14" s="1">
        <v>311.98</v>
      </c>
      <c r="Q14" s="145">
        <f>P14/1.23</f>
        <v>253.64227642276424</v>
      </c>
    </row>
    <row r="15" spans="1:17" ht="12.75" customHeight="1" x14ac:dyDescent="0.2">
      <c r="C15" s="56"/>
      <c r="D15" s="54" t="s">
        <v>3</v>
      </c>
      <c r="E15" s="218" t="s">
        <v>76</v>
      </c>
      <c r="F15" s="219"/>
      <c r="G15" s="219"/>
      <c r="H15" s="219"/>
      <c r="I15" s="220"/>
      <c r="J15" s="38"/>
      <c r="K15" s="55"/>
      <c r="L15" s="14"/>
      <c r="M15" s="65">
        <f t="shared" si="0"/>
        <v>0</v>
      </c>
      <c r="N15" s="48"/>
    </row>
    <row r="16" spans="1:17" x14ac:dyDescent="0.2">
      <c r="C16" s="56"/>
      <c r="D16" s="54" t="s">
        <v>3</v>
      </c>
      <c r="E16" s="189" t="s">
        <v>200</v>
      </c>
      <c r="F16" s="190"/>
      <c r="G16" s="190"/>
      <c r="H16" s="190"/>
      <c r="I16" s="191"/>
      <c r="J16" s="38"/>
      <c r="K16" s="55"/>
      <c r="L16" s="14"/>
      <c r="M16" s="65">
        <f t="shared" si="0"/>
        <v>0</v>
      </c>
      <c r="N16" s="48"/>
    </row>
    <row r="17" spans="3:17" ht="24.95" customHeight="1" x14ac:dyDescent="0.2">
      <c r="C17" s="56" t="s">
        <v>22</v>
      </c>
      <c r="D17" s="54">
        <v>4050001</v>
      </c>
      <c r="E17" s="189" t="s">
        <v>38</v>
      </c>
      <c r="F17" s="190"/>
      <c r="G17" s="190"/>
      <c r="H17" s="190"/>
      <c r="I17" s="191"/>
      <c r="J17" s="38" t="s">
        <v>29</v>
      </c>
      <c r="K17" s="55">
        <v>12.24</v>
      </c>
      <c r="L17" s="14">
        <v>108.51</v>
      </c>
      <c r="M17" s="65">
        <f t="shared" si="0"/>
        <v>1328.16</v>
      </c>
      <c r="N17" s="48">
        <f>D17</f>
        <v>4050001</v>
      </c>
      <c r="O17" s="1" t="e">
        <f>VLOOKUP(C17,[1]EDIF!$A$1:$E$2656,5,0)</f>
        <v>#N/A</v>
      </c>
    </row>
    <row r="18" spans="3:17" ht="12.75" customHeight="1" x14ac:dyDescent="0.2">
      <c r="C18" s="56"/>
      <c r="D18" s="54" t="s">
        <v>3</v>
      </c>
      <c r="E18" s="192" t="s">
        <v>49</v>
      </c>
      <c r="F18" s="193"/>
      <c r="G18" s="193"/>
      <c r="H18" s="193"/>
      <c r="I18" s="194"/>
      <c r="J18" s="38"/>
      <c r="K18" s="55"/>
      <c r="L18" s="14"/>
      <c r="M18" s="65">
        <f t="shared" si="0"/>
        <v>0</v>
      </c>
      <c r="N18" s="48"/>
    </row>
    <row r="19" spans="3:17" ht="24.95" customHeight="1" x14ac:dyDescent="0.2">
      <c r="C19" s="56"/>
      <c r="D19" s="54"/>
      <c r="E19" s="198" t="s">
        <v>181</v>
      </c>
      <c r="F19" s="199"/>
      <c r="G19" s="199"/>
      <c r="H19" s="199"/>
      <c r="I19" s="200"/>
      <c r="J19" s="38"/>
      <c r="K19" s="55"/>
      <c r="L19" s="14"/>
      <c r="N19" s="134">
        <f>SUM(M12:M18)</f>
        <v>4430.84</v>
      </c>
    </row>
    <row r="20" spans="3:17" ht="12.75" customHeight="1" x14ac:dyDescent="0.2">
      <c r="C20" s="56"/>
      <c r="D20" s="54"/>
      <c r="E20" s="192"/>
      <c r="F20" s="193"/>
      <c r="G20" s="193"/>
      <c r="H20" s="193"/>
      <c r="I20" s="194"/>
      <c r="J20" s="38"/>
      <c r="K20" s="55"/>
      <c r="L20" s="14"/>
      <c r="M20" s="65"/>
      <c r="N20" s="48"/>
    </row>
    <row r="21" spans="3:17" ht="24.95" customHeight="1" x14ac:dyDescent="0.2">
      <c r="C21" s="56" t="s">
        <v>95</v>
      </c>
      <c r="D21" s="54" t="s">
        <v>59</v>
      </c>
      <c r="E21" s="189" t="s">
        <v>192</v>
      </c>
      <c r="F21" s="190"/>
      <c r="G21" s="190"/>
      <c r="H21" s="190"/>
      <c r="I21" s="191"/>
      <c r="J21" s="38" t="s">
        <v>60</v>
      </c>
      <c r="K21" s="55">
        <v>11</v>
      </c>
      <c r="L21" s="14">
        <v>868.37</v>
      </c>
      <c r="M21" s="84">
        <f>ROUND(K21*L21,2)</f>
        <v>9552.07</v>
      </c>
      <c r="N21" s="48"/>
      <c r="P21" s="1">
        <v>1068.0999999999999</v>
      </c>
      <c r="Q21" s="145">
        <f>P21/1.23</f>
        <v>868.37398373983729</v>
      </c>
    </row>
    <row r="22" spans="3:17" ht="12.75" customHeight="1" x14ac:dyDescent="0.2">
      <c r="C22" s="56"/>
      <c r="D22" s="54"/>
      <c r="E22" s="189"/>
      <c r="F22" s="190"/>
      <c r="G22" s="190"/>
      <c r="H22" s="190"/>
      <c r="I22" s="191"/>
      <c r="J22" s="38"/>
      <c r="K22" s="55"/>
      <c r="L22" s="40"/>
      <c r="M22" s="65">
        <f t="shared" ref="M22:M25" si="1">ROUND(K22*L22,2)</f>
        <v>0</v>
      </c>
      <c r="N22" s="48"/>
    </row>
    <row r="23" spans="3:17" ht="23.25" customHeight="1" x14ac:dyDescent="0.2">
      <c r="C23" s="56" t="s">
        <v>22</v>
      </c>
      <c r="D23" s="54">
        <v>17010018</v>
      </c>
      <c r="E23" s="189" t="s">
        <v>86</v>
      </c>
      <c r="F23" s="190"/>
      <c r="G23" s="190"/>
      <c r="H23" s="190"/>
      <c r="I23" s="191"/>
      <c r="J23" s="38" t="s">
        <v>32</v>
      </c>
      <c r="K23" s="55">
        <v>16.41</v>
      </c>
      <c r="L23" s="14">
        <v>320.77</v>
      </c>
      <c r="M23" s="65">
        <f t="shared" si="1"/>
        <v>5263.84</v>
      </c>
      <c r="N23" s="48"/>
    </row>
    <row r="24" spans="3:17" ht="12.75" customHeight="1" x14ac:dyDescent="0.2">
      <c r="C24" s="56"/>
      <c r="D24" s="54"/>
      <c r="E24" s="189"/>
      <c r="F24" s="190"/>
      <c r="G24" s="190"/>
      <c r="H24" s="190"/>
      <c r="I24" s="191"/>
      <c r="J24" s="38"/>
      <c r="K24" s="55"/>
      <c r="L24" s="40"/>
      <c r="M24" s="65">
        <f t="shared" si="1"/>
        <v>0</v>
      </c>
      <c r="N24" s="48"/>
    </row>
    <row r="25" spans="3:17" ht="23.25" customHeight="1" x14ac:dyDescent="0.2">
      <c r="C25" s="56" t="s">
        <v>95</v>
      </c>
      <c r="D25" s="54" t="s">
        <v>197</v>
      </c>
      <c r="E25" s="189" t="s">
        <v>195</v>
      </c>
      <c r="F25" s="190"/>
      <c r="G25" s="190"/>
      <c r="H25" s="190"/>
      <c r="I25" s="191"/>
      <c r="J25" s="38" t="s">
        <v>33</v>
      </c>
      <c r="K25" s="55">
        <v>28.65</v>
      </c>
      <c r="L25" s="14">
        <v>689.89</v>
      </c>
      <c r="M25" s="65">
        <f t="shared" si="1"/>
        <v>19765.349999999999</v>
      </c>
      <c r="N25" s="48"/>
      <c r="P25" s="1">
        <v>848.57</v>
      </c>
      <c r="Q25" s="145">
        <f>P25/1.23</f>
        <v>689.89430894308953</v>
      </c>
    </row>
    <row r="26" spans="3:17" ht="12.75" customHeight="1" x14ac:dyDescent="0.2">
      <c r="C26" s="56"/>
      <c r="D26" s="54"/>
      <c r="E26" s="192" t="s">
        <v>196</v>
      </c>
      <c r="F26" s="193"/>
      <c r="G26" s="193"/>
      <c r="H26" s="193"/>
      <c r="I26" s="194"/>
      <c r="J26" s="38"/>
      <c r="K26" s="55"/>
      <c r="L26" s="40"/>
      <c r="M26" s="65"/>
      <c r="N26" s="48"/>
    </row>
    <row r="27" spans="3:17" ht="24.95" customHeight="1" x14ac:dyDescent="0.2">
      <c r="C27" s="56" t="s">
        <v>22</v>
      </c>
      <c r="D27" s="54">
        <v>4001060</v>
      </c>
      <c r="E27" s="189" t="s">
        <v>61</v>
      </c>
      <c r="F27" s="190"/>
      <c r="G27" s="190"/>
      <c r="H27" s="190"/>
      <c r="I27" s="191"/>
      <c r="J27" s="38" t="s">
        <v>33</v>
      </c>
      <c r="K27" s="55">
        <v>15.6</v>
      </c>
      <c r="L27" s="14">
        <v>132.37</v>
      </c>
      <c r="M27" s="65">
        <f t="shared" ref="M27:M98" si="2">ROUND(K27*L27,2)</f>
        <v>2064.9699999999998</v>
      </c>
      <c r="N27" s="48"/>
    </row>
    <row r="28" spans="3:17" ht="12.75" customHeight="1" x14ac:dyDescent="0.2">
      <c r="C28" s="56"/>
      <c r="D28" s="54"/>
      <c r="E28" s="192">
        <v>15.6</v>
      </c>
      <c r="F28" s="193"/>
      <c r="G28" s="193"/>
      <c r="H28" s="193"/>
      <c r="I28" s="194"/>
      <c r="J28" s="38"/>
      <c r="K28" s="55"/>
      <c r="L28" s="14"/>
      <c r="M28" s="65">
        <f t="shared" si="2"/>
        <v>0</v>
      </c>
      <c r="N28" s="48"/>
    </row>
    <row r="29" spans="3:17" ht="24.95" customHeight="1" x14ac:dyDescent="0.2">
      <c r="C29" s="56" t="s">
        <v>22</v>
      </c>
      <c r="D29" s="54">
        <v>11001001</v>
      </c>
      <c r="E29" s="189" t="s">
        <v>62</v>
      </c>
      <c r="F29" s="190"/>
      <c r="G29" s="190"/>
      <c r="H29" s="190"/>
      <c r="I29" s="191"/>
      <c r="J29" s="38" t="s">
        <v>33</v>
      </c>
      <c r="K29" s="55">
        <v>90.5</v>
      </c>
      <c r="L29" s="14">
        <v>20.25</v>
      </c>
      <c r="M29" s="65">
        <f t="shared" si="2"/>
        <v>1832.63</v>
      </c>
      <c r="N29" s="48"/>
    </row>
    <row r="30" spans="3:17" ht="12.75" customHeight="1" x14ac:dyDescent="0.2">
      <c r="C30" s="56"/>
      <c r="D30" s="54"/>
      <c r="E30" s="192" t="s">
        <v>77</v>
      </c>
      <c r="F30" s="193"/>
      <c r="G30" s="193"/>
      <c r="H30" s="193"/>
      <c r="I30" s="194"/>
      <c r="J30" s="38"/>
      <c r="K30" s="55"/>
      <c r="L30" s="14"/>
      <c r="M30" s="65">
        <f t="shared" si="2"/>
        <v>0</v>
      </c>
      <c r="N30" s="48"/>
    </row>
    <row r="31" spans="3:17" ht="23.25" customHeight="1" x14ac:dyDescent="0.2">
      <c r="C31" s="56" t="s">
        <v>22</v>
      </c>
      <c r="D31" s="54">
        <v>11001009</v>
      </c>
      <c r="E31" s="189" t="s">
        <v>63</v>
      </c>
      <c r="F31" s="190"/>
      <c r="G31" s="190"/>
      <c r="H31" s="190"/>
      <c r="I31" s="191"/>
      <c r="J31" s="38" t="s">
        <v>33</v>
      </c>
      <c r="K31" s="55">
        <v>90.5</v>
      </c>
      <c r="L31" s="14">
        <v>57.79</v>
      </c>
      <c r="M31" s="65">
        <f t="shared" si="2"/>
        <v>5230</v>
      </c>
      <c r="N31" s="48"/>
    </row>
    <row r="32" spans="3:17" x14ac:dyDescent="0.2">
      <c r="C32" s="56"/>
      <c r="D32" s="54"/>
      <c r="E32" s="192" t="s">
        <v>77</v>
      </c>
      <c r="F32" s="193"/>
      <c r="G32" s="193"/>
      <c r="H32" s="193"/>
      <c r="I32" s="194"/>
      <c r="J32" s="38"/>
      <c r="K32" s="55"/>
      <c r="L32" s="14"/>
      <c r="M32" s="65">
        <f t="shared" si="2"/>
        <v>0</v>
      </c>
      <c r="N32" s="48"/>
    </row>
    <row r="33" spans="3:15" ht="23.25" customHeight="1" x14ac:dyDescent="0.2">
      <c r="C33" s="56" t="s">
        <v>22</v>
      </c>
      <c r="D33" s="54">
        <v>10014076</v>
      </c>
      <c r="E33" s="189" t="s">
        <v>65</v>
      </c>
      <c r="F33" s="190"/>
      <c r="G33" s="190"/>
      <c r="H33" s="190"/>
      <c r="I33" s="191"/>
      <c r="J33" s="38" t="s">
        <v>33</v>
      </c>
      <c r="K33" s="55">
        <v>0.2</v>
      </c>
      <c r="L33" s="14">
        <v>689.6</v>
      </c>
      <c r="M33" s="65">
        <f t="shared" ref="M33:M56" si="3">ROUND(K33*L33,2)</f>
        <v>137.91999999999999</v>
      </c>
      <c r="N33" s="48"/>
    </row>
    <row r="34" spans="3:15" ht="12.75" customHeight="1" x14ac:dyDescent="0.2">
      <c r="C34" s="116"/>
      <c r="D34" s="54"/>
      <c r="E34" s="192" t="s">
        <v>91</v>
      </c>
      <c r="F34" s="193"/>
      <c r="G34" s="193"/>
      <c r="H34" s="193"/>
      <c r="I34" s="194"/>
      <c r="J34" s="38"/>
      <c r="K34" s="55"/>
      <c r="L34" s="14"/>
      <c r="M34" s="65">
        <f t="shared" si="3"/>
        <v>0</v>
      </c>
      <c r="N34" s="48"/>
    </row>
    <row r="35" spans="3:15" ht="23.25" customHeight="1" x14ac:dyDescent="0.2">
      <c r="C35" s="117" t="s">
        <v>22</v>
      </c>
      <c r="D35" s="54">
        <v>11002029</v>
      </c>
      <c r="E35" s="189" t="s">
        <v>78</v>
      </c>
      <c r="F35" s="190"/>
      <c r="G35" s="190"/>
      <c r="H35" s="190"/>
      <c r="I35" s="191"/>
      <c r="J35" s="38" t="s">
        <v>33</v>
      </c>
      <c r="K35" s="55">
        <v>23.22</v>
      </c>
      <c r="L35" s="14">
        <v>72.33</v>
      </c>
      <c r="M35" s="65">
        <f t="shared" si="3"/>
        <v>1679.5</v>
      </c>
      <c r="N35" s="48"/>
    </row>
    <row r="36" spans="3:15" ht="12.75" customHeight="1" x14ac:dyDescent="0.2">
      <c r="C36" s="117"/>
      <c r="D36" s="54"/>
      <c r="E36" s="192" t="s">
        <v>49</v>
      </c>
      <c r="F36" s="193"/>
      <c r="G36" s="193"/>
      <c r="H36" s="193"/>
      <c r="I36" s="194"/>
      <c r="J36" s="38"/>
      <c r="K36" s="55"/>
      <c r="L36" s="14"/>
      <c r="M36" s="65">
        <f t="shared" si="3"/>
        <v>0</v>
      </c>
      <c r="N36" s="48"/>
    </row>
    <row r="37" spans="3:15" ht="23.25" customHeight="1" x14ac:dyDescent="0.2">
      <c r="C37" s="117" t="s">
        <v>22</v>
      </c>
      <c r="D37" s="54">
        <v>8060001</v>
      </c>
      <c r="E37" s="189" t="s">
        <v>105</v>
      </c>
      <c r="F37" s="190"/>
      <c r="G37" s="190"/>
      <c r="H37" s="190"/>
      <c r="I37" s="191"/>
      <c r="J37" s="38" t="s">
        <v>33</v>
      </c>
      <c r="K37" s="55">
        <v>6</v>
      </c>
      <c r="L37" s="14">
        <v>42.59</v>
      </c>
      <c r="M37" s="65">
        <f t="shared" si="3"/>
        <v>255.54</v>
      </c>
      <c r="N37" s="48"/>
    </row>
    <row r="38" spans="3:15" ht="12.75" customHeight="1" x14ac:dyDescent="0.2">
      <c r="C38" s="117"/>
      <c r="D38" s="54"/>
      <c r="E38" s="192" t="s">
        <v>113</v>
      </c>
      <c r="F38" s="193"/>
      <c r="G38" s="193"/>
      <c r="H38" s="193"/>
      <c r="I38" s="194"/>
      <c r="J38" s="38"/>
      <c r="K38" s="55"/>
      <c r="L38" s="14"/>
      <c r="M38" s="65">
        <f t="shared" si="3"/>
        <v>0</v>
      </c>
      <c r="N38" s="48"/>
    </row>
    <row r="39" spans="3:15" ht="23.25" customHeight="1" x14ac:dyDescent="0.2">
      <c r="C39" s="117" t="s">
        <v>22</v>
      </c>
      <c r="D39" s="54">
        <v>8070001</v>
      </c>
      <c r="E39" s="189" t="s">
        <v>106</v>
      </c>
      <c r="F39" s="190"/>
      <c r="G39" s="190"/>
      <c r="H39" s="190"/>
      <c r="I39" s="191"/>
      <c r="J39" s="38" t="s">
        <v>33</v>
      </c>
      <c r="K39" s="55">
        <v>4.08</v>
      </c>
      <c r="L39" s="14">
        <v>60.84</v>
      </c>
      <c r="M39" s="65">
        <f t="shared" si="3"/>
        <v>248.23</v>
      </c>
      <c r="N39" s="48"/>
    </row>
    <row r="40" spans="3:15" x14ac:dyDescent="0.2">
      <c r="C40" s="117"/>
      <c r="D40" s="54"/>
      <c r="E40" s="192">
        <v>4.08</v>
      </c>
      <c r="F40" s="193"/>
      <c r="G40" s="193"/>
      <c r="H40" s="193"/>
      <c r="I40" s="194"/>
      <c r="J40" s="38"/>
      <c r="K40" s="55"/>
      <c r="L40" s="14"/>
      <c r="M40" s="65"/>
      <c r="N40" s="48"/>
    </row>
    <row r="41" spans="3:15" ht="23.25" customHeight="1" x14ac:dyDescent="0.2">
      <c r="C41" s="117" t="s">
        <v>203</v>
      </c>
      <c r="D41" s="54">
        <v>99842</v>
      </c>
      <c r="E41" s="189" t="s">
        <v>202</v>
      </c>
      <c r="F41" s="190"/>
      <c r="G41" s="190"/>
      <c r="H41" s="190"/>
      <c r="I41" s="191"/>
      <c r="J41" s="38" t="s">
        <v>33</v>
      </c>
      <c r="K41" s="55">
        <v>3.64</v>
      </c>
      <c r="L41" s="14">
        <v>584.35</v>
      </c>
      <c r="M41" s="84">
        <f t="shared" si="3"/>
        <v>2127.0300000000002</v>
      </c>
      <c r="N41" s="48"/>
    </row>
    <row r="42" spans="3:15" x14ac:dyDescent="0.2">
      <c r="C42" s="117"/>
      <c r="D42" s="54"/>
      <c r="E42" s="192" t="s">
        <v>201</v>
      </c>
      <c r="F42" s="193"/>
      <c r="G42" s="193"/>
      <c r="H42" s="193"/>
      <c r="I42" s="194"/>
      <c r="J42" s="38"/>
      <c r="K42" s="55"/>
      <c r="L42" s="14"/>
      <c r="M42" s="84">
        <f t="shared" si="3"/>
        <v>0</v>
      </c>
      <c r="N42" s="48"/>
    </row>
    <row r="43" spans="3:15" ht="23.25" customHeight="1" x14ac:dyDescent="0.2">
      <c r="C43" s="117" t="s">
        <v>95</v>
      </c>
      <c r="D43" s="54" t="s">
        <v>204</v>
      </c>
      <c r="E43" s="189" t="s">
        <v>205</v>
      </c>
      <c r="F43" s="190"/>
      <c r="G43" s="190"/>
      <c r="H43" s="190"/>
      <c r="I43" s="191"/>
      <c r="J43" s="38" t="s">
        <v>32</v>
      </c>
      <c r="K43" s="55">
        <v>12.64</v>
      </c>
      <c r="L43" s="14">
        <v>341.61</v>
      </c>
      <c r="M43" s="84">
        <f t="shared" si="3"/>
        <v>4317.95</v>
      </c>
      <c r="N43" s="14">
        <v>420.18</v>
      </c>
      <c r="O43" s="150">
        <f>N43/1.23</f>
        <v>341.60975609756099</v>
      </c>
    </row>
    <row r="44" spans="3:15" x14ac:dyDescent="0.2">
      <c r="C44" s="117"/>
      <c r="D44" s="54"/>
      <c r="E44" s="192" t="s">
        <v>206</v>
      </c>
      <c r="F44" s="193"/>
      <c r="G44" s="193"/>
      <c r="H44" s="193"/>
      <c r="I44" s="194"/>
      <c r="J44" s="38"/>
      <c r="K44" s="55"/>
      <c r="L44" s="14"/>
      <c r="M44" s="84">
        <f t="shared" si="3"/>
        <v>0</v>
      </c>
      <c r="N44" s="48"/>
    </row>
    <row r="45" spans="3:15" ht="30" customHeight="1" x14ac:dyDescent="0.2">
      <c r="C45" s="117" t="s">
        <v>203</v>
      </c>
      <c r="D45" s="54">
        <v>102073</v>
      </c>
      <c r="E45" s="255" t="s">
        <v>207</v>
      </c>
      <c r="F45" s="256"/>
      <c r="G45" s="256"/>
      <c r="H45" s="256"/>
      <c r="I45" s="257"/>
      <c r="J45" s="38" t="s">
        <v>29</v>
      </c>
      <c r="K45" s="55">
        <v>1.88</v>
      </c>
      <c r="L45" s="14">
        <v>3982.01</v>
      </c>
      <c r="M45" s="84">
        <f t="shared" si="3"/>
        <v>7486.18</v>
      </c>
      <c r="N45" s="48"/>
    </row>
    <row r="46" spans="3:15" ht="12.75" customHeight="1" x14ac:dyDescent="0.2">
      <c r="C46" s="117"/>
      <c r="D46" s="54"/>
      <c r="E46" s="189" t="s">
        <v>211</v>
      </c>
      <c r="F46" s="190"/>
      <c r="G46" s="190"/>
      <c r="H46" s="190"/>
      <c r="I46" s="191"/>
      <c r="J46" s="38"/>
      <c r="K46" s="55"/>
      <c r="L46" s="14"/>
      <c r="M46" s="84"/>
      <c r="N46" s="48"/>
    </row>
    <row r="47" spans="3:15" ht="12.75" customHeight="1" x14ac:dyDescent="0.2">
      <c r="C47" s="117"/>
      <c r="D47" s="54"/>
      <c r="E47" s="189" t="s">
        <v>212</v>
      </c>
      <c r="F47" s="190"/>
      <c r="G47" s="190"/>
      <c r="H47" s="190"/>
      <c r="I47" s="191"/>
      <c r="J47" s="38"/>
      <c r="K47" s="55"/>
      <c r="L47" s="14"/>
      <c r="M47" s="84"/>
      <c r="N47" s="48"/>
    </row>
    <row r="48" spans="3:15" ht="23.25" customHeight="1" x14ac:dyDescent="0.2">
      <c r="C48" s="117" t="s">
        <v>22</v>
      </c>
      <c r="D48" s="54">
        <v>8002075</v>
      </c>
      <c r="E48" s="189" t="s">
        <v>107</v>
      </c>
      <c r="F48" s="190"/>
      <c r="G48" s="190"/>
      <c r="H48" s="190"/>
      <c r="I48" s="191"/>
      <c r="J48" s="38" t="s">
        <v>33</v>
      </c>
      <c r="K48" s="55">
        <v>5.28</v>
      </c>
      <c r="L48" s="14">
        <v>164.94</v>
      </c>
      <c r="M48" s="65">
        <f t="shared" si="3"/>
        <v>870.88</v>
      </c>
      <c r="N48" s="48"/>
    </row>
    <row r="49" spans="3:15" ht="12.75" customHeight="1" x14ac:dyDescent="0.2">
      <c r="C49" s="117"/>
      <c r="D49" s="54"/>
      <c r="E49" s="192" t="s">
        <v>49</v>
      </c>
      <c r="F49" s="193"/>
      <c r="G49" s="193"/>
      <c r="H49" s="193"/>
      <c r="I49" s="194"/>
      <c r="J49" s="38"/>
      <c r="K49" s="55"/>
      <c r="L49" s="14"/>
      <c r="M49" s="65">
        <f t="shared" si="3"/>
        <v>0</v>
      </c>
      <c r="N49" s="48"/>
    </row>
    <row r="50" spans="3:15" ht="23.25" customHeight="1" x14ac:dyDescent="0.2">
      <c r="C50" s="117" t="s">
        <v>22</v>
      </c>
      <c r="D50" s="54">
        <v>8002062</v>
      </c>
      <c r="E50" s="189" t="s">
        <v>108</v>
      </c>
      <c r="F50" s="190"/>
      <c r="G50" s="190"/>
      <c r="H50" s="190"/>
      <c r="I50" s="191"/>
      <c r="J50" s="38" t="s">
        <v>33</v>
      </c>
      <c r="K50" s="55">
        <v>4</v>
      </c>
      <c r="L50" s="14">
        <v>1875.72</v>
      </c>
      <c r="M50" s="65">
        <f t="shared" si="3"/>
        <v>7502.88</v>
      </c>
      <c r="N50" s="48"/>
    </row>
    <row r="51" spans="3:15" ht="12.75" customHeight="1" x14ac:dyDescent="0.2">
      <c r="C51" s="117"/>
      <c r="D51" s="54"/>
      <c r="E51" s="192"/>
      <c r="F51" s="193"/>
      <c r="G51" s="193"/>
      <c r="H51" s="193"/>
      <c r="I51" s="194"/>
      <c r="J51" s="38"/>
      <c r="K51" s="55"/>
      <c r="L51" s="14"/>
      <c r="M51" s="65">
        <f t="shared" si="3"/>
        <v>0</v>
      </c>
      <c r="N51" s="48"/>
    </row>
    <row r="52" spans="3:15" ht="23.25" customHeight="1" x14ac:dyDescent="0.2">
      <c r="C52" s="117" t="s">
        <v>22</v>
      </c>
      <c r="D52" s="54">
        <v>14001011</v>
      </c>
      <c r="E52" s="189" t="s">
        <v>118</v>
      </c>
      <c r="F52" s="190"/>
      <c r="G52" s="190"/>
      <c r="H52" s="190"/>
      <c r="I52" s="191"/>
      <c r="J52" s="38" t="s">
        <v>33</v>
      </c>
      <c r="K52" s="55">
        <v>4</v>
      </c>
      <c r="L52" s="14">
        <v>163.63999999999999</v>
      </c>
      <c r="M52" s="65">
        <f t="shared" si="3"/>
        <v>654.55999999999995</v>
      </c>
      <c r="N52" s="48"/>
      <c r="O52" s="1">
        <v>163.63999999999999</v>
      </c>
    </row>
    <row r="53" spans="3:15" ht="12.75" customHeight="1" x14ac:dyDescent="0.2">
      <c r="C53" s="117"/>
      <c r="D53" s="54"/>
      <c r="E53" s="192"/>
      <c r="F53" s="193"/>
      <c r="G53" s="193"/>
      <c r="H53" s="193"/>
      <c r="I53" s="194"/>
      <c r="J53" s="38"/>
      <c r="K53" s="55"/>
      <c r="L53" s="14"/>
      <c r="M53" s="65">
        <f t="shared" si="3"/>
        <v>0</v>
      </c>
      <c r="N53" s="48"/>
    </row>
    <row r="54" spans="3:15" ht="23.25" customHeight="1" x14ac:dyDescent="0.2">
      <c r="C54" s="117" t="s">
        <v>35</v>
      </c>
      <c r="D54" s="54" t="s">
        <v>174</v>
      </c>
      <c r="E54" s="189" t="s">
        <v>175</v>
      </c>
      <c r="F54" s="190"/>
      <c r="G54" s="190"/>
      <c r="H54" s="190"/>
      <c r="I54" s="191"/>
      <c r="J54" s="38" t="s">
        <v>32</v>
      </c>
      <c r="K54" s="55">
        <v>28.26</v>
      </c>
      <c r="L54" s="14">
        <v>184.92</v>
      </c>
      <c r="M54" s="65">
        <f t="shared" si="3"/>
        <v>5225.84</v>
      </c>
      <c r="N54" s="48"/>
    </row>
    <row r="55" spans="3:15" ht="12.75" customHeight="1" x14ac:dyDescent="0.2">
      <c r="C55" s="117"/>
      <c r="D55" s="54"/>
      <c r="E55" s="192" t="s">
        <v>176</v>
      </c>
      <c r="F55" s="193"/>
      <c r="G55" s="193"/>
      <c r="H55" s="193"/>
      <c r="I55" s="194"/>
      <c r="J55" s="38"/>
      <c r="K55" s="55"/>
      <c r="L55" s="14"/>
      <c r="M55" s="65">
        <f t="shared" si="3"/>
        <v>0</v>
      </c>
      <c r="N55" s="48"/>
    </row>
    <row r="56" spans="3:15" ht="12.75" customHeight="1" x14ac:dyDescent="0.2">
      <c r="C56" s="117"/>
      <c r="D56" s="54"/>
      <c r="E56" s="192" t="s">
        <v>177</v>
      </c>
      <c r="F56" s="193"/>
      <c r="G56" s="193"/>
      <c r="H56" s="193"/>
      <c r="I56" s="194"/>
      <c r="J56" s="38"/>
      <c r="K56" s="55"/>
      <c r="L56" s="14"/>
      <c r="M56" s="65">
        <f t="shared" si="3"/>
        <v>0</v>
      </c>
      <c r="N56" s="48"/>
    </row>
    <row r="57" spans="3:15" ht="23.25" customHeight="1" x14ac:dyDescent="0.2">
      <c r="C57" s="117" t="s">
        <v>22</v>
      </c>
      <c r="D57" s="54">
        <v>17045001</v>
      </c>
      <c r="E57" s="189" t="s">
        <v>178</v>
      </c>
      <c r="F57" s="190"/>
      <c r="G57" s="190"/>
      <c r="H57" s="190"/>
      <c r="I57" s="191"/>
      <c r="J57" s="38" t="s">
        <v>180</v>
      </c>
      <c r="K57" s="55">
        <v>40</v>
      </c>
      <c r="L57" s="14">
        <v>10.43</v>
      </c>
      <c r="M57" s="65">
        <f t="shared" ref="M57:M61" si="4">ROUND(K57*L57,2)</f>
        <v>417.2</v>
      </c>
      <c r="N57" s="48"/>
    </row>
    <row r="58" spans="3:15" ht="12.75" customHeight="1" x14ac:dyDescent="0.2">
      <c r="C58" s="117"/>
      <c r="D58" s="54"/>
      <c r="E58" s="192" t="s">
        <v>214</v>
      </c>
      <c r="F58" s="193"/>
      <c r="G58" s="193"/>
      <c r="H58" s="193"/>
      <c r="I58" s="194"/>
      <c r="J58" s="38"/>
      <c r="K58" s="55"/>
      <c r="L58" s="14"/>
      <c r="M58" s="65">
        <f t="shared" si="4"/>
        <v>0</v>
      </c>
      <c r="N58" s="48"/>
    </row>
    <row r="59" spans="3:15" ht="23.25" customHeight="1" x14ac:dyDescent="0.2">
      <c r="C59" s="117" t="s">
        <v>22</v>
      </c>
      <c r="D59" s="54">
        <v>17045002</v>
      </c>
      <c r="E59" s="189" t="s">
        <v>179</v>
      </c>
      <c r="F59" s="190"/>
      <c r="G59" s="190"/>
      <c r="H59" s="190"/>
      <c r="I59" s="191"/>
      <c r="J59" s="38" t="s">
        <v>29</v>
      </c>
      <c r="K59" s="55">
        <v>40</v>
      </c>
      <c r="L59" s="14">
        <v>6.38</v>
      </c>
      <c r="M59" s="65">
        <f t="shared" si="4"/>
        <v>255.2</v>
      </c>
      <c r="N59" s="48"/>
    </row>
    <row r="60" spans="3:15" ht="12.75" customHeight="1" x14ac:dyDescent="0.2">
      <c r="C60" s="117"/>
      <c r="D60" s="54"/>
      <c r="E60" s="192" t="s">
        <v>214</v>
      </c>
      <c r="F60" s="193"/>
      <c r="G60" s="193"/>
      <c r="H60" s="193"/>
      <c r="I60" s="194"/>
      <c r="J60" s="38"/>
      <c r="K60" s="55"/>
      <c r="L60" s="14"/>
      <c r="M60" s="65">
        <f t="shared" si="4"/>
        <v>0</v>
      </c>
      <c r="N60" s="48"/>
    </row>
    <row r="61" spans="3:15" ht="23.25" customHeight="1" x14ac:dyDescent="0.2">
      <c r="C61" s="117" t="s">
        <v>22</v>
      </c>
      <c r="D61" s="54">
        <v>12001042</v>
      </c>
      <c r="E61" s="189" t="s">
        <v>145</v>
      </c>
      <c r="F61" s="190"/>
      <c r="G61" s="190"/>
      <c r="H61" s="190"/>
      <c r="I61" s="191"/>
      <c r="J61" s="38" t="s">
        <v>33</v>
      </c>
      <c r="K61" s="55">
        <v>42.26</v>
      </c>
      <c r="L61" s="14">
        <v>147.63999999999999</v>
      </c>
      <c r="M61" s="65">
        <f t="shared" si="4"/>
        <v>6239.27</v>
      </c>
      <c r="N61" s="48"/>
    </row>
    <row r="62" spans="3:15" x14ac:dyDescent="0.2">
      <c r="C62" s="117"/>
      <c r="D62" s="54"/>
      <c r="E62" s="192">
        <v>42.26</v>
      </c>
      <c r="F62" s="193"/>
      <c r="G62" s="193"/>
      <c r="H62" s="193"/>
      <c r="I62" s="194"/>
      <c r="J62" s="38"/>
      <c r="K62" s="55"/>
      <c r="L62" s="14"/>
      <c r="M62" s="134"/>
      <c r="N62" s="48"/>
    </row>
    <row r="63" spans="3:15" ht="23.25" customHeight="1" x14ac:dyDescent="0.2">
      <c r="C63" s="117"/>
      <c r="D63" s="54"/>
      <c r="E63" s="198" t="s">
        <v>182</v>
      </c>
      <c r="F63" s="199"/>
      <c r="G63" s="199"/>
      <c r="H63" s="199"/>
      <c r="I63" s="200"/>
      <c r="J63" s="38"/>
      <c r="K63" s="55"/>
      <c r="L63" s="14"/>
      <c r="N63" s="134">
        <f>SUM(M21:M62)</f>
        <v>81127.039999999979</v>
      </c>
    </row>
    <row r="64" spans="3:15" x14ac:dyDescent="0.2">
      <c r="C64" s="117"/>
      <c r="D64" s="54"/>
      <c r="E64" s="192"/>
      <c r="F64" s="193"/>
      <c r="G64" s="193"/>
      <c r="H64" s="193"/>
      <c r="I64" s="194"/>
      <c r="J64" s="38"/>
      <c r="K64" s="55"/>
      <c r="L64" s="14"/>
      <c r="M64" s="65"/>
      <c r="N64" s="48"/>
    </row>
    <row r="65" spans="3:16" ht="23.25" customHeight="1" x14ac:dyDescent="0.2">
      <c r="C65" s="117" t="s">
        <v>22</v>
      </c>
      <c r="D65" s="54">
        <v>7060001</v>
      </c>
      <c r="E65" s="189" t="s">
        <v>88</v>
      </c>
      <c r="F65" s="190"/>
      <c r="G65" s="190"/>
      <c r="H65" s="190"/>
      <c r="I65" s="191"/>
      <c r="J65" s="38" t="s">
        <v>5</v>
      </c>
      <c r="K65" s="55">
        <v>31</v>
      </c>
      <c r="L65" s="14">
        <v>17.55</v>
      </c>
      <c r="M65" s="65">
        <f t="shared" si="2"/>
        <v>544.04999999999995</v>
      </c>
      <c r="N65" s="48"/>
    </row>
    <row r="66" spans="3:16" x14ac:dyDescent="0.2">
      <c r="C66" s="117"/>
      <c r="D66" s="54"/>
      <c r="E66" s="192" t="s">
        <v>100</v>
      </c>
      <c r="F66" s="193"/>
      <c r="G66" s="193"/>
      <c r="H66" s="193"/>
      <c r="I66" s="194"/>
      <c r="J66" s="38"/>
      <c r="K66" s="55"/>
      <c r="L66" s="14"/>
      <c r="M66" s="65">
        <f t="shared" si="2"/>
        <v>0</v>
      </c>
      <c r="N66" s="48"/>
    </row>
    <row r="67" spans="3:16" ht="23.25" customHeight="1" x14ac:dyDescent="0.2">
      <c r="C67" s="117" t="s">
        <v>22</v>
      </c>
      <c r="D67" s="54">
        <v>7060002</v>
      </c>
      <c r="E67" s="189" t="s">
        <v>89</v>
      </c>
      <c r="F67" s="190"/>
      <c r="G67" s="190"/>
      <c r="H67" s="190"/>
      <c r="I67" s="191"/>
      <c r="J67" s="38" t="s">
        <v>5</v>
      </c>
      <c r="K67" s="55">
        <v>29</v>
      </c>
      <c r="L67" s="14">
        <v>73.010000000000005</v>
      </c>
      <c r="M67" s="65">
        <f t="shared" si="2"/>
        <v>2117.29</v>
      </c>
      <c r="N67" s="48"/>
    </row>
    <row r="68" spans="3:16" x14ac:dyDescent="0.2">
      <c r="C68" s="117"/>
      <c r="D68" s="54"/>
      <c r="E68" s="192"/>
      <c r="F68" s="193"/>
      <c r="G68" s="193"/>
      <c r="H68" s="193"/>
      <c r="I68" s="194"/>
      <c r="J68" s="38"/>
      <c r="K68" s="55"/>
      <c r="L68" s="14"/>
      <c r="M68" s="65">
        <f t="shared" si="2"/>
        <v>0</v>
      </c>
      <c r="N68" s="48"/>
    </row>
    <row r="69" spans="3:16" ht="23.25" customHeight="1" x14ac:dyDescent="0.2">
      <c r="C69" s="117" t="s">
        <v>22</v>
      </c>
      <c r="D69" s="54">
        <v>7060008</v>
      </c>
      <c r="E69" s="189" t="s">
        <v>90</v>
      </c>
      <c r="F69" s="190"/>
      <c r="G69" s="190"/>
      <c r="H69" s="190"/>
      <c r="I69" s="191"/>
      <c r="J69" s="38" t="s">
        <v>32</v>
      </c>
      <c r="K69" s="55">
        <v>250</v>
      </c>
      <c r="L69" s="14">
        <v>2.46</v>
      </c>
      <c r="M69" s="65">
        <f t="shared" si="2"/>
        <v>615</v>
      </c>
      <c r="N69" s="48"/>
    </row>
    <row r="70" spans="3:16" x14ac:dyDescent="0.2">
      <c r="C70" s="117"/>
      <c r="D70" s="54"/>
      <c r="E70" s="192" t="s">
        <v>135</v>
      </c>
      <c r="F70" s="193"/>
      <c r="G70" s="193"/>
      <c r="H70" s="193"/>
      <c r="I70" s="194"/>
      <c r="J70" s="38"/>
      <c r="K70" s="55"/>
      <c r="L70" s="14"/>
      <c r="M70" s="65">
        <f t="shared" si="2"/>
        <v>0</v>
      </c>
      <c r="N70" s="48"/>
    </row>
    <row r="71" spans="3:16" ht="23.25" customHeight="1" x14ac:dyDescent="0.2">
      <c r="C71" s="117" t="s">
        <v>22</v>
      </c>
      <c r="D71" s="54">
        <v>7070001</v>
      </c>
      <c r="E71" s="189" t="s">
        <v>92</v>
      </c>
      <c r="F71" s="190"/>
      <c r="G71" s="190"/>
      <c r="H71" s="190"/>
      <c r="I71" s="191"/>
      <c r="J71" s="38" t="s">
        <v>5</v>
      </c>
      <c r="K71" s="55">
        <v>4</v>
      </c>
      <c r="L71" s="14">
        <v>136.91</v>
      </c>
      <c r="M71" s="65">
        <f t="shared" si="2"/>
        <v>547.64</v>
      </c>
      <c r="N71" s="48"/>
    </row>
    <row r="72" spans="3:16" x14ac:dyDescent="0.2">
      <c r="C72" s="117"/>
      <c r="D72" s="54"/>
      <c r="E72" s="192"/>
      <c r="F72" s="193"/>
      <c r="G72" s="193"/>
      <c r="H72" s="193"/>
      <c r="I72" s="194"/>
      <c r="J72" s="38"/>
      <c r="K72" s="55"/>
      <c r="L72" s="14"/>
      <c r="M72" s="65">
        <f t="shared" si="2"/>
        <v>0</v>
      </c>
      <c r="N72" s="48"/>
    </row>
    <row r="73" spans="3:16" ht="23.25" customHeight="1" x14ac:dyDescent="0.2">
      <c r="C73" s="117" t="s">
        <v>22</v>
      </c>
      <c r="D73" s="54">
        <v>7001012</v>
      </c>
      <c r="E73" s="189" t="s">
        <v>93</v>
      </c>
      <c r="F73" s="190"/>
      <c r="G73" s="190"/>
      <c r="H73" s="190"/>
      <c r="I73" s="191"/>
      <c r="J73" s="38" t="s">
        <v>5</v>
      </c>
      <c r="K73" s="55">
        <v>23</v>
      </c>
      <c r="L73" s="14">
        <v>403.53</v>
      </c>
      <c r="M73" s="65">
        <f t="shared" si="2"/>
        <v>9281.19</v>
      </c>
      <c r="N73" s="48"/>
    </row>
    <row r="74" spans="3:16" x14ac:dyDescent="0.2">
      <c r="C74" s="117"/>
      <c r="D74" s="54"/>
      <c r="E74" s="189"/>
      <c r="F74" s="190"/>
      <c r="G74" s="190"/>
      <c r="H74" s="190"/>
      <c r="I74" s="191"/>
      <c r="J74" s="38"/>
      <c r="K74" s="55"/>
      <c r="L74" s="14"/>
      <c r="M74" s="65">
        <f t="shared" si="2"/>
        <v>0</v>
      </c>
      <c r="N74" s="48"/>
    </row>
    <row r="75" spans="3:16" ht="23.25" customHeight="1" x14ac:dyDescent="0.2">
      <c r="C75" s="117" t="s">
        <v>22</v>
      </c>
      <c r="D75" s="54">
        <v>7001014</v>
      </c>
      <c r="E75" s="189" t="s">
        <v>94</v>
      </c>
      <c r="F75" s="190"/>
      <c r="G75" s="190"/>
      <c r="H75" s="190"/>
      <c r="I75" s="191"/>
      <c r="J75" s="38" t="s">
        <v>5</v>
      </c>
      <c r="K75" s="55">
        <v>1</v>
      </c>
      <c r="L75" s="150">
        <v>521</v>
      </c>
      <c r="M75" s="65">
        <f t="shared" si="2"/>
        <v>521</v>
      </c>
      <c r="N75" s="48"/>
    </row>
    <row r="76" spans="3:16" x14ac:dyDescent="0.2">
      <c r="C76" s="117"/>
      <c r="D76" s="54"/>
      <c r="E76" s="189"/>
      <c r="F76" s="190"/>
      <c r="G76" s="190"/>
      <c r="H76" s="190"/>
      <c r="I76" s="191"/>
      <c r="J76" s="38"/>
      <c r="K76" s="55"/>
      <c r="L76" s="14"/>
      <c r="M76" s="65">
        <f t="shared" si="2"/>
        <v>0</v>
      </c>
      <c r="N76" s="48"/>
    </row>
    <row r="77" spans="3:16" ht="23.25" customHeight="1" x14ac:dyDescent="0.2">
      <c r="C77" s="117" t="s">
        <v>95</v>
      </c>
      <c r="D77" s="54" t="s">
        <v>97</v>
      </c>
      <c r="E77" s="189" t="s">
        <v>96</v>
      </c>
      <c r="F77" s="190"/>
      <c r="G77" s="190"/>
      <c r="H77" s="190"/>
      <c r="I77" s="191"/>
      <c r="J77" s="38" t="s">
        <v>5</v>
      </c>
      <c r="K77" s="55">
        <v>1</v>
      </c>
      <c r="L77" s="14">
        <v>1813.47</v>
      </c>
      <c r="M77" s="65">
        <f t="shared" si="2"/>
        <v>1813.47</v>
      </c>
      <c r="N77" s="48"/>
      <c r="O77" s="145">
        <v>2230.5700000000002</v>
      </c>
      <c r="P77" s="145">
        <f>O77/1.23</f>
        <v>1813.4715447154474</v>
      </c>
    </row>
    <row r="78" spans="3:16" ht="12.75" customHeight="1" x14ac:dyDescent="0.2">
      <c r="C78" s="117"/>
      <c r="D78" s="54"/>
      <c r="E78" s="189"/>
      <c r="F78" s="190"/>
      <c r="G78" s="190"/>
      <c r="H78" s="190"/>
      <c r="I78" s="191"/>
      <c r="J78" s="38"/>
      <c r="K78" s="55"/>
      <c r="L78" s="14"/>
      <c r="M78" s="65">
        <f t="shared" si="2"/>
        <v>0</v>
      </c>
      <c r="N78" s="48"/>
    </row>
    <row r="79" spans="3:16" ht="23.25" customHeight="1" x14ac:dyDescent="0.2">
      <c r="C79" s="117" t="s">
        <v>35</v>
      </c>
      <c r="D79" s="54" t="s">
        <v>99</v>
      </c>
      <c r="E79" s="189" t="s">
        <v>98</v>
      </c>
      <c r="F79" s="190"/>
      <c r="G79" s="190"/>
      <c r="H79" s="190"/>
      <c r="I79" s="191"/>
      <c r="J79" s="38" t="s">
        <v>5</v>
      </c>
      <c r="K79" s="55">
        <v>4</v>
      </c>
      <c r="L79" s="14">
        <v>1308.17</v>
      </c>
      <c r="M79" s="65">
        <f t="shared" si="2"/>
        <v>5232.68</v>
      </c>
      <c r="N79" s="48"/>
    </row>
    <row r="80" spans="3:16" ht="12.75" customHeight="1" x14ac:dyDescent="0.2">
      <c r="C80" s="117"/>
      <c r="D80" s="54"/>
      <c r="E80" s="189"/>
      <c r="F80" s="190"/>
      <c r="G80" s="190"/>
      <c r="H80" s="190"/>
      <c r="I80" s="191"/>
      <c r="J80" s="38"/>
      <c r="K80" s="55"/>
      <c r="L80" s="14"/>
      <c r="M80" s="65">
        <f t="shared" si="2"/>
        <v>0</v>
      </c>
      <c r="N80" s="48"/>
    </row>
    <row r="81" spans="3:15" ht="23.25" customHeight="1" x14ac:dyDescent="0.2">
      <c r="C81" s="117" t="s">
        <v>22</v>
      </c>
      <c r="D81" s="54">
        <v>7001054</v>
      </c>
      <c r="E81" s="189" t="s">
        <v>101</v>
      </c>
      <c r="F81" s="190"/>
      <c r="G81" s="190"/>
      <c r="H81" s="190"/>
      <c r="I81" s="191"/>
      <c r="J81" s="38" t="s">
        <v>32</v>
      </c>
      <c r="K81" s="55">
        <v>1</v>
      </c>
      <c r="L81" s="14">
        <v>992.86</v>
      </c>
      <c r="M81" s="65">
        <f t="shared" si="2"/>
        <v>992.86</v>
      </c>
      <c r="N81" s="48"/>
    </row>
    <row r="82" spans="3:15" ht="12.75" customHeight="1" x14ac:dyDescent="0.2">
      <c r="C82" s="117"/>
      <c r="D82" s="54"/>
      <c r="E82" s="189"/>
      <c r="F82" s="190"/>
      <c r="G82" s="190"/>
      <c r="H82" s="190"/>
      <c r="I82" s="191"/>
      <c r="J82" s="38"/>
      <c r="K82" s="55"/>
      <c r="L82" s="14"/>
      <c r="M82" s="65">
        <f t="shared" si="2"/>
        <v>0</v>
      </c>
      <c r="N82" s="48"/>
    </row>
    <row r="83" spans="3:15" ht="23.25" customHeight="1" x14ac:dyDescent="0.2">
      <c r="C83" s="133" t="s">
        <v>22</v>
      </c>
      <c r="D83" s="62">
        <v>7001050</v>
      </c>
      <c r="E83" s="195" t="s">
        <v>102</v>
      </c>
      <c r="F83" s="196"/>
      <c r="G83" s="196"/>
      <c r="H83" s="196"/>
      <c r="I83" s="197"/>
      <c r="J83" s="63" t="s">
        <v>103</v>
      </c>
      <c r="K83" s="64">
        <v>28</v>
      </c>
      <c r="L83" s="88">
        <v>927.49</v>
      </c>
      <c r="M83" s="66">
        <f t="shared" si="2"/>
        <v>25969.72</v>
      </c>
      <c r="N83" s="48"/>
    </row>
    <row r="84" spans="3:15" ht="12.75" customHeight="1" x14ac:dyDescent="0.2">
      <c r="C84" s="117"/>
      <c r="D84" s="54"/>
      <c r="E84" s="189"/>
      <c r="F84" s="190"/>
      <c r="G84" s="190"/>
      <c r="H84" s="190"/>
      <c r="I84" s="191"/>
      <c r="J84" s="38"/>
      <c r="K84" s="55"/>
      <c r="L84" s="14"/>
      <c r="M84" s="65">
        <f t="shared" si="2"/>
        <v>0</v>
      </c>
      <c r="N84" s="48"/>
    </row>
    <row r="85" spans="3:15" ht="23.25" customHeight="1" x14ac:dyDescent="0.2">
      <c r="C85" s="117" t="s">
        <v>22</v>
      </c>
      <c r="D85" s="54">
        <v>7080002</v>
      </c>
      <c r="E85" s="189" t="s">
        <v>104</v>
      </c>
      <c r="F85" s="190"/>
      <c r="G85" s="190"/>
      <c r="H85" s="190"/>
      <c r="I85" s="191"/>
      <c r="J85" s="38" t="s">
        <v>32</v>
      </c>
      <c r="K85" s="55">
        <v>250</v>
      </c>
      <c r="L85" s="14">
        <v>20.8</v>
      </c>
      <c r="M85" s="65">
        <f t="shared" si="2"/>
        <v>5200</v>
      </c>
      <c r="N85" s="48"/>
    </row>
    <row r="86" spans="3:15" ht="12.75" customHeight="1" x14ac:dyDescent="0.2">
      <c r="C86" s="117"/>
      <c r="D86" s="54"/>
      <c r="E86" s="189"/>
      <c r="F86" s="190"/>
      <c r="G86" s="190"/>
      <c r="H86" s="190"/>
      <c r="I86" s="191"/>
      <c r="J86" s="38"/>
      <c r="K86" s="55"/>
      <c r="L86" s="14"/>
      <c r="M86" s="65">
        <f t="shared" si="2"/>
        <v>0</v>
      </c>
      <c r="N86" s="48"/>
    </row>
    <row r="87" spans="3:15" ht="23.25" customHeight="1" x14ac:dyDescent="0.2">
      <c r="C87" s="117" t="s">
        <v>22</v>
      </c>
      <c r="D87" s="54">
        <v>7002002</v>
      </c>
      <c r="E87" s="189" t="s">
        <v>146</v>
      </c>
      <c r="F87" s="190"/>
      <c r="G87" s="190"/>
      <c r="H87" s="190"/>
      <c r="I87" s="191"/>
      <c r="J87" s="38" t="s">
        <v>103</v>
      </c>
      <c r="K87" s="55">
        <v>25</v>
      </c>
      <c r="L87" s="14">
        <v>265.26</v>
      </c>
      <c r="M87" s="65">
        <f t="shared" ref="M87:M90" si="5">ROUND(K87*L87,2)</f>
        <v>6631.5</v>
      </c>
      <c r="N87" s="48"/>
    </row>
    <row r="88" spans="3:15" x14ac:dyDescent="0.2">
      <c r="C88" s="117"/>
      <c r="D88" s="54"/>
      <c r="E88" s="192"/>
      <c r="F88" s="193"/>
      <c r="G88" s="193"/>
      <c r="H88" s="193"/>
      <c r="I88" s="194"/>
      <c r="J88" s="38"/>
      <c r="K88" s="55"/>
      <c r="L88" s="14"/>
      <c r="M88" s="65">
        <f t="shared" si="5"/>
        <v>0</v>
      </c>
      <c r="N88" s="48"/>
    </row>
    <row r="89" spans="3:15" ht="23.25" customHeight="1" x14ac:dyDescent="0.2">
      <c r="C89" s="117" t="s">
        <v>22</v>
      </c>
      <c r="D89" s="54">
        <v>7002050</v>
      </c>
      <c r="E89" s="189" t="s">
        <v>147</v>
      </c>
      <c r="F89" s="190"/>
      <c r="G89" s="190"/>
      <c r="H89" s="190"/>
      <c r="I89" s="191"/>
      <c r="J89" s="38" t="s">
        <v>5</v>
      </c>
      <c r="K89" s="55">
        <v>4</v>
      </c>
      <c r="L89" s="14">
        <v>215.77</v>
      </c>
      <c r="M89" s="65">
        <f t="shared" si="5"/>
        <v>863.08</v>
      </c>
      <c r="N89" s="48"/>
    </row>
    <row r="90" spans="3:15" x14ac:dyDescent="0.2">
      <c r="C90" s="117"/>
      <c r="D90" s="54"/>
      <c r="E90" s="192"/>
      <c r="F90" s="193"/>
      <c r="G90" s="193"/>
      <c r="H90" s="193"/>
      <c r="I90" s="194"/>
      <c r="J90" s="38"/>
      <c r="K90" s="55"/>
      <c r="L90" s="14"/>
      <c r="M90" s="65">
        <f t="shared" si="5"/>
        <v>0</v>
      </c>
      <c r="N90" s="48"/>
    </row>
    <row r="91" spans="3:15" ht="23.25" customHeight="1" x14ac:dyDescent="0.2">
      <c r="C91" s="117"/>
      <c r="D91" s="54"/>
      <c r="E91" s="198" t="s">
        <v>183</v>
      </c>
      <c r="F91" s="199"/>
      <c r="G91" s="199"/>
      <c r="H91" s="199"/>
      <c r="I91" s="200"/>
      <c r="J91" s="38"/>
      <c r="K91" s="55"/>
      <c r="L91" s="14"/>
      <c r="M91" s="134"/>
      <c r="N91" s="48"/>
      <c r="O91" s="134">
        <f>SUM(M65:M91)</f>
        <v>60329.48</v>
      </c>
    </row>
    <row r="92" spans="3:15" x14ac:dyDescent="0.2">
      <c r="C92" s="117"/>
      <c r="D92" s="54"/>
      <c r="E92" s="192"/>
      <c r="F92" s="193"/>
      <c r="G92" s="193"/>
      <c r="H92" s="193"/>
      <c r="I92" s="194"/>
      <c r="J92" s="38"/>
      <c r="K92" s="55"/>
      <c r="L92" s="14"/>
      <c r="M92" s="65"/>
      <c r="N92" s="48"/>
    </row>
    <row r="93" spans="3:15" ht="23.25" customHeight="1" x14ac:dyDescent="0.2">
      <c r="C93" s="117" t="s">
        <v>22</v>
      </c>
      <c r="D93" s="54">
        <v>10013040</v>
      </c>
      <c r="E93" s="189" t="s">
        <v>148</v>
      </c>
      <c r="F93" s="190"/>
      <c r="G93" s="190"/>
      <c r="H93" s="190"/>
      <c r="I93" s="191"/>
      <c r="J93" s="38" t="s">
        <v>5</v>
      </c>
      <c r="K93" s="55">
        <v>1</v>
      </c>
      <c r="L93" s="14">
        <v>1164.47</v>
      </c>
      <c r="M93" s="65">
        <f t="shared" si="2"/>
        <v>1164.47</v>
      </c>
      <c r="N93" s="48"/>
    </row>
    <row r="94" spans="3:15" x14ac:dyDescent="0.2">
      <c r="C94" s="117"/>
      <c r="D94" s="54"/>
      <c r="E94" s="192"/>
      <c r="F94" s="193"/>
      <c r="G94" s="193"/>
      <c r="H94" s="193"/>
      <c r="I94" s="194"/>
      <c r="J94" s="38"/>
      <c r="K94" s="55"/>
      <c r="L94" s="14"/>
      <c r="M94" s="65">
        <f t="shared" si="2"/>
        <v>0</v>
      </c>
      <c r="N94" s="48"/>
    </row>
    <row r="95" spans="3:15" ht="23.25" customHeight="1" x14ac:dyDescent="0.2">
      <c r="C95" s="117" t="s">
        <v>22</v>
      </c>
      <c r="D95" s="54">
        <v>10014004</v>
      </c>
      <c r="E95" s="189" t="s">
        <v>149</v>
      </c>
      <c r="F95" s="190"/>
      <c r="G95" s="190"/>
      <c r="H95" s="190"/>
      <c r="I95" s="191"/>
      <c r="J95" s="38" t="s">
        <v>5</v>
      </c>
      <c r="K95" s="55">
        <v>1</v>
      </c>
      <c r="L95" s="14">
        <v>65.19</v>
      </c>
      <c r="M95" s="65">
        <f t="shared" si="2"/>
        <v>65.19</v>
      </c>
      <c r="N95" s="48"/>
    </row>
    <row r="96" spans="3:15" x14ac:dyDescent="0.2">
      <c r="C96" s="117"/>
      <c r="D96" s="54"/>
      <c r="E96" s="192"/>
      <c r="F96" s="193"/>
      <c r="G96" s="193"/>
      <c r="H96" s="193"/>
      <c r="I96" s="194"/>
      <c r="J96" s="38"/>
      <c r="K96" s="55"/>
      <c r="L96" s="14"/>
      <c r="M96" s="65">
        <f t="shared" si="2"/>
        <v>0</v>
      </c>
      <c r="N96" s="48"/>
    </row>
    <row r="97" spans="3:17" ht="23.25" customHeight="1" x14ac:dyDescent="0.2">
      <c r="C97" s="133" t="s">
        <v>22</v>
      </c>
      <c r="D97" s="62">
        <v>6002050</v>
      </c>
      <c r="E97" s="195" t="s">
        <v>150</v>
      </c>
      <c r="F97" s="196"/>
      <c r="G97" s="196"/>
      <c r="H97" s="196"/>
      <c r="I97" s="197"/>
      <c r="J97" s="63" t="s">
        <v>33</v>
      </c>
      <c r="K97" s="64">
        <v>24.5</v>
      </c>
      <c r="L97" s="88">
        <v>641.85</v>
      </c>
      <c r="M97" s="66">
        <f t="shared" si="2"/>
        <v>15725.33</v>
      </c>
      <c r="N97" s="48"/>
    </row>
    <row r="98" spans="3:17" x14ac:dyDescent="0.2">
      <c r="C98" s="117"/>
      <c r="D98" s="54"/>
      <c r="E98" s="192">
        <v>24.5</v>
      </c>
      <c r="F98" s="193"/>
      <c r="G98" s="193"/>
      <c r="H98" s="193"/>
      <c r="I98" s="194"/>
      <c r="J98" s="38"/>
      <c r="K98" s="55"/>
      <c r="L98" s="14"/>
      <c r="M98" s="65">
        <f t="shared" si="2"/>
        <v>0</v>
      </c>
      <c r="N98" s="48"/>
    </row>
    <row r="99" spans="3:17" ht="23.25" customHeight="1" x14ac:dyDescent="0.2">
      <c r="C99" s="117" t="s">
        <v>95</v>
      </c>
      <c r="D99" s="54" t="s">
        <v>154</v>
      </c>
      <c r="E99" s="189" t="s">
        <v>153</v>
      </c>
      <c r="F99" s="190"/>
      <c r="G99" s="190"/>
      <c r="H99" s="190"/>
      <c r="I99" s="191"/>
      <c r="J99" s="38" t="s">
        <v>5</v>
      </c>
      <c r="K99" s="55">
        <v>2</v>
      </c>
      <c r="L99" s="14">
        <v>3228.44</v>
      </c>
      <c r="M99" s="65">
        <f t="shared" ref="M99:M121" si="6">ROUND(K99*L99,2)</f>
        <v>6456.88</v>
      </c>
      <c r="N99" s="48"/>
      <c r="P99" s="145">
        <v>3970.98</v>
      </c>
      <c r="Q99" s="145">
        <f>P99/1.23</f>
        <v>3228.439024390244</v>
      </c>
    </row>
    <row r="100" spans="3:17" x14ac:dyDescent="0.2">
      <c r="C100" s="117"/>
      <c r="D100" s="54"/>
      <c r="E100" s="192" t="s">
        <v>151</v>
      </c>
      <c r="F100" s="193"/>
      <c r="G100" s="193"/>
      <c r="H100" s="193"/>
      <c r="I100" s="194"/>
      <c r="J100" s="38"/>
      <c r="K100" s="55"/>
      <c r="L100" s="14"/>
      <c r="M100" s="65">
        <f t="shared" si="6"/>
        <v>0</v>
      </c>
      <c r="N100" s="48"/>
      <c r="Q100" s="145">
        <f t="shared" ref="Q100:Q111" si="7">P100/1.23</f>
        <v>0</v>
      </c>
    </row>
    <row r="101" spans="3:17" ht="23.25" customHeight="1" x14ac:dyDescent="0.2">
      <c r="C101" s="117" t="s">
        <v>95</v>
      </c>
      <c r="D101" s="54" t="s">
        <v>156</v>
      </c>
      <c r="E101" s="189" t="s">
        <v>155</v>
      </c>
      <c r="F101" s="190"/>
      <c r="G101" s="190"/>
      <c r="H101" s="190"/>
      <c r="I101" s="191"/>
      <c r="J101" s="38" t="s">
        <v>157</v>
      </c>
      <c r="K101" s="55">
        <v>12</v>
      </c>
      <c r="L101" s="14">
        <v>465.94</v>
      </c>
      <c r="M101" s="65">
        <f t="shared" si="6"/>
        <v>5591.28</v>
      </c>
      <c r="N101" s="48"/>
      <c r="P101" s="145">
        <v>573.11</v>
      </c>
      <c r="Q101" s="145">
        <f t="shared" si="7"/>
        <v>465.9430894308943</v>
      </c>
    </row>
    <row r="102" spans="3:17" x14ac:dyDescent="0.2">
      <c r="C102" s="117"/>
      <c r="D102" s="54"/>
      <c r="E102" s="192"/>
      <c r="F102" s="193"/>
      <c r="G102" s="193"/>
      <c r="H102" s="193"/>
      <c r="I102" s="194"/>
      <c r="J102" s="38"/>
      <c r="K102" s="55"/>
      <c r="L102" s="14"/>
      <c r="M102" s="65">
        <f t="shared" si="6"/>
        <v>0</v>
      </c>
      <c r="N102" s="48"/>
      <c r="Q102" s="145">
        <f t="shared" si="7"/>
        <v>0</v>
      </c>
    </row>
    <row r="103" spans="3:17" ht="23.25" customHeight="1" x14ac:dyDescent="0.2">
      <c r="C103" s="117" t="s">
        <v>95</v>
      </c>
      <c r="D103" s="54" t="s">
        <v>159</v>
      </c>
      <c r="E103" s="189" t="s">
        <v>158</v>
      </c>
      <c r="F103" s="190"/>
      <c r="G103" s="190"/>
      <c r="H103" s="190"/>
      <c r="I103" s="191"/>
      <c r="J103" s="38" t="s">
        <v>5</v>
      </c>
      <c r="K103" s="55">
        <v>11</v>
      </c>
      <c r="L103" s="14">
        <v>23.22</v>
      </c>
      <c r="M103" s="65">
        <f t="shared" si="6"/>
        <v>255.42</v>
      </c>
      <c r="N103" s="48"/>
      <c r="P103" s="145">
        <v>28.56</v>
      </c>
      <c r="Q103" s="145">
        <f t="shared" si="7"/>
        <v>23.219512195121951</v>
      </c>
    </row>
    <row r="104" spans="3:17" x14ac:dyDescent="0.2">
      <c r="C104" s="117"/>
      <c r="D104" s="54"/>
      <c r="E104" s="192" t="s">
        <v>160</v>
      </c>
      <c r="F104" s="193"/>
      <c r="G104" s="193"/>
      <c r="H104" s="193"/>
      <c r="I104" s="194"/>
      <c r="J104" s="38"/>
      <c r="K104" s="55"/>
      <c r="L104" s="14"/>
      <c r="M104" s="65">
        <f t="shared" si="6"/>
        <v>0</v>
      </c>
      <c r="N104" s="48"/>
      <c r="P104" s="145"/>
      <c r="Q104" s="145">
        <f t="shared" si="7"/>
        <v>0</v>
      </c>
    </row>
    <row r="105" spans="3:17" ht="23.25" customHeight="1" x14ac:dyDescent="0.2">
      <c r="C105" s="117" t="s">
        <v>95</v>
      </c>
      <c r="D105" s="54" t="s">
        <v>162</v>
      </c>
      <c r="E105" s="189" t="s">
        <v>161</v>
      </c>
      <c r="F105" s="190"/>
      <c r="G105" s="190"/>
      <c r="H105" s="190"/>
      <c r="I105" s="191"/>
      <c r="J105" s="38" t="s">
        <v>5</v>
      </c>
      <c r="K105" s="55">
        <v>5</v>
      </c>
      <c r="L105" s="14">
        <v>28.28</v>
      </c>
      <c r="M105" s="65">
        <f t="shared" si="6"/>
        <v>141.4</v>
      </c>
      <c r="N105" s="48"/>
      <c r="P105" s="145">
        <v>34.78</v>
      </c>
      <c r="Q105" s="145">
        <f t="shared" si="7"/>
        <v>28.276422764227643</v>
      </c>
    </row>
    <row r="106" spans="3:17" x14ac:dyDescent="0.2">
      <c r="C106" s="117"/>
      <c r="D106" s="54"/>
      <c r="E106" s="192" t="s">
        <v>163</v>
      </c>
      <c r="F106" s="193"/>
      <c r="G106" s="193"/>
      <c r="H106" s="193"/>
      <c r="I106" s="194"/>
      <c r="J106" s="38"/>
      <c r="K106" s="55"/>
      <c r="L106" s="14"/>
      <c r="M106" s="65">
        <f t="shared" si="6"/>
        <v>0</v>
      </c>
      <c r="N106" s="48"/>
      <c r="P106" s="145"/>
      <c r="Q106" s="145">
        <f t="shared" si="7"/>
        <v>0</v>
      </c>
    </row>
    <row r="107" spans="3:17" ht="23.25" customHeight="1" x14ac:dyDescent="0.2">
      <c r="C107" s="117" t="s">
        <v>95</v>
      </c>
      <c r="D107" s="54" t="s">
        <v>165</v>
      </c>
      <c r="E107" s="189" t="s">
        <v>164</v>
      </c>
      <c r="F107" s="190"/>
      <c r="G107" s="190"/>
      <c r="H107" s="190"/>
      <c r="I107" s="191"/>
      <c r="J107" s="38" t="s">
        <v>5</v>
      </c>
      <c r="K107" s="55">
        <v>19</v>
      </c>
      <c r="L107" s="14">
        <v>6.76</v>
      </c>
      <c r="M107" s="65">
        <f t="shared" si="6"/>
        <v>128.44</v>
      </c>
      <c r="N107" s="48"/>
      <c r="P107" s="145">
        <v>8.31</v>
      </c>
      <c r="Q107" s="145">
        <f t="shared" si="7"/>
        <v>6.7560975609756104</v>
      </c>
    </row>
    <row r="108" spans="3:17" x14ac:dyDescent="0.2">
      <c r="C108" s="117"/>
      <c r="D108" s="54"/>
      <c r="E108" s="192"/>
      <c r="F108" s="193"/>
      <c r="G108" s="193"/>
      <c r="H108" s="193"/>
      <c r="I108" s="194"/>
      <c r="J108" s="38"/>
      <c r="K108" s="55"/>
      <c r="L108" s="14"/>
      <c r="M108" s="65">
        <f t="shared" si="6"/>
        <v>0</v>
      </c>
      <c r="N108" s="48"/>
      <c r="P108" s="145"/>
      <c r="Q108" s="145">
        <f t="shared" si="7"/>
        <v>0</v>
      </c>
    </row>
    <row r="109" spans="3:17" ht="23.25" customHeight="1" x14ac:dyDescent="0.2">
      <c r="C109" s="117" t="s">
        <v>95</v>
      </c>
      <c r="D109" s="54" t="s">
        <v>168</v>
      </c>
      <c r="E109" s="189" t="s">
        <v>166</v>
      </c>
      <c r="F109" s="190"/>
      <c r="G109" s="190"/>
      <c r="H109" s="190"/>
      <c r="I109" s="191"/>
      <c r="J109" s="38" t="s">
        <v>5</v>
      </c>
      <c r="K109" s="55">
        <v>3</v>
      </c>
      <c r="L109" s="14">
        <v>18.3</v>
      </c>
      <c r="M109" s="65">
        <f t="shared" si="6"/>
        <v>54.9</v>
      </c>
      <c r="N109" s="48"/>
      <c r="P109" s="145">
        <v>22.51</v>
      </c>
      <c r="Q109" s="145">
        <f t="shared" si="7"/>
        <v>18.300813008130081</v>
      </c>
    </row>
    <row r="110" spans="3:17" x14ac:dyDescent="0.2">
      <c r="C110" s="117"/>
      <c r="D110" s="54"/>
      <c r="E110" s="192" t="s">
        <v>167</v>
      </c>
      <c r="F110" s="193"/>
      <c r="G110" s="193"/>
      <c r="H110" s="193"/>
      <c r="I110" s="194"/>
      <c r="J110" s="38"/>
      <c r="K110" s="55"/>
      <c r="L110" s="14"/>
      <c r="M110" s="65">
        <f t="shared" si="6"/>
        <v>0</v>
      </c>
      <c r="N110" s="48"/>
      <c r="P110" s="145"/>
      <c r="Q110" s="145">
        <f t="shared" si="7"/>
        <v>0</v>
      </c>
    </row>
    <row r="111" spans="3:17" ht="23.25" customHeight="1" x14ac:dyDescent="0.2">
      <c r="C111" s="117" t="s">
        <v>95</v>
      </c>
      <c r="D111" s="54" t="s">
        <v>170</v>
      </c>
      <c r="E111" s="189" t="s">
        <v>169</v>
      </c>
      <c r="F111" s="190"/>
      <c r="G111" s="190"/>
      <c r="H111" s="190"/>
      <c r="I111" s="191"/>
      <c r="J111" s="38" t="s">
        <v>5</v>
      </c>
      <c r="K111" s="55">
        <v>2</v>
      </c>
      <c r="L111" s="14">
        <v>41.88</v>
      </c>
      <c r="M111" s="65">
        <f t="shared" si="6"/>
        <v>83.76</v>
      </c>
      <c r="N111" s="48"/>
      <c r="P111" s="145">
        <v>51.51</v>
      </c>
      <c r="Q111" s="145">
        <f t="shared" si="7"/>
        <v>41.878048780487802</v>
      </c>
    </row>
    <row r="112" spans="3:17" x14ac:dyDescent="0.2">
      <c r="C112" s="117"/>
      <c r="D112" s="54"/>
      <c r="E112" s="192"/>
      <c r="F112" s="193"/>
      <c r="G112" s="193"/>
      <c r="H112" s="193"/>
      <c r="I112" s="194"/>
      <c r="J112" s="38"/>
      <c r="K112" s="55"/>
      <c r="L112" s="14"/>
      <c r="M112" s="65">
        <f t="shared" si="6"/>
        <v>0</v>
      </c>
      <c r="N112" s="48"/>
      <c r="P112" s="145"/>
    </row>
    <row r="113" spans="3:15" ht="23.25" customHeight="1" x14ac:dyDescent="0.2">
      <c r="C113" s="117"/>
      <c r="D113" s="54"/>
      <c r="E113" s="198" t="s">
        <v>184</v>
      </c>
      <c r="F113" s="199"/>
      <c r="G113" s="199"/>
      <c r="H113" s="199"/>
      <c r="I113" s="200"/>
      <c r="J113" s="38"/>
      <c r="K113" s="55"/>
      <c r="L113" s="14"/>
      <c r="M113" s="134"/>
      <c r="N113" s="48"/>
      <c r="O113" s="134">
        <f>SUM(M92:M113)</f>
        <v>29667.07</v>
      </c>
    </row>
    <row r="114" spans="3:15" x14ac:dyDescent="0.2">
      <c r="C114" s="117"/>
      <c r="D114" s="54"/>
      <c r="E114" s="192"/>
      <c r="F114" s="193"/>
      <c r="G114" s="193"/>
      <c r="H114" s="193"/>
      <c r="I114" s="194"/>
      <c r="J114" s="38"/>
      <c r="K114" s="55"/>
      <c r="L114" s="14"/>
      <c r="M114" s="65"/>
      <c r="N114" s="48"/>
    </row>
    <row r="115" spans="3:15" ht="23.25" customHeight="1" x14ac:dyDescent="0.2">
      <c r="C115" s="133" t="s">
        <v>22</v>
      </c>
      <c r="D115" s="62">
        <v>15001015</v>
      </c>
      <c r="E115" s="195" t="s">
        <v>64</v>
      </c>
      <c r="F115" s="196"/>
      <c r="G115" s="196"/>
      <c r="H115" s="196"/>
      <c r="I115" s="197"/>
      <c r="J115" s="63" t="s">
        <v>33</v>
      </c>
      <c r="K115" s="64">
        <v>602.29999999999995</v>
      </c>
      <c r="L115" s="88">
        <v>19.809999999999999</v>
      </c>
      <c r="M115" s="66">
        <f>ROUND(K115*L115,2)</f>
        <v>11931.56</v>
      </c>
      <c r="N115" s="48"/>
    </row>
    <row r="116" spans="3:15" x14ac:dyDescent="0.2">
      <c r="C116" s="117"/>
      <c r="D116" s="54"/>
      <c r="E116" s="192" t="s">
        <v>49</v>
      </c>
      <c r="F116" s="193"/>
      <c r="G116" s="193"/>
      <c r="H116" s="193"/>
      <c r="I116" s="194"/>
      <c r="J116" s="38"/>
      <c r="K116" s="55"/>
      <c r="L116" s="14"/>
      <c r="M116" s="65">
        <f>ROUND(K116*L116,2)</f>
        <v>0</v>
      </c>
      <c r="N116" s="48"/>
    </row>
    <row r="117" spans="3:15" ht="23.25" customHeight="1" x14ac:dyDescent="0.2">
      <c r="C117" s="117" t="s">
        <v>22</v>
      </c>
      <c r="D117" s="54">
        <v>15002011</v>
      </c>
      <c r="E117" s="189" t="s">
        <v>152</v>
      </c>
      <c r="F117" s="190"/>
      <c r="G117" s="190"/>
      <c r="H117" s="190"/>
      <c r="I117" s="191"/>
      <c r="J117" s="38" t="s">
        <v>33</v>
      </c>
      <c r="K117" s="55">
        <v>123</v>
      </c>
      <c r="L117" s="14">
        <v>66.349999999999994</v>
      </c>
      <c r="M117" s="65">
        <f t="shared" ref="M117" si="8">ROUND(K117*L117,2)</f>
        <v>8161.05</v>
      </c>
      <c r="N117" s="48"/>
    </row>
    <row r="118" spans="3:15" x14ac:dyDescent="0.2">
      <c r="C118" s="117"/>
      <c r="D118" s="54"/>
      <c r="E118" s="192" t="s">
        <v>137</v>
      </c>
      <c r="F118" s="193"/>
      <c r="G118" s="193"/>
      <c r="H118" s="193"/>
      <c r="I118" s="194"/>
      <c r="J118" s="38"/>
      <c r="K118" s="55"/>
      <c r="L118" s="14"/>
      <c r="M118" s="134"/>
      <c r="N118" s="48"/>
    </row>
    <row r="119" spans="3:15" ht="23.25" customHeight="1" x14ac:dyDescent="0.2">
      <c r="C119" s="56"/>
      <c r="D119" s="54"/>
      <c r="E119" s="198" t="s">
        <v>188</v>
      </c>
      <c r="F119" s="199"/>
      <c r="G119" s="199"/>
      <c r="H119" s="199"/>
      <c r="I119" s="200"/>
      <c r="J119" s="38"/>
      <c r="K119" s="55"/>
      <c r="L119" s="14"/>
      <c r="M119" s="65">
        <f t="shared" si="6"/>
        <v>0</v>
      </c>
      <c r="N119" s="48"/>
    </row>
    <row r="120" spans="3:15" ht="12.75" customHeight="1" x14ac:dyDescent="0.2">
      <c r="C120" s="56"/>
      <c r="D120" s="54"/>
      <c r="E120" s="192"/>
      <c r="F120" s="193"/>
      <c r="G120" s="193"/>
      <c r="H120" s="193"/>
      <c r="I120" s="194"/>
      <c r="J120" s="38"/>
      <c r="K120" s="55"/>
      <c r="L120" s="14"/>
      <c r="M120" s="65">
        <f t="shared" si="6"/>
        <v>0</v>
      </c>
      <c r="N120" s="48"/>
    </row>
    <row r="121" spans="3:15" ht="23.25" customHeight="1" x14ac:dyDescent="0.2">
      <c r="C121" s="117" t="s">
        <v>22</v>
      </c>
      <c r="D121" s="54">
        <v>1001007</v>
      </c>
      <c r="E121" s="189" t="s">
        <v>39</v>
      </c>
      <c r="F121" s="190"/>
      <c r="G121" s="190"/>
      <c r="H121" s="190"/>
      <c r="I121" s="191"/>
      <c r="J121" s="38" t="s">
        <v>29</v>
      </c>
      <c r="K121" s="55">
        <v>16.739999999999998</v>
      </c>
      <c r="L121" s="14">
        <v>170.76</v>
      </c>
      <c r="M121" s="65">
        <f t="shared" si="6"/>
        <v>2858.52</v>
      </c>
      <c r="N121" s="48"/>
    </row>
    <row r="122" spans="3:15" ht="12.75" customHeight="1" x14ac:dyDescent="0.2">
      <c r="C122" s="117"/>
      <c r="D122" s="54"/>
      <c r="E122" s="192" t="s">
        <v>172</v>
      </c>
      <c r="F122" s="193"/>
      <c r="G122" s="193"/>
      <c r="H122" s="193"/>
      <c r="I122" s="194"/>
      <c r="J122" s="38"/>
      <c r="K122" s="55"/>
      <c r="L122" s="14"/>
      <c r="N122" s="48"/>
    </row>
    <row r="123" spans="3:15" ht="23.25" customHeight="1" x14ac:dyDescent="0.2">
      <c r="C123" s="93" t="s">
        <v>35</v>
      </c>
      <c r="D123" s="94" t="s">
        <v>36</v>
      </c>
      <c r="E123" s="252" t="s">
        <v>34</v>
      </c>
      <c r="F123" s="253"/>
      <c r="G123" s="253"/>
      <c r="H123" s="253"/>
      <c r="I123" s="254"/>
      <c r="J123" s="95" t="s">
        <v>37</v>
      </c>
      <c r="K123" s="96">
        <v>20.09</v>
      </c>
      <c r="L123" s="14">
        <v>48.55</v>
      </c>
      <c r="M123" s="65">
        <f t="shared" ref="M123:M125" si="9">ROUND(K123*L123,2)</f>
        <v>975.37</v>
      </c>
      <c r="N123" s="48"/>
    </row>
    <row r="124" spans="3:15" ht="12.75" customHeight="1" x14ac:dyDescent="0.2">
      <c r="C124" s="56"/>
      <c r="D124" s="94"/>
      <c r="E124" s="189" t="s">
        <v>173</v>
      </c>
      <c r="F124" s="190"/>
      <c r="G124" s="190"/>
      <c r="H124" s="190"/>
      <c r="I124" s="191"/>
      <c r="J124" s="95"/>
      <c r="K124" s="96"/>
      <c r="L124" s="14"/>
      <c r="M124" s="65">
        <f t="shared" si="9"/>
        <v>0</v>
      </c>
      <c r="N124" s="48"/>
    </row>
    <row r="125" spans="3:15" ht="25.35" customHeight="1" x14ac:dyDescent="0.2">
      <c r="C125" s="117" t="s">
        <v>185</v>
      </c>
      <c r="D125" s="54">
        <v>17004001</v>
      </c>
      <c r="E125" s="189" t="s">
        <v>186</v>
      </c>
      <c r="F125" s="190"/>
      <c r="G125" s="190"/>
      <c r="H125" s="190"/>
      <c r="I125" s="191"/>
      <c r="J125" s="38" t="s">
        <v>33</v>
      </c>
      <c r="K125" s="55">
        <v>238</v>
      </c>
      <c r="L125" s="14">
        <v>16.28</v>
      </c>
      <c r="M125" s="65">
        <f t="shared" si="9"/>
        <v>3874.64</v>
      </c>
      <c r="N125" s="48"/>
    </row>
    <row r="126" spans="3:15" ht="25.35" customHeight="1" x14ac:dyDescent="0.2">
      <c r="C126" s="136"/>
      <c r="D126" s="94"/>
      <c r="E126" s="137"/>
      <c r="F126" s="138"/>
      <c r="G126" s="138"/>
      <c r="H126" s="138"/>
      <c r="I126" s="139"/>
      <c r="J126" s="95"/>
      <c r="K126" s="96"/>
      <c r="L126" s="14"/>
      <c r="M126" s="134"/>
      <c r="N126" s="48"/>
      <c r="O126" s="134">
        <f>SUM(M114:M126)</f>
        <v>27801.14</v>
      </c>
    </row>
    <row r="127" spans="3:15" ht="12.75" customHeight="1" x14ac:dyDescent="0.2">
      <c r="C127" s="57"/>
      <c r="D127" s="58"/>
      <c r="E127" s="247"/>
      <c r="F127" s="248"/>
      <c r="G127" s="248"/>
      <c r="H127" s="248"/>
      <c r="I127" s="249"/>
      <c r="J127" s="59"/>
      <c r="K127" s="60"/>
      <c r="L127" s="14"/>
      <c r="N127" s="32"/>
    </row>
    <row r="128" spans="3:15" ht="21" customHeight="1" x14ac:dyDescent="0.2">
      <c r="C128" s="250" t="s">
        <v>190</v>
      </c>
      <c r="D128" s="250"/>
      <c r="E128" s="250"/>
      <c r="F128" s="250"/>
      <c r="G128" s="250"/>
      <c r="H128" s="250"/>
      <c r="I128" s="250"/>
      <c r="J128" s="250"/>
      <c r="K128" s="251" t="s">
        <v>189</v>
      </c>
      <c r="L128" s="251"/>
      <c r="M128" s="143">
        <f>SUM(M12:M125)</f>
        <v>203355.56999999995</v>
      </c>
    </row>
    <row r="129" spans="3:13" ht="21" customHeight="1" x14ac:dyDescent="0.2">
      <c r="C129" s="251" t="s">
        <v>25</v>
      </c>
      <c r="D129" s="251"/>
      <c r="E129" s="251"/>
      <c r="F129" s="251"/>
      <c r="G129" s="251"/>
      <c r="H129" s="251"/>
      <c r="I129" s="251"/>
      <c r="J129" s="251"/>
      <c r="K129" s="251" t="s">
        <v>191</v>
      </c>
      <c r="L129" s="251"/>
      <c r="M129" s="135">
        <f>M128*1.25</f>
        <v>254194.46249999994</v>
      </c>
    </row>
    <row r="130" spans="3:13" ht="23.25" customHeight="1" x14ac:dyDescent="0.2">
      <c r="C130" s="133" t="s">
        <v>22</v>
      </c>
      <c r="D130" s="62">
        <v>7001050</v>
      </c>
      <c r="E130" s="195" t="s">
        <v>102</v>
      </c>
      <c r="F130" s="196"/>
      <c r="G130" s="196"/>
      <c r="H130" s="196"/>
      <c r="I130" s="197"/>
      <c r="J130" s="63" t="s">
        <v>103</v>
      </c>
      <c r="K130" s="64">
        <v>14</v>
      </c>
      <c r="L130" s="14"/>
      <c r="M130" s="84"/>
    </row>
    <row r="131" spans="3:13" ht="21" customHeight="1" x14ac:dyDescent="0.2">
      <c r="C131" s="133" t="s">
        <v>22</v>
      </c>
      <c r="D131" s="62">
        <v>6002050</v>
      </c>
      <c r="E131" s="195" t="s">
        <v>150</v>
      </c>
      <c r="F131" s="196"/>
      <c r="G131" s="196"/>
      <c r="H131" s="196"/>
      <c r="I131" s="197"/>
      <c r="J131" s="63" t="s">
        <v>33</v>
      </c>
      <c r="K131" s="64">
        <v>12.25</v>
      </c>
      <c r="L131" s="14"/>
      <c r="M131" s="84"/>
    </row>
    <row r="132" spans="3:13" ht="21" customHeight="1" x14ac:dyDescent="0.2">
      <c r="C132" s="133" t="s">
        <v>22</v>
      </c>
      <c r="D132" s="62">
        <v>15001015</v>
      </c>
      <c r="E132" s="195" t="s">
        <v>64</v>
      </c>
      <c r="F132" s="196"/>
      <c r="G132" s="196"/>
      <c r="H132" s="196"/>
      <c r="I132" s="197"/>
      <c r="J132" s="63" t="s">
        <v>33</v>
      </c>
      <c r="K132" s="64">
        <v>301.14999999999998</v>
      </c>
      <c r="L132" s="14"/>
      <c r="M132" s="84"/>
    </row>
    <row r="133" spans="3:13" ht="21" customHeight="1" x14ac:dyDescent="0.2">
      <c r="L133" s="14"/>
    </row>
    <row r="134" spans="3:13" ht="21" customHeight="1" x14ac:dyDescent="0.2"/>
    <row r="135" spans="3:13" ht="21" customHeight="1" x14ac:dyDescent="0.2">
      <c r="C135" s="93" t="s">
        <v>203</v>
      </c>
      <c r="D135" s="94">
        <v>102073</v>
      </c>
      <c r="E135" s="189" t="s">
        <v>207</v>
      </c>
      <c r="F135" s="190"/>
      <c r="G135" s="190"/>
      <c r="H135" s="190"/>
      <c r="I135" s="191"/>
    </row>
    <row r="136" spans="3:13" ht="24.95" customHeight="1" x14ac:dyDescent="0.2">
      <c r="C136" s="93"/>
      <c r="D136" s="94"/>
      <c r="E136" s="189" t="s">
        <v>208</v>
      </c>
      <c r="F136" s="190"/>
      <c r="G136" s="190"/>
      <c r="H136" s="190"/>
      <c r="I136" s="191"/>
    </row>
    <row r="137" spans="3:13" ht="21" customHeight="1" x14ac:dyDescent="0.2">
      <c r="C137" s="93"/>
      <c r="D137" s="94"/>
      <c r="E137" s="189" t="s">
        <v>209</v>
      </c>
      <c r="F137" s="190"/>
      <c r="G137" s="190"/>
      <c r="H137" s="190"/>
      <c r="I137" s="191"/>
    </row>
    <row r="138" spans="3:13" ht="21" customHeight="1" x14ac:dyDescent="0.2">
      <c r="C138" s="93"/>
      <c r="D138" s="94"/>
      <c r="E138" s="189" t="s">
        <v>210</v>
      </c>
      <c r="F138" s="190"/>
      <c r="G138" s="190"/>
      <c r="H138" s="190"/>
      <c r="I138" s="191"/>
    </row>
    <row r="139" spans="3:13" ht="21" customHeight="1" x14ac:dyDescent="0.2"/>
    <row r="140" spans="3:13" ht="21" customHeight="1" x14ac:dyDescent="0.2"/>
    <row r="141" spans="3:13" ht="21" customHeight="1" x14ac:dyDescent="0.2"/>
    <row r="142" spans="3:13" ht="21" customHeight="1" x14ac:dyDescent="0.2"/>
    <row r="143" spans="3:13" ht="21" customHeight="1" x14ac:dyDescent="0.2"/>
    <row r="144" spans="3:13" ht="21" customHeight="1" x14ac:dyDescent="0.2"/>
    <row r="145" ht="21" customHeight="1" x14ac:dyDescent="0.2"/>
    <row r="146" ht="21" customHeight="1" x14ac:dyDescent="0.2"/>
    <row r="147" ht="21" customHeight="1" x14ac:dyDescent="0.2"/>
    <row r="148" ht="21" customHeight="1" x14ac:dyDescent="0.2"/>
    <row r="149" ht="21" customHeight="1" x14ac:dyDescent="0.2"/>
    <row r="150" ht="21" customHeight="1" x14ac:dyDescent="0.2"/>
    <row r="151" ht="21" customHeight="1" x14ac:dyDescent="0.2"/>
    <row r="152" ht="21" customHeight="1" x14ac:dyDescent="0.2"/>
    <row r="153" ht="21" customHeight="1" x14ac:dyDescent="0.2"/>
    <row r="154" ht="21" customHeight="1" x14ac:dyDescent="0.2"/>
    <row r="155" ht="21" customHeight="1" x14ac:dyDescent="0.2"/>
    <row r="156" ht="21" customHeight="1" x14ac:dyDescent="0.2"/>
    <row r="157" ht="21" customHeight="1" x14ac:dyDescent="0.2"/>
    <row r="158" ht="21" customHeight="1" x14ac:dyDescent="0.2"/>
    <row r="159" ht="21" customHeight="1" x14ac:dyDescent="0.2"/>
    <row r="160" ht="21" customHeight="1" x14ac:dyDescent="0.2"/>
    <row r="161" ht="21" customHeight="1" x14ac:dyDescent="0.2"/>
    <row r="162" ht="21" customHeight="1" x14ac:dyDescent="0.2"/>
    <row r="163" ht="21" customHeight="1" x14ac:dyDescent="0.2"/>
    <row r="164" ht="21" customHeight="1" x14ac:dyDescent="0.2"/>
    <row r="165" ht="21" customHeight="1" x14ac:dyDescent="0.2"/>
    <row r="166" ht="21" customHeight="1" x14ac:dyDescent="0.2"/>
    <row r="167" ht="21" customHeight="1" x14ac:dyDescent="0.2"/>
    <row r="168" ht="21" customHeight="1" x14ac:dyDescent="0.2"/>
    <row r="169" ht="21" customHeight="1" x14ac:dyDescent="0.2"/>
    <row r="170" ht="21" customHeight="1" x14ac:dyDescent="0.2"/>
    <row r="171" ht="21" customHeight="1" x14ac:dyDescent="0.2"/>
    <row r="172" ht="21" customHeight="1" x14ac:dyDescent="0.2"/>
    <row r="173" ht="21" customHeight="1" x14ac:dyDescent="0.2"/>
    <row r="174" ht="21" customHeight="1" x14ac:dyDescent="0.2"/>
    <row r="175" ht="21" customHeight="1" x14ac:dyDescent="0.2"/>
    <row r="176" ht="21" customHeight="1" x14ac:dyDescent="0.2"/>
    <row r="177" spans="18:18" ht="21" customHeight="1" x14ac:dyDescent="0.2"/>
    <row r="178" spans="18:18" ht="21" customHeight="1" x14ac:dyDescent="0.2"/>
    <row r="179" spans="18:18" ht="21" customHeight="1" x14ac:dyDescent="0.2"/>
    <row r="180" spans="18:18" ht="21" customHeight="1" x14ac:dyDescent="0.2"/>
    <row r="181" spans="18:18" ht="21" customHeight="1" x14ac:dyDescent="0.2"/>
    <row r="182" spans="18:18" ht="21" customHeight="1" x14ac:dyDescent="0.2"/>
    <row r="183" spans="18:18" ht="21" customHeight="1" x14ac:dyDescent="0.2"/>
    <row r="184" spans="18:18" ht="21" customHeight="1" x14ac:dyDescent="0.2"/>
    <row r="185" spans="18:18" ht="21" customHeight="1" x14ac:dyDescent="0.2"/>
    <row r="186" spans="18:18" ht="21" customHeight="1" x14ac:dyDescent="0.2"/>
    <row r="187" spans="18:18" ht="21" customHeight="1" x14ac:dyDescent="0.2"/>
    <row r="188" spans="18:18" ht="21" customHeight="1" x14ac:dyDescent="0.2"/>
    <row r="189" spans="18:18" ht="21" customHeight="1" x14ac:dyDescent="0.2"/>
    <row r="190" spans="18:18" ht="21" customHeight="1" x14ac:dyDescent="0.2"/>
    <row r="191" spans="18:18" ht="21" customHeight="1" x14ac:dyDescent="0.2">
      <c r="R191" s="40"/>
    </row>
    <row r="192" spans="18:18" ht="21" customHeight="1" x14ac:dyDescent="0.2"/>
    <row r="193" spans="4:18" ht="21" customHeight="1" x14ac:dyDescent="0.2"/>
    <row r="194" spans="4:18" ht="21" customHeight="1" x14ac:dyDescent="0.2"/>
    <row r="195" spans="4:18" ht="20.25" customHeight="1" x14ac:dyDescent="0.2"/>
    <row r="196" spans="4:18" s="40" customFormat="1" ht="21" customHeight="1" x14ac:dyDescent="0.2">
      <c r="D196" s="3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R196" s="1"/>
    </row>
  </sheetData>
  <mergeCells count="138">
    <mergeCell ref="E61:I61"/>
    <mergeCell ref="E120:I120"/>
    <mergeCell ref="E53:I53"/>
    <mergeCell ref="E54:I54"/>
    <mergeCell ref="E55:I55"/>
    <mergeCell ref="E56:I56"/>
    <mergeCell ref="E57:I57"/>
    <mergeCell ref="E58:I58"/>
    <mergeCell ref="E37:I37"/>
    <mergeCell ref="E38:I38"/>
    <mergeCell ref="E60:I60"/>
    <mergeCell ref="E68:I68"/>
    <mergeCell ref="E69:I69"/>
    <mergeCell ref="E70:I70"/>
    <mergeCell ref="E71:I71"/>
    <mergeCell ref="E72:I72"/>
    <mergeCell ref="E96:I96"/>
    <mergeCell ref="E92:I92"/>
    <mergeCell ref="E107:I107"/>
    <mergeCell ref="E108:I108"/>
    <mergeCell ref="E102:I102"/>
    <mergeCell ref="E103:I103"/>
    <mergeCell ref="E104:I104"/>
    <mergeCell ref="E105:I105"/>
    <mergeCell ref="E35:I35"/>
    <mergeCell ref="E36:I36"/>
    <mergeCell ref="E39:I39"/>
    <mergeCell ref="E40:I40"/>
    <mergeCell ref="E33:I33"/>
    <mergeCell ref="E34:I34"/>
    <mergeCell ref="E50:I50"/>
    <mergeCell ref="E51:I51"/>
    <mergeCell ref="E52:I52"/>
    <mergeCell ref="E41:I41"/>
    <mergeCell ref="E42:I42"/>
    <mergeCell ref="E43:I43"/>
    <mergeCell ref="E44:I44"/>
    <mergeCell ref="E45:I45"/>
    <mergeCell ref="E109:I109"/>
    <mergeCell ref="E110:I110"/>
    <mergeCell ref="E111:I111"/>
    <mergeCell ref="E112:I112"/>
    <mergeCell ref="E113:I113"/>
    <mergeCell ref="E114:I114"/>
    <mergeCell ref="E115:I115"/>
    <mergeCell ref="E119:I119"/>
    <mergeCell ref="E116:I116"/>
    <mergeCell ref="E118:I118"/>
    <mergeCell ref="E117:I117"/>
    <mergeCell ref="E130:I130"/>
    <mergeCell ref="E125:I125"/>
    <mergeCell ref="C128:J128"/>
    <mergeCell ref="K128:L128"/>
    <mergeCell ref="C129:J129"/>
    <mergeCell ref="K129:L129"/>
    <mergeCell ref="E121:I121"/>
    <mergeCell ref="E122:I122"/>
    <mergeCell ref="E123:I123"/>
    <mergeCell ref="E124:I124"/>
    <mergeCell ref="E31:I31"/>
    <mergeCell ref="E62:I62"/>
    <mergeCell ref="E59:I59"/>
    <mergeCell ref="E48:I48"/>
    <mergeCell ref="E87:I87"/>
    <mergeCell ref="E90:I90"/>
    <mergeCell ref="E63:I63"/>
    <mergeCell ref="E64:I64"/>
    <mergeCell ref="E65:I65"/>
    <mergeCell ref="E66:I66"/>
    <mergeCell ref="E77:I77"/>
    <mergeCell ref="E78:I78"/>
    <mergeCell ref="E67:I67"/>
    <mergeCell ref="E79:I79"/>
    <mergeCell ref="E80:I80"/>
    <mergeCell ref="E81:I81"/>
    <mergeCell ref="E82:I82"/>
    <mergeCell ref="E83:I83"/>
    <mergeCell ref="E32:I32"/>
    <mergeCell ref="E49:I49"/>
    <mergeCell ref="E73:I73"/>
    <mergeCell ref="E74:I74"/>
    <mergeCell ref="E75:I75"/>
    <mergeCell ref="E76:I76"/>
    <mergeCell ref="C2:E4"/>
    <mergeCell ref="C6:H6"/>
    <mergeCell ref="C9:C10"/>
    <mergeCell ref="D9:D10"/>
    <mergeCell ref="E15:I15"/>
    <mergeCell ref="H7:K7"/>
    <mergeCell ref="E11:I11"/>
    <mergeCell ref="J6:K6"/>
    <mergeCell ref="E9:I10"/>
    <mergeCell ref="E12:I12"/>
    <mergeCell ref="J9:J10"/>
    <mergeCell ref="I2:K4"/>
    <mergeCell ref="F2:H4"/>
    <mergeCell ref="E18:I18"/>
    <mergeCell ref="E13:I13"/>
    <mergeCell ref="E14:I14"/>
    <mergeCell ref="K9:K10"/>
    <mergeCell ref="E28:I28"/>
    <mergeCell ref="E16:I16"/>
    <mergeCell ref="E17:I17"/>
    <mergeCell ref="E29:I29"/>
    <mergeCell ref="E30:I30"/>
    <mergeCell ref="E19:I19"/>
    <mergeCell ref="E20:I20"/>
    <mergeCell ref="E21:I21"/>
    <mergeCell ref="E22:I22"/>
    <mergeCell ref="E27:I27"/>
    <mergeCell ref="E23:I23"/>
    <mergeCell ref="E24:I24"/>
    <mergeCell ref="E25:I25"/>
    <mergeCell ref="E26:I26"/>
    <mergeCell ref="E135:I135"/>
    <mergeCell ref="E136:I136"/>
    <mergeCell ref="E137:I137"/>
    <mergeCell ref="E138:I138"/>
    <mergeCell ref="E46:I46"/>
    <mergeCell ref="E47:I47"/>
    <mergeCell ref="E84:I84"/>
    <mergeCell ref="E85:I85"/>
    <mergeCell ref="E86:I86"/>
    <mergeCell ref="E93:I93"/>
    <mergeCell ref="E94:I94"/>
    <mergeCell ref="E95:I95"/>
    <mergeCell ref="E106:I106"/>
    <mergeCell ref="E97:I97"/>
    <mergeCell ref="E98:I98"/>
    <mergeCell ref="E99:I99"/>
    <mergeCell ref="E100:I100"/>
    <mergeCell ref="E101:I101"/>
    <mergeCell ref="E91:I91"/>
    <mergeCell ref="E88:I88"/>
    <mergeCell ref="E89:I89"/>
    <mergeCell ref="E131:I131"/>
    <mergeCell ref="E132:I132"/>
    <mergeCell ref="E127:I127"/>
  </mergeCells>
  <phoneticPr fontId="17" type="noConversion"/>
  <printOptions horizontalCentered="1"/>
  <pageMargins left="0.39370078740157483" right="0.11811023622047245" top="0.11811023622047245" bottom="0.11811023622047245" header="0.51181102362204722" footer="0.51181102362204722"/>
  <pageSetup paperSize="9" scale="63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P77"/>
  <sheetViews>
    <sheetView showGridLines="0" tabSelected="1" zoomScaleNormal="100" workbookViewId="0">
      <selection activeCell="D3" sqref="D3:H6"/>
    </sheetView>
  </sheetViews>
  <sheetFormatPr defaultRowHeight="12.75" x14ac:dyDescent="0.2"/>
  <cols>
    <col min="1" max="1" width="9.140625" style="1"/>
    <col min="2" max="2" width="11.140625" style="14" customWidth="1"/>
    <col min="3" max="3" width="10.7109375" style="15" customWidth="1"/>
    <col min="4" max="4" width="59.85546875" style="15" customWidth="1"/>
    <col min="5" max="5" width="10.7109375" style="16" customWidth="1"/>
    <col min="6" max="6" width="12.7109375" style="14" customWidth="1"/>
    <col min="7" max="7" width="14.7109375" style="14" bestFit="1" customWidth="1"/>
    <col min="8" max="8" width="15.42578125" style="14" customWidth="1"/>
    <col min="9" max="9" width="15.42578125" style="14" hidden="1" customWidth="1"/>
    <col min="10" max="10" width="15.42578125" style="14" customWidth="1"/>
    <col min="11" max="16384" width="9.140625" style="1"/>
  </cols>
  <sheetData>
    <row r="1" spans="2:250" ht="36" customHeight="1" x14ac:dyDescent="0.2"/>
    <row r="3" spans="2:250" x14ac:dyDescent="0.2">
      <c r="D3" s="258"/>
      <c r="E3" s="258"/>
      <c r="F3" s="258"/>
      <c r="G3" s="258"/>
      <c r="H3" s="258"/>
      <c r="I3" s="17"/>
      <c r="J3" s="17"/>
    </row>
    <row r="4" spans="2:250" x14ac:dyDescent="0.2">
      <c r="D4" s="258"/>
      <c r="E4" s="258"/>
      <c r="F4" s="258"/>
      <c r="G4" s="258"/>
      <c r="H4" s="258"/>
      <c r="I4" s="17"/>
      <c r="J4" s="17"/>
    </row>
    <row r="5" spans="2:250" x14ac:dyDescent="0.2">
      <c r="D5" s="258"/>
      <c r="E5" s="258"/>
      <c r="F5" s="258"/>
      <c r="G5" s="258"/>
      <c r="H5" s="258"/>
      <c r="I5" s="17"/>
      <c r="J5" s="17"/>
    </row>
    <row r="7" spans="2:250" ht="25.5" customHeight="1" x14ac:dyDescent="0.2">
      <c r="D7" s="260" t="str">
        <f>ORÇ!C6</f>
        <v xml:space="preserve">OBRA: REFORMA DO PRÉDIO DO CENTRO DE ESPECIALIDADES ODONTOLÓGICAS- CEO </v>
      </c>
      <c r="E7" s="260"/>
      <c r="F7" s="260"/>
    </row>
    <row r="8" spans="2:250" x14ac:dyDescent="0.2">
      <c r="D8" s="13" t="str">
        <f>ORÇ!C7</f>
        <v xml:space="preserve">Av.: BRASIL  nº 2.141 - VILA ROMANÓPOLIS - FERRAZ DE VASCONCELOS </v>
      </c>
    </row>
    <row r="9" spans="2:250" ht="12.75" customHeight="1" x14ac:dyDescent="0.2">
      <c r="D9" s="261" t="str">
        <f>ORÇ!H7</f>
        <v>Dt.B.-FDE-Abr/ 26/-Siurb- Jul/26 -CDHU-Ago/26- Sinapi- Ago/26</v>
      </c>
      <c r="E9" s="261"/>
      <c r="F9" s="261"/>
      <c r="G9" s="261"/>
      <c r="H9" s="261"/>
      <c r="I9" s="44"/>
      <c r="J9" s="44"/>
    </row>
    <row r="10" spans="2:250" s="12" customFormat="1" ht="19.5" customHeight="1" x14ac:dyDescent="0.2">
      <c r="B10" s="18" t="s">
        <v>7</v>
      </c>
      <c r="C10" s="19" t="s">
        <v>8</v>
      </c>
      <c r="D10" s="19" t="s">
        <v>9</v>
      </c>
      <c r="E10" s="19" t="s">
        <v>10</v>
      </c>
      <c r="F10" s="21" t="s">
        <v>11</v>
      </c>
      <c r="G10" s="21" t="s">
        <v>12</v>
      </c>
      <c r="H10" s="22" t="s">
        <v>13</v>
      </c>
      <c r="I10" s="17" t="str">
        <f>B10</f>
        <v>Referência</v>
      </c>
      <c r="J10" s="17"/>
    </row>
    <row r="11" spans="2:250" x14ac:dyDescent="0.2">
      <c r="B11" s="47"/>
      <c r="C11" s="45"/>
      <c r="D11" s="81" t="str">
        <f>ORÇ!E11</f>
        <v>1 - SERVICOS PRELIMINARES/ DEMOLIÇÕES</v>
      </c>
      <c r="E11" s="45"/>
      <c r="F11" s="45"/>
      <c r="G11" s="45"/>
      <c r="H11" s="46"/>
      <c r="I11" s="17">
        <f t="shared" ref="I11:I72" si="0">B11</f>
        <v>0</v>
      </c>
      <c r="J11" s="27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</row>
    <row r="12" spans="2:250" x14ac:dyDescent="0.2">
      <c r="B12" s="41" t="s">
        <v>22</v>
      </c>
      <c r="C12" s="42" t="str">
        <f>ORÇ!D12</f>
        <v>17-030-002</v>
      </c>
      <c r="D12" s="49" t="str">
        <f>ORÇ!E12</f>
        <v>PLACA DE OBRA EM CHAPA DE AÇO GALVANIZADO</v>
      </c>
      <c r="E12" s="43" t="str">
        <f>ORÇ!J12</f>
        <v>M2</v>
      </c>
      <c r="F12" s="80">
        <v>6</v>
      </c>
      <c r="G12" s="80"/>
      <c r="H12" s="79">
        <f>ROUND(F12*G12,2)</f>
        <v>0</v>
      </c>
      <c r="I12" s="17" t="str">
        <f t="shared" si="0"/>
        <v>EDIF</v>
      </c>
      <c r="J12" s="27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</row>
    <row r="13" spans="2:250" ht="25.5" x14ac:dyDescent="0.2">
      <c r="B13" s="41" t="s">
        <v>22</v>
      </c>
      <c r="C13" s="42" t="str">
        <f>ORÇ!D14</f>
        <v>16.35.006</v>
      </c>
      <c r="D13" s="49" t="str">
        <f>ORÇ!E14</f>
        <v>ESCARIFICACAO MECANICA,CORTE CONCRETO C/REBARBADORES ELETR ATE 5,0C</v>
      </c>
      <c r="E13" s="43" t="str">
        <f>ORÇ!J14</f>
        <v>M2</v>
      </c>
      <c r="F13" s="80">
        <f>ORÇ!K14</f>
        <v>2.5</v>
      </c>
      <c r="G13" s="80"/>
      <c r="H13" s="79">
        <f t="shared" ref="H13:H71" si="1">ROUND(F13*G13,2)</f>
        <v>0</v>
      </c>
      <c r="I13" s="17" t="str">
        <f t="shared" si="0"/>
        <v>EDIF</v>
      </c>
      <c r="J13" s="27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</row>
    <row r="14" spans="2:250" ht="25.5" x14ac:dyDescent="0.2">
      <c r="B14" s="41" t="s">
        <v>22</v>
      </c>
      <c r="C14" s="42">
        <f>ORÇ!D17</f>
        <v>4050001</v>
      </c>
      <c r="D14" s="49" t="str">
        <f>ORÇ!E17</f>
        <v>DEMOLIÇÃO DE ALVENARIA ESTRUTURAL DE BLOCOS VAZADOS DE CONCRETO</v>
      </c>
      <c r="E14" s="43" t="str">
        <f>ORÇ!J17</f>
        <v>M3</v>
      </c>
      <c r="F14" s="80">
        <f>ORÇ!K17</f>
        <v>12.24</v>
      </c>
      <c r="G14" s="80"/>
      <c r="H14" s="79">
        <f t="shared" si="1"/>
        <v>0</v>
      </c>
      <c r="I14" s="17" t="str">
        <f t="shared" si="0"/>
        <v>EDIF</v>
      </c>
      <c r="J14" s="27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</row>
    <row r="15" spans="2:250" x14ac:dyDescent="0.2">
      <c r="B15" s="41"/>
      <c r="C15" s="42"/>
      <c r="D15" s="49"/>
      <c r="E15" s="43"/>
      <c r="F15" s="80"/>
      <c r="G15" s="85" t="s">
        <v>27</v>
      </c>
      <c r="H15" s="86">
        <f>SUM(H12:H14)</f>
        <v>0</v>
      </c>
      <c r="I15" s="17"/>
      <c r="J15" s="27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</row>
    <row r="16" spans="2:250" x14ac:dyDescent="0.2">
      <c r="B16" s="41"/>
      <c r="C16" s="42"/>
      <c r="D16" s="81" t="str">
        <f>ORÇ!E19</f>
        <v>2- EXAUSTOR / ALVENARIA</v>
      </c>
      <c r="E16" s="43"/>
      <c r="F16" s="80"/>
      <c r="G16" s="80"/>
      <c r="H16" s="79"/>
      <c r="I16" s="17"/>
      <c r="J16" s="27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</row>
    <row r="17" spans="2:250" ht="38.25" x14ac:dyDescent="0.2">
      <c r="B17" s="41" t="s">
        <v>35</v>
      </c>
      <c r="C17" s="42" t="str">
        <f>ORÇ!D21</f>
        <v>09.12.010</v>
      </c>
      <c r="D17" s="49" t="str">
        <f>ORÇ!E21</f>
        <v>EXAUSTOR DN 150MM  VAZAO 280 M3HORA C/VENEZIANA AUTOFECHANTE INCL.DUTO EXAUST.USO EXCL.PADRAO CRECHE</v>
      </c>
      <c r="E17" s="43" t="s">
        <v>5</v>
      </c>
      <c r="F17" s="80">
        <f>VLOOKUP(C17,ORÇ!D17:O137,8,0)</f>
        <v>11</v>
      </c>
      <c r="G17" s="80"/>
      <c r="H17" s="79">
        <f t="shared" si="1"/>
        <v>0</v>
      </c>
      <c r="I17" s="17"/>
      <c r="J17" s="2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</row>
    <row r="18" spans="2:250" ht="15" customHeight="1" x14ac:dyDescent="0.2">
      <c r="B18" s="41" t="s">
        <v>22</v>
      </c>
      <c r="C18" s="42">
        <f>ORÇ!D23</f>
        <v>17010018</v>
      </c>
      <c r="D18" s="49" t="str">
        <f>ORÇ!E23</f>
        <v>DUTO EM CHAPA DE AÇO GALVANIZADO N.22 - DIÂMETRO 35CM</v>
      </c>
      <c r="E18" s="43" t="str">
        <f>ORÇ!J23</f>
        <v>M</v>
      </c>
      <c r="F18" s="80">
        <f>ORÇ!K23</f>
        <v>16.41</v>
      </c>
      <c r="G18" s="80"/>
      <c r="H18" s="79">
        <f t="shared" si="1"/>
        <v>0</v>
      </c>
      <c r="I18" s="17"/>
      <c r="J18" s="27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</row>
    <row r="19" spans="2:250" ht="15" customHeight="1" x14ac:dyDescent="0.2">
      <c r="B19" s="41" t="s">
        <v>22</v>
      </c>
      <c r="C19" s="42" t="str">
        <f>ORÇ!D25</f>
        <v>16.01.014</v>
      </c>
      <c r="D19" s="140" t="str">
        <f>ORÇ!E25</f>
        <v>FD-14 FECHAMENTO DE DIVISA/BLOCO DE CONCRETO/ S/REVEST. H=185CM/BROCA</v>
      </c>
      <c r="E19" s="43" t="s">
        <v>33</v>
      </c>
      <c r="F19" s="80">
        <v>28.65</v>
      </c>
      <c r="G19" s="80"/>
      <c r="H19" s="79">
        <f t="shared" si="1"/>
        <v>0</v>
      </c>
      <c r="I19" s="17"/>
      <c r="J19" s="27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</row>
    <row r="20" spans="2:250" ht="25.5" x14ac:dyDescent="0.2">
      <c r="B20" s="41" t="s">
        <v>22</v>
      </c>
      <c r="C20" s="42">
        <f>ORÇ!D27</f>
        <v>4001060</v>
      </c>
      <c r="D20" s="49" t="str">
        <f>ORÇ!E27</f>
        <v>VB.02 - ALVENARIA EM BLOCOS DE CONCRETO ESTRUTURAL 14 X 19 X 39CM - ATÉ 6MPA</v>
      </c>
      <c r="E20" s="43" t="s">
        <v>33</v>
      </c>
      <c r="F20" s="80">
        <f>ORÇ!K27</f>
        <v>15.6</v>
      </c>
      <c r="G20" s="80"/>
      <c r="H20" s="79">
        <f t="shared" si="1"/>
        <v>0</v>
      </c>
      <c r="I20" s="17"/>
      <c r="J20" s="2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</row>
    <row r="21" spans="2:250" x14ac:dyDescent="0.2">
      <c r="B21" s="41" t="s">
        <v>22</v>
      </c>
      <c r="C21" s="42">
        <f>ORÇ!D29</f>
        <v>11001001</v>
      </c>
      <c r="D21" s="49" t="str">
        <f>ORÇ!E29</f>
        <v>CHAPISCO COMUM - ARGAMASSA DE CIMENTO E AREIA 1:3</v>
      </c>
      <c r="E21" s="43" t="s">
        <v>33</v>
      </c>
      <c r="F21" s="80">
        <f>VLOOKUP(C21,ORÇ!D19:O139,8,0)</f>
        <v>90.5</v>
      </c>
      <c r="G21" s="80"/>
      <c r="H21" s="79">
        <f t="shared" si="1"/>
        <v>0</v>
      </c>
      <c r="I21" s="17"/>
      <c r="J21" s="27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</row>
    <row r="22" spans="2:250" ht="25.5" x14ac:dyDescent="0.2">
      <c r="B22" s="41" t="s">
        <v>22</v>
      </c>
      <c r="C22" s="42">
        <f>ORÇ!D31</f>
        <v>11001009</v>
      </c>
      <c r="D22" s="49" t="str">
        <f>ORÇ!E31</f>
        <v>EMBOÇO DESEMPENADO PARA PINTURA - ARGAMASSA MISTA CIMENTO, CAL E AREIA 1:3/12</v>
      </c>
      <c r="E22" s="43" t="s">
        <v>33</v>
      </c>
      <c r="F22" s="99">
        <f>VLOOKUP(C22,ORÇ!D31:O140,8,0)</f>
        <v>90.5</v>
      </c>
      <c r="G22" s="99"/>
      <c r="H22" s="79">
        <f t="shared" si="1"/>
        <v>0</v>
      </c>
      <c r="I22" s="17"/>
      <c r="J22" s="27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</row>
    <row r="23" spans="2:250" ht="25.5" x14ac:dyDescent="0.2">
      <c r="B23" s="41" t="s">
        <v>22</v>
      </c>
      <c r="C23" s="42">
        <f>ORÇ!D33</f>
        <v>10014076</v>
      </c>
      <c r="D23" s="49" t="str">
        <f>ORÇ!E33</f>
        <v>TAMPO PARA BANCADA ÚMIDA - GRANITO CINZA MAUA POLIDO - ESPESSURA 2CM</v>
      </c>
      <c r="E23" s="43" t="s">
        <v>33</v>
      </c>
      <c r="F23" s="80">
        <f>VLOOKUP(C23,ORÇ!D31:O141,8,0)</f>
        <v>0.2</v>
      </c>
      <c r="G23" s="80"/>
      <c r="H23" s="79">
        <f t="shared" si="1"/>
        <v>0</v>
      </c>
      <c r="I23" s="17"/>
      <c r="J23" s="27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</row>
    <row r="24" spans="2:250" ht="25.5" x14ac:dyDescent="0.2">
      <c r="B24" s="41" t="s">
        <v>22</v>
      </c>
      <c r="C24" s="42">
        <f>ORÇ!D35</f>
        <v>11002029</v>
      </c>
      <c r="D24" s="49" t="str">
        <f>ORÇ!E35</f>
        <v>AZULEJOS, JUNTA AMARRAÇÃO OU A PRUMO - ASSENTES COM ARGAMASSA COLANTE</v>
      </c>
      <c r="E24" s="43" t="s">
        <v>33</v>
      </c>
      <c r="F24" s="99">
        <f>VLOOKUP(C24,ORÇ!D31:O142,8,0)</f>
        <v>23.22</v>
      </c>
      <c r="G24" s="99"/>
      <c r="H24" s="79">
        <f t="shared" si="1"/>
        <v>0</v>
      </c>
      <c r="I24" s="17"/>
      <c r="J24" s="27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</row>
    <row r="25" spans="2:250" ht="15" customHeight="1" x14ac:dyDescent="0.2">
      <c r="B25" s="41" t="s">
        <v>22</v>
      </c>
      <c r="C25" s="42">
        <f>ORÇ!D37</f>
        <v>8060001</v>
      </c>
      <c r="D25" s="140" t="str">
        <f>ORÇ!E37</f>
        <v>RETIRADA DE ESQUADRIAS METÁLICAS EM GERAL, PORTAS OU CAIXILHOS</v>
      </c>
      <c r="E25" s="43" t="s">
        <v>33</v>
      </c>
      <c r="F25" s="99">
        <v>6</v>
      </c>
      <c r="G25" s="99"/>
      <c r="H25" s="79">
        <f t="shared" si="1"/>
        <v>0</v>
      </c>
      <c r="I25" s="17"/>
      <c r="J25" s="27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</row>
    <row r="26" spans="2:250" ht="15" customHeight="1" x14ac:dyDescent="0.2">
      <c r="B26" s="41" t="s">
        <v>22</v>
      </c>
      <c r="C26" s="42">
        <f>ORÇ!D39</f>
        <v>8070001</v>
      </c>
      <c r="D26" s="140" t="str">
        <f>ORÇ!E39</f>
        <v>RECOLOCAÇÃO DE ESQUADRIAS METÁLICAS EM GERAL, PORTAS OU CAIXILHOS</v>
      </c>
      <c r="E26" s="43" t="s">
        <v>33</v>
      </c>
      <c r="F26" s="99">
        <v>4.08</v>
      </c>
      <c r="G26" s="99"/>
      <c r="H26" s="79">
        <f t="shared" si="1"/>
        <v>0</v>
      </c>
      <c r="I26" s="17"/>
      <c r="J26" s="27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</row>
    <row r="27" spans="2:250" ht="15" customHeight="1" x14ac:dyDescent="0.2">
      <c r="B27" s="41" t="str">
        <f>ORÇ!C41</f>
        <v>SINAPI</v>
      </c>
      <c r="C27" s="42">
        <f>ORÇ!D41</f>
        <v>99842</v>
      </c>
      <c r="D27" s="140" t="str">
        <f>ORÇ!E41</f>
        <v>GUARDA-CORPO DE AÇO GALVANIZADO DE 1,10M, MONTANTES TUBULARES DE 1.1/4" ESPAÇADOS 1,20M, TRAVESSA SUPERIOR DE 1.1/2", GRADIL FORMADO POR TUBOS HORIZONTAIS DE 1" E VERTICAIS DE 3/4", FIXADO COM ADESIVO ESTRUTURAL EPOXI. AF_10/2025</v>
      </c>
      <c r="E27" s="43" t="str">
        <f>ORÇ!J41</f>
        <v>M2</v>
      </c>
      <c r="F27" s="99">
        <f>ORÇ!K41</f>
        <v>3.64</v>
      </c>
      <c r="G27" s="99"/>
      <c r="H27" s="79">
        <f t="shared" si="1"/>
        <v>0</v>
      </c>
      <c r="I27" s="17"/>
      <c r="J27" s="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</row>
    <row r="28" spans="2:250" ht="15" customHeight="1" x14ac:dyDescent="0.2">
      <c r="B28" s="41" t="str">
        <f>ORÇ!C43</f>
        <v>FDE</v>
      </c>
      <c r="C28" s="42" t="str">
        <f>ORÇ!D43</f>
        <v>06.03.082</v>
      </c>
      <c r="D28" s="140" t="str">
        <f>ORÇ!E43</f>
        <v>CO-31 CORRIMÃO SIMPLES AÇO INOX FORNECIDO E INSTALADO</v>
      </c>
      <c r="E28" s="43" t="str">
        <f>ORÇ!J43</f>
        <v>M</v>
      </c>
      <c r="F28" s="99">
        <f>ORÇ!K43</f>
        <v>12.64</v>
      </c>
      <c r="G28" s="99"/>
      <c r="H28" s="79">
        <f t="shared" si="1"/>
        <v>0</v>
      </c>
      <c r="I28" s="17"/>
      <c r="J28" s="27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</row>
    <row r="29" spans="2:250" ht="15" customHeight="1" x14ac:dyDescent="0.2">
      <c r="B29" s="41" t="str">
        <f>ORÇ!C45</f>
        <v>SINAPI</v>
      </c>
      <c r="C29" s="42">
        <f>ORÇ!D45</f>
        <v>102073</v>
      </c>
      <c r="D29" s="140" t="str">
        <f>ORÇ!E45</f>
        <v>ESCADA EM CONCRETO ARMADO MOLDADO IN LOCO, FCK 25 MPA, COM 1 LANCE E LAJE PLANA, FÔRMA EM CHAPA DE MADEIRA COMPENSADA RESINADA. AF_11/2020</v>
      </c>
      <c r="E29" s="43" t="str">
        <f>ORÇ!J45</f>
        <v>M3</v>
      </c>
      <c r="F29" s="99">
        <f>ORÇ!K45</f>
        <v>1.88</v>
      </c>
      <c r="G29" s="99"/>
      <c r="H29" s="79">
        <f t="shared" si="1"/>
        <v>0</v>
      </c>
      <c r="I29" s="17"/>
      <c r="J29" s="27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</row>
    <row r="30" spans="2:250" ht="15" customHeight="1" x14ac:dyDescent="0.2">
      <c r="B30" s="41" t="s">
        <v>22</v>
      </c>
      <c r="C30" s="42">
        <f>ORÇ!D48</f>
        <v>8002075</v>
      </c>
      <c r="D30" s="140" t="str">
        <f>ORÇ!E48</f>
        <v>EP.07 - GRADE DE PROTEÇÃO EM FERRO CHATO</v>
      </c>
      <c r="E30" s="43" t="s">
        <v>33</v>
      </c>
      <c r="F30" s="99">
        <v>5.28</v>
      </c>
      <c r="G30" s="99"/>
      <c r="H30" s="79">
        <f t="shared" si="1"/>
        <v>0</v>
      </c>
      <c r="I30" s="17"/>
      <c r="J30" s="27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</row>
    <row r="31" spans="2:250" ht="15" customHeight="1" x14ac:dyDescent="0.2">
      <c r="B31" s="41" t="s">
        <v>22</v>
      </c>
      <c r="C31" s="42">
        <f>ORÇ!D50</f>
        <v>8002062</v>
      </c>
      <c r="D31" s="140" t="str">
        <f>ORÇ!E50</f>
        <v>CA.13 - CAIXILHO EM ALUMÍNIO ANODIZADO - BASCULANTE</v>
      </c>
      <c r="E31" s="43" t="s">
        <v>33</v>
      </c>
      <c r="F31" s="99">
        <v>4</v>
      </c>
      <c r="G31" s="99"/>
      <c r="H31" s="79">
        <f t="shared" si="1"/>
        <v>0</v>
      </c>
      <c r="I31" s="17"/>
      <c r="J31" s="27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</row>
    <row r="32" spans="2:250" ht="15" customHeight="1" x14ac:dyDescent="0.2">
      <c r="B32" s="41" t="s">
        <v>22</v>
      </c>
      <c r="C32" s="42">
        <f>ORÇ!D52</f>
        <v>14001011</v>
      </c>
      <c r="D32" s="140" t="str">
        <f>ORÇ!E52</f>
        <v xml:space="preserve">VIDRO IMPRESSO COMUM, TRANSLÚCIDO INCOLOR - TIPO CANELADO, 4MM- LEITOSO </v>
      </c>
      <c r="E32" s="43" t="s">
        <v>33</v>
      </c>
      <c r="F32" s="99">
        <v>4</v>
      </c>
      <c r="G32" s="99"/>
      <c r="H32" s="79">
        <f t="shared" si="1"/>
        <v>0</v>
      </c>
      <c r="I32" s="17"/>
      <c r="J32" s="27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</row>
    <row r="33" spans="2:250" ht="15" customHeight="1" x14ac:dyDescent="0.2">
      <c r="B33" s="41" t="s">
        <v>35</v>
      </c>
      <c r="C33" s="42" t="str">
        <f>ORÇ!D54</f>
        <v>19.01.062</v>
      </c>
      <c r="D33" s="140" t="str">
        <f>ORÇ!E54</f>
        <v>Peitoril e/ou soleira em granito, espessura de 2 cm e largura até 20 cm, acabamento polido</v>
      </c>
      <c r="E33" s="43" t="s">
        <v>32</v>
      </c>
      <c r="F33" s="99">
        <v>28.26</v>
      </c>
      <c r="G33" s="99"/>
      <c r="H33" s="79">
        <f t="shared" si="1"/>
        <v>0</v>
      </c>
      <c r="I33" s="17"/>
      <c r="J33" s="27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</row>
    <row r="34" spans="2:250" ht="15" customHeight="1" x14ac:dyDescent="0.2">
      <c r="B34" s="41" t="s">
        <v>22</v>
      </c>
      <c r="C34" s="42">
        <f>ORÇ!D57</f>
        <v>17045001</v>
      </c>
      <c r="D34" s="140" t="str">
        <f>ORÇ!E57</f>
        <v>ANDAIMES METÁLICOS - FORNECIMENTO</v>
      </c>
      <c r="E34" s="43" t="s">
        <v>193</v>
      </c>
      <c r="F34" s="99">
        <v>40</v>
      </c>
      <c r="G34" s="99"/>
      <c r="H34" s="79">
        <f t="shared" si="1"/>
        <v>0</v>
      </c>
      <c r="I34" s="17"/>
      <c r="J34" s="27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</row>
    <row r="35" spans="2:250" ht="15" customHeight="1" x14ac:dyDescent="0.2">
      <c r="B35" s="41" t="s">
        <v>22</v>
      </c>
      <c r="C35" s="42">
        <f>ORÇ!D59</f>
        <v>17045002</v>
      </c>
      <c r="D35" s="140" t="str">
        <f>ORÇ!E59</f>
        <v>ANDAIMES METÁLICOS - MONTAGEM E DESMONTAGEM</v>
      </c>
      <c r="E35" s="43" t="s">
        <v>29</v>
      </c>
      <c r="F35" s="99">
        <v>40</v>
      </c>
      <c r="G35" s="99"/>
      <c r="H35" s="79">
        <f t="shared" si="1"/>
        <v>0</v>
      </c>
      <c r="I35" s="17"/>
      <c r="J35" s="27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</row>
    <row r="36" spans="2:250" ht="15" customHeight="1" x14ac:dyDescent="0.2">
      <c r="B36" s="41" t="s">
        <v>22</v>
      </c>
      <c r="C36" s="42">
        <f>ORÇ!D61</f>
        <v>12001042</v>
      </c>
      <c r="D36" s="140" t="str">
        <f>ORÇ!E61</f>
        <v>FORRO DE GESSO ACARTONADO TIPO FGA (FORNECIMENTO E INSTALAÇÃO)</v>
      </c>
      <c r="E36" s="43" t="s">
        <v>33</v>
      </c>
      <c r="F36" s="99">
        <v>42.26</v>
      </c>
      <c r="G36" s="99"/>
      <c r="H36" s="79">
        <f t="shared" si="1"/>
        <v>0</v>
      </c>
      <c r="I36" s="17"/>
      <c r="J36" s="27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</row>
    <row r="37" spans="2:250" x14ac:dyDescent="0.2">
      <c r="B37" s="41"/>
      <c r="C37" s="42"/>
      <c r="D37" s="100"/>
      <c r="E37" s="43"/>
      <c r="F37" s="99"/>
      <c r="G37" s="85" t="s">
        <v>27</v>
      </c>
      <c r="H37" s="86">
        <f>SUM(H17:I36)</f>
        <v>0</v>
      </c>
      <c r="I37" s="17"/>
      <c r="J37" s="2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</row>
    <row r="38" spans="2:250" ht="15" customHeight="1" x14ac:dyDescent="0.2">
      <c r="B38" s="41"/>
      <c r="C38" s="42"/>
      <c r="D38" s="141" t="str">
        <f>ORÇ!E63</f>
        <v>3- ESQUADRIAS DE MADEIRA /FERRAGENS</v>
      </c>
      <c r="E38" s="43"/>
      <c r="F38" s="99"/>
      <c r="G38" s="85"/>
      <c r="H38" s="86"/>
      <c r="I38" s="17"/>
      <c r="J38" s="27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</row>
    <row r="39" spans="2:250" ht="15" customHeight="1" x14ac:dyDescent="0.2">
      <c r="B39" s="41" t="s">
        <v>22</v>
      </c>
      <c r="C39" s="42">
        <f>ORÇ!D65</f>
        <v>7060001</v>
      </c>
      <c r="D39" s="142" t="str">
        <f>ORÇ!E65</f>
        <v>RETIRADA DE FOLHAS DE PORTA DE PASSAGEM OU JANELA</v>
      </c>
      <c r="E39" s="43" t="s">
        <v>5</v>
      </c>
      <c r="F39" s="99">
        <v>31</v>
      </c>
      <c r="G39" s="80"/>
      <c r="H39" s="79">
        <f t="shared" si="1"/>
        <v>0</v>
      </c>
      <c r="I39" s="17"/>
      <c r="J39" s="27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</row>
    <row r="40" spans="2:250" ht="15" customHeight="1" x14ac:dyDescent="0.2">
      <c r="B40" s="41" t="s">
        <v>22</v>
      </c>
      <c r="C40" s="42">
        <f>ORÇ!D67</f>
        <v>7060002</v>
      </c>
      <c r="D40" s="142" t="str">
        <f>ORÇ!E67</f>
        <v>RETIRADA DE BATENTES DE MADEIRA</v>
      </c>
      <c r="E40" s="43" t="s">
        <v>5</v>
      </c>
      <c r="F40" s="99">
        <v>29</v>
      </c>
      <c r="G40" s="80"/>
      <c r="H40" s="79">
        <f t="shared" si="1"/>
        <v>0</v>
      </c>
      <c r="I40" s="17"/>
      <c r="J40" s="27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</row>
    <row r="41" spans="2:250" ht="15" customHeight="1" x14ac:dyDescent="0.2">
      <c r="B41" s="41" t="s">
        <v>22</v>
      </c>
      <c r="C41" s="42">
        <f>ORÇ!D69</f>
        <v>7060008</v>
      </c>
      <c r="D41" s="142" t="str">
        <f>ORÇ!E69</f>
        <v>RETIRADA DE GUARNIÇÕES OU MOLDURAS DE MADEIRA</v>
      </c>
      <c r="E41" s="43" t="s">
        <v>32</v>
      </c>
      <c r="F41" s="99">
        <v>250</v>
      </c>
      <c r="G41" s="80"/>
      <c r="H41" s="79">
        <f t="shared" si="1"/>
        <v>0</v>
      </c>
      <c r="I41" s="17"/>
      <c r="J41" s="27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</row>
    <row r="42" spans="2:250" ht="15" customHeight="1" x14ac:dyDescent="0.2">
      <c r="B42" s="41" t="s">
        <v>22</v>
      </c>
      <c r="C42" s="42">
        <f>ORÇ!D71</f>
        <v>7070001</v>
      </c>
      <c r="D42" s="142" t="str">
        <f>ORÇ!E71</f>
        <v>RECOLOCAÇÃO DE FOLHAS DE PORTA DE PASSAGEM OU JANELA</v>
      </c>
      <c r="E42" s="43" t="s">
        <v>5</v>
      </c>
      <c r="F42" s="99">
        <v>4</v>
      </c>
      <c r="G42" s="80"/>
      <c r="H42" s="79">
        <f t="shared" si="1"/>
        <v>0</v>
      </c>
      <c r="I42" s="17"/>
      <c r="J42" s="27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</row>
    <row r="43" spans="2:250" ht="15" customHeight="1" x14ac:dyDescent="0.2">
      <c r="B43" s="41" t="s">
        <v>22</v>
      </c>
      <c r="C43" s="42">
        <f>ORÇ!D73</f>
        <v>7001012</v>
      </c>
      <c r="D43" s="142" t="str">
        <f>ORÇ!E73</f>
        <v xml:space="preserve"> PM.12 - PORTA LISA COMUM/ ENCABEÇADA - 82X210CM</v>
      </c>
      <c r="E43" s="43" t="s">
        <v>5</v>
      </c>
      <c r="F43" s="99">
        <v>23</v>
      </c>
      <c r="G43" s="80"/>
      <c r="H43" s="79">
        <f t="shared" si="1"/>
        <v>0</v>
      </c>
      <c r="I43" s="17"/>
      <c r="J43" s="27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</row>
    <row r="44" spans="2:250" ht="15" customHeight="1" x14ac:dyDescent="0.2">
      <c r="B44" s="41" t="s">
        <v>22</v>
      </c>
      <c r="C44" s="42">
        <f>ORÇ!D75</f>
        <v>7001014</v>
      </c>
      <c r="D44" s="142" t="str">
        <f>ORÇ!E75</f>
        <v xml:space="preserve"> PM.14 - PORTA LISA COMUM/ ENCABEÇADA - 102X210CM</v>
      </c>
      <c r="E44" s="43" t="s">
        <v>5</v>
      </c>
      <c r="F44" s="99">
        <v>1</v>
      </c>
      <c r="G44" s="80"/>
      <c r="H44" s="79">
        <f t="shared" si="1"/>
        <v>0</v>
      </c>
      <c r="I44" s="17"/>
      <c r="J44" s="27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</row>
    <row r="45" spans="2:250" ht="15" customHeight="1" x14ac:dyDescent="0.2">
      <c r="B45" s="41" t="s">
        <v>95</v>
      </c>
      <c r="C45" s="42" t="str">
        <f>ORÇ!D77</f>
        <v>05.01.101</v>
      </c>
      <c r="D45" s="142" t="str">
        <f>ORÇ!E77</f>
        <v>PM-08 PORTA DE MADEIRA SARRAFEADA P/ PINT. BAT. MADEIRA L=124CM INCLUSIVE REFORÇO FECHADURA</v>
      </c>
      <c r="E45" s="43" t="s">
        <v>5</v>
      </c>
      <c r="F45" s="99">
        <v>1</v>
      </c>
      <c r="G45" s="80"/>
      <c r="H45" s="79">
        <f t="shared" si="1"/>
        <v>0</v>
      </c>
      <c r="I45" s="17"/>
      <c r="J45" s="27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</row>
    <row r="46" spans="2:250" ht="15" customHeight="1" x14ac:dyDescent="0.2">
      <c r="B46" s="41" t="s">
        <v>35</v>
      </c>
      <c r="C46" s="42" t="str">
        <f>ORÇ!D79</f>
        <v>23.04.080</v>
      </c>
      <c r="D46" s="142" t="str">
        <f>ORÇ!E79</f>
        <v>Porta em laminado fenólico melamínico com batente em alumínio - 60 x 160 cm</v>
      </c>
      <c r="E46" s="43" t="s">
        <v>5</v>
      </c>
      <c r="F46" s="99">
        <v>4</v>
      </c>
      <c r="G46" s="80"/>
      <c r="H46" s="79">
        <f t="shared" si="1"/>
        <v>0</v>
      </c>
      <c r="I46" s="17"/>
      <c r="J46" s="27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</row>
    <row r="47" spans="2:250" ht="15" customHeight="1" x14ac:dyDescent="0.2">
      <c r="B47" s="41" t="s">
        <v>22</v>
      </c>
      <c r="C47" s="42">
        <f>ORÇ!D81</f>
        <v>7001054</v>
      </c>
      <c r="D47" s="142" t="str">
        <f>ORÇ!E81</f>
        <v>EM.02 - BATENTE DE MADEIRA (25CM) - PARA PORTA DE 1 FOLHA, SEM BANDEIRA</v>
      </c>
      <c r="E47" s="43" t="s">
        <v>32</v>
      </c>
      <c r="F47" s="99">
        <v>1</v>
      </c>
      <c r="G47" s="80"/>
      <c r="H47" s="79">
        <f t="shared" si="1"/>
        <v>0</v>
      </c>
      <c r="I47" s="17"/>
      <c r="J47" s="2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</row>
    <row r="48" spans="2:250" ht="15" customHeight="1" x14ac:dyDescent="0.2">
      <c r="B48" s="67" t="s">
        <v>22</v>
      </c>
      <c r="C48" s="68">
        <f>ORÇ!D83</f>
        <v>7001050</v>
      </c>
      <c r="D48" s="144" t="str">
        <f>ORÇ!E83</f>
        <v>EM.01 - BATENTE DE MADEIRA (14CM) - PARA PORTA DE 1 FOLHA, SEM BANDEIRA</v>
      </c>
      <c r="E48" s="69" t="s">
        <v>103</v>
      </c>
      <c r="F48" s="82">
        <f>ORÇ!K83</f>
        <v>28</v>
      </c>
      <c r="G48" s="82"/>
      <c r="H48" s="83">
        <f t="shared" si="1"/>
        <v>0</v>
      </c>
      <c r="I48" s="17"/>
      <c r="J48" s="27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</row>
    <row r="49" spans="2:250" ht="15" customHeight="1" x14ac:dyDescent="0.2">
      <c r="B49" s="41" t="s">
        <v>22</v>
      </c>
      <c r="C49" s="42">
        <f>ORÇ!D85</f>
        <v>7080002</v>
      </c>
      <c r="D49" s="142" t="str">
        <f>ORÇ!E85</f>
        <v>GUARNIÇÃO OU MOLDURA DE MADEIRA - 7,5CM</v>
      </c>
      <c r="E49" s="43" t="s">
        <v>32</v>
      </c>
      <c r="F49" s="99">
        <f>ORÇ!K85</f>
        <v>250</v>
      </c>
      <c r="G49" s="80"/>
      <c r="H49" s="79">
        <f t="shared" si="1"/>
        <v>0</v>
      </c>
      <c r="I49" s="17"/>
      <c r="J49" s="27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</row>
    <row r="50" spans="2:250" ht="15" customHeight="1" x14ac:dyDescent="0.2">
      <c r="B50" s="41" t="s">
        <v>22</v>
      </c>
      <c r="C50" s="42">
        <f>ORÇ!D87</f>
        <v>7002002</v>
      </c>
      <c r="D50" s="142" t="str">
        <f>ORÇ!E87</f>
        <v>CONJUNTO DE FECHADURA DE CILINDRO, 55MM, TRÁFEGO INTENSO, MAÇANETA EM ZAMAC, GUARNIÇÕES EM AÇO, ACABAMENTO CROMADO - PARA PORTA INTERNA OU EXTERNA</v>
      </c>
      <c r="E50" s="43" t="s">
        <v>103</v>
      </c>
      <c r="F50" s="99">
        <f>ORÇ!K87</f>
        <v>25</v>
      </c>
      <c r="G50" s="80"/>
      <c r="H50" s="79">
        <f t="shared" si="1"/>
        <v>0</v>
      </c>
      <c r="I50" s="17"/>
      <c r="J50" s="27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</row>
    <row r="51" spans="2:250" ht="15" customHeight="1" x14ac:dyDescent="0.2">
      <c r="B51" s="41" t="s">
        <v>22</v>
      </c>
      <c r="C51" s="42">
        <f>ORÇ!D89</f>
        <v>7002050</v>
      </c>
      <c r="D51" s="142" t="str">
        <f>ORÇ!E89</f>
        <v>TARGETA DE SOBREPOR,TIPO "LIVRE-OCUPADO"- 60X65MM</v>
      </c>
      <c r="E51" s="43" t="s">
        <v>5</v>
      </c>
      <c r="F51" s="99">
        <f>ORÇ!K89</f>
        <v>4</v>
      </c>
      <c r="G51" s="80"/>
      <c r="H51" s="79">
        <f t="shared" si="1"/>
        <v>0</v>
      </c>
      <c r="I51" s="17"/>
      <c r="J51" s="27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</row>
    <row r="52" spans="2:250" ht="15" customHeight="1" x14ac:dyDescent="0.2">
      <c r="B52" s="41"/>
      <c r="C52" s="42"/>
      <c r="D52" s="141" t="str">
        <f>ORÇ!E91</f>
        <v xml:space="preserve">4- LOUÇAS / ILUMINAÇÃO </v>
      </c>
      <c r="E52" s="43"/>
      <c r="F52" s="99"/>
      <c r="G52" s="85" t="s">
        <v>27</v>
      </c>
      <c r="H52" s="86">
        <f>SUM(H39:H51)</f>
        <v>0</v>
      </c>
      <c r="I52" s="17"/>
      <c r="J52" s="27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</row>
    <row r="53" spans="2:250" ht="15" customHeight="1" x14ac:dyDescent="0.2">
      <c r="B53" s="41" t="s">
        <v>22</v>
      </c>
      <c r="C53" s="42">
        <f>ORÇ!D93</f>
        <v>10013040</v>
      </c>
      <c r="D53" s="142" t="str">
        <f>ORÇ!E93</f>
        <v>TANQUE DE LOUÇA BRANCA, S/COLUNA, CAPAC. MÍNIMA 30L, EXCLUSIVE TORNEIRA</v>
      </c>
      <c r="E53" s="43" t="s">
        <v>5</v>
      </c>
      <c r="F53" s="99">
        <v>1</v>
      </c>
      <c r="G53" s="80"/>
      <c r="H53" s="79">
        <f t="shared" si="1"/>
        <v>0</v>
      </c>
      <c r="I53" s="17"/>
      <c r="J53" s="27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</row>
    <row r="54" spans="2:250" ht="15" customHeight="1" x14ac:dyDescent="0.2">
      <c r="B54" s="41" t="s">
        <v>22</v>
      </c>
      <c r="C54" s="42">
        <f>ORÇ!D95</f>
        <v>10014004</v>
      </c>
      <c r="D54" s="142" t="str">
        <f>ORÇ!E95</f>
        <v>TORNEIRA DE PRESSÃO PARA USO GERAL, METAL CROMADO - 3/4"</v>
      </c>
      <c r="E54" s="43" t="s">
        <v>10</v>
      </c>
      <c r="F54" s="99">
        <v>1</v>
      </c>
      <c r="G54" s="80"/>
      <c r="H54" s="79">
        <f t="shared" si="1"/>
        <v>0</v>
      </c>
      <c r="I54" s="17"/>
      <c r="J54" s="27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</row>
    <row r="55" spans="2:250" ht="15" customHeight="1" x14ac:dyDescent="0.2">
      <c r="B55" s="67" t="s">
        <v>22</v>
      </c>
      <c r="C55" s="68">
        <f>ORÇ!D97</f>
        <v>6002050</v>
      </c>
      <c r="D55" s="144" t="str">
        <f>ORÇ!E97</f>
        <v>TELHAS EM POLICARBONATO ALVEOLAR 6MM C/ESTRUTURA METÁLICA GALV. INSTALADA</v>
      </c>
      <c r="E55" s="69" t="str">
        <f>ORÇ!J97</f>
        <v>M2</v>
      </c>
      <c r="F55" s="82">
        <v>24.5</v>
      </c>
      <c r="G55" s="82"/>
      <c r="H55" s="83">
        <f t="shared" si="1"/>
        <v>0</v>
      </c>
      <c r="I55" s="17"/>
      <c r="J55" s="27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</row>
    <row r="56" spans="2:250" ht="15" customHeight="1" x14ac:dyDescent="0.2">
      <c r="B56" s="41" t="s">
        <v>95</v>
      </c>
      <c r="C56" s="42" t="str">
        <f>ORÇ!D99</f>
        <v>05.05.105</v>
      </c>
      <c r="D56" s="142" t="str">
        <f>ORÇ!E99</f>
        <v>CC-05 CUBA INOX (50X40X25CM) TORNEIRA DE MESA INCL.VÁLVULA AMERICANA-GRANITO</v>
      </c>
      <c r="E56" s="43" t="str">
        <f>ORÇ!J99</f>
        <v>UNID</v>
      </c>
      <c r="F56" s="99">
        <f>ORÇ!K99</f>
        <v>2</v>
      </c>
      <c r="G56" s="80"/>
      <c r="H56" s="79">
        <f t="shared" si="1"/>
        <v>0</v>
      </c>
      <c r="I56" s="17"/>
      <c r="J56" s="27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</row>
    <row r="57" spans="2:250" ht="15" customHeight="1" x14ac:dyDescent="0.2">
      <c r="B57" s="41" t="s">
        <v>95</v>
      </c>
      <c r="C57" s="42" t="str">
        <f>ORÇ!D101</f>
        <v>09.09.048</v>
      </c>
      <c r="D57" s="142" t="str">
        <f>ORÇ!E101</f>
        <v>IL-95 LUMINÁRIA LED QUADRADA DE EMBUTIR COM DIFUSOR TRANSLÚCIDO &lt;= 40W</v>
      </c>
      <c r="E57" s="43" t="str">
        <f>ORÇ!J101</f>
        <v xml:space="preserve">UNID </v>
      </c>
      <c r="F57" s="99">
        <v>12</v>
      </c>
      <c r="G57" s="80"/>
      <c r="H57" s="79">
        <f t="shared" si="1"/>
        <v>0</v>
      </c>
      <c r="I57" s="17"/>
      <c r="J57" s="2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</row>
    <row r="58" spans="2:250" ht="15" customHeight="1" x14ac:dyDescent="0.2">
      <c r="B58" s="41" t="s">
        <v>95</v>
      </c>
      <c r="C58" s="42" t="str">
        <f>ORÇ!D103</f>
        <v>09.84.009</v>
      </c>
      <c r="D58" s="142" t="str">
        <f>ORÇ!E103</f>
        <v>TOMADA 2P+T PADRAO NBR 14136 CORRENTE 10A-250V</v>
      </c>
      <c r="E58" s="43" t="s">
        <v>5</v>
      </c>
      <c r="F58" s="99">
        <v>11</v>
      </c>
      <c r="G58" s="80"/>
      <c r="H58" s="79">
        <f t="shared" si="1"/>
        <v>0</v>
      </c>
      <c r="I58" s="17"/>
      <c r="J58" s="27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</row>
    <row r="59" spans="2:250" ht="15" customHeight="1" x14ac:dyDescent="0.2">
      <c r="B59" s="41" t="s">
        <v>95</v>
      </c>
      <c r="C59" s="42" t="str">
        <f>ORÇ!D105</f>
        <v>09.84.010</v>
      </c>
      <c r="D59" s="142" t="str">
        <f>ORÇ!E105</f>
        <v>TOMADA 2P+T PADRAO NBR 14136 CORRENTE 20A-250V</v>
      </c>
      <c r="E59" s="43" t="s">
        <v>5</v>
      </c>
      <c r="F59" s="99">
        <v>5</v>
      </c>
      <c r="G59" s="80"/>
      <c r="H59" s="79">
        <f t="shared" si="1"/>
        <v>0</v>
      </c>
      <c r="I59" s="17"/>
      <c r="J59" s="27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</row>
    <row r="60" spans="2:250" ht="15" customHeight="1" x14ac:dyDescent="0.2">
      <c r="B60" s="41" t="s">
        <v>95</v>
      </c>
      <c r="C60" s="42" t="str">
        <f>ORÇ!D107</f>
        <v>09.84.020</v>
      </c>
      <c r="D60" s="142" t="str">
        <f>ORÇ!E107</f>
        <v>ESPELHO DE 4'X2'</v>
      </c>
      <c r="E60" s="43" t="s">
        <v>5</v>
      </c>
      <c r="F60" s="99">
        <v>19</v>
      </c>
      <c r="G60" s="80"/>
      <c r="H60" s="79">
        <f t="shared" si="1"/>
        <v>0</v>
      </c>
      <c r="I60" s="17"/>
      <c r="J60" s="27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</row>
    <row r="61" spans="2:250" ht="15" customHeight="1" x14ac:dyDescent="0.2">
      <c r="B61" s="41" t="s">
        <v>95</v>
      </c>
      <c r="C61" s="42" t="str">
        <f>ORÇ!D109</f>
        <v>09.84.001</v>
      </c>
      <c r="D61" s="142" t="str">
        <f>ORÇ!E109</f>
        <v>INTERRUPTOR DE 1 TECLA</v>
      </c>
      <c r="E61" s="43" t="s">
        <v>5</v>
      </c>
      <c r="F61" s="99">
        <v>3</v>
      </c>
      <c r="G61" s="80"/>
      <c r="H61" s="79">
        <f t="shared" si="1"/>
        <v>0</v>
      </c>
      <c r="I61" s="17"/>
      <c r="J61" s="27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</row>
    <row r="62" spans="2:250" ht="15" customHeight="1" x14ac:dyDescent="0.2">
      <c r="B62" s="41" t="s">
        <v>95</v>
      </c>
      <c r="C62" s="42" t="str">
        <f>ORÇ!D111</f>
        <v>09.84.003</v>
      </c>
      <c r="D62" s="142" t="str">
        <f>ORÇ!E111</f>
        <v>INTERRUPTOR DE 3 TECLAS</v>
      </c>
      <c r="E62" s="43" t="s">
        <v>5</v>
      </c>
      <c r="F62" s="99">
        <v>2</v>
      </c>
      <c r="G62" s="80"/>
      <c r="H62" s="79">
        <f t="shared" si="1"/>
        <v>0</v>
      </c>
      <c r="I62" s="17"/>
      <c r="J62" s="27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</row>
    <row r="63" spans="2:250" ht="15" customHeight="1" x14ac:dyDescent="0.2">
      <c r="B63" s="41"/>
      <c r="C63" s="42"/>
      <c r="D63" s="142"/>
      <c r="E63" s="43"/>
      <c r="F63" s="99"/>
      <c r="G63" s="85" t="s">
        <v>27</v>
      </c>
      <c r="H63" s="86">
        <f>SUM(H53:H62)</f>
        <v>0</v>
      </c>
      <c r="I63" s="17"/>
      <c r="J63" s="27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</row>
    <row r="64" spans="2:250" ht="15" customHeight="1" x14ac:dyDescent="0.2">
      <c r="B64" s="41"/>
      <c r="C64" s="42"/>
      <c r="D64" s="81" t="str">
        <f>ORÇ!E113</f>
        <v>5 - PINTURA</v>
      </c>
      <c r="E64" s="43"/>
      <c r="F64" s="99"/>
      <c r="G64" s="85"/>
      <c r="H64" s="86"/>
      <c r="I64" s="17"/>
      <c r="J64" s="27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</row>
    <row r="65" spans="2:250" ht="15" customHeight="1" x14ac:dyDescent="0.2">
      <c r="B65" s="67" t="s">
        <v>22</v>
      </c>
      <c r="C65" s="68">
        <f>ORÇ!D115</f>
        <v>15001015</v>
      </c>
      <c r="D65" s="144" t="str">
        <f>ORÇ!E115</f>
        <v>TINTA ACRÍLICA - CONCRETO OU REBOCO SEM MASSA CORRIDA</v>
      </c>
      <c r="E65" s="69" t="s">
        <v>33</v>
      </c>
      <c r="F65" s="82">
        <f>ORÇ!K115</f>
        <v>602.29999999999995</v>
      </c>
      <c r="G65" s="82"/>
      <c r="H65" s="83">
        <f t="shared" si="1"/>
        <v>0</v>
      </c>
      <c r="I65" s="17"/>
      <c r="J65" s="27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</row>
    <row r="66" spans="2:250" ht="15" customHeight="1" x14ac:dyDescent="0.2">
      <c r="B66" s="41" t="s">
        <v>22</v>
      </c>
      <c r="C66" s="42">
        <f>ORÇ!D117</f>
        <v>15002011</v>
      </c>
      <c r="D66" s="142" t="str">
        <f>ORÇ!E117</f>
        <v>ESMALTE SINTÉTICO - ESQUADRIAS E PEÇAS DE MARCENARIA, COM EMASSAMENTO</v>
      </c>
      <c r="E66" s="43" t="s">
        <v>33</v>
      </c>
      <c r="F66" s="99">
        <f>ORÇ!K117</f>
        <v>123</v>
      </c>
      <c r="G66" s="80"/>
      <c r="H66" s="79">
        <f t="shared" si="1"/>
        <v>0</v>
      </c>
      <c r="I66" s="17"/>
      <c r="J66" s="27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</row>
    <row r="67" spans="2:250" ht="15" customHeight="1" x14ac:dyDescent="0.2">
      <c r="B67" s="41"/>
      <c r="C67" s="42"/>
      <c r="D67" s="81"/>
      <c r="E67" s="43"/>
      <c r="F67" s="99"/>
      <c r="G67" s="85" t="s">
        <v>27</v>
      </c>
      <c r="H67" s="86">
        <f>SUM(H65:H66)</f>
        <v>0</v>
      </c>
      <c r="I67" s="17"/>
      <c r="J67" s="2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</row>
    <row r="68" spans="2:250" ht="15" customHeight="1" x14ac:dyDescent="0.2">
      <c r="B68" s="41"/>
      <c r="C68" s="42"/>
      <c r="D68" s="141" t="str">
        <f>ORÇ!E119</f>
        <v xml:space="preserve">6 - ENTULHOS/COMPLEMENTARES </v>
      </c>
      <c r="E68" s="43"/>
      <c r="F68" s="99"/>
      <c r="G68" s="85"/>
      <c r="H68" s="86"/>
      <c r="I68" s="17"/>
      <c r="J68" s="27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</row>
    <row r="69" spans="2:250" ht="15" customHeight="1" x14ac:dyDescent="0.2">
      <c r="B69" s="41" t="s">
        <v>22</v>
      </c>
      <c r="C69" s="42">
        <f>ORÇ!D121</f>
        <v>1001007</v>
      </c>
      <c r="D69" s="142" t="str">
        <f>ORÇ!E121</f>
        <v>REMOÇÃO DE ENTULHO COM CAÇAMBA METÁLICA, INCLUSIVE CARGA MANUAL E DESCARGA EM BOTA-FORA</v>
      </c>
      <c r="E69" s="43" t="s">
        <v>29</v>
      </c>
      <c r="F69" s="99">
        <f>ORÇ!K121</f>
        <v>16.739999999999998</v>
      </c>
      <c r="G69" s="80"/>
      <c r="H69" s="79">
        <f t="shared" si="1"/>
        <v>0</v>
      </c>
      <c r="I69" s="17"/>
      <c r="J69" s="27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</row>
    <row r="70" spans="2:250" x14ac:dyDescent="0.2">
      <c r="B70" s="41" t="s">
        <v>35</v>
      </c>
      <c r="C70" s="42" t="str">
        <f>ORÇ!D123</f>
        <v>05.09.006</v>
      </c>
      <c r="D70" s="100" t="str">
        <f>ORÇ!E123</f>
        <v>Taxa de destinação de resíduo sólido em aterro, tipo inerte</v>
      </c>
      <c r="E70" s="43" t="s">
        <v>37</v>
      </c>
      <c r="F70" s="99">
        <f>ORÇ!K123</f>
        <v>20.09</v>
      </c>
      <c r="G70" s="99"/>
      <c r="H70" s="79">
        <f t="shared" si="1"/>
        <v>0</v>
      </c>
      <c r="I70" s="17"/>
      <c r="J70" s="27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</row>
    <row r="71" spans="2:250" x14ac:dyDescent="0.2">
      <c r="B71" s="41" t="s">
        <v>22</v>
      </c>
      <c r="C71" s="42">
        <f>ORÇ!D125</f>
        <v>17004001</v>
      </c>
      <c r="D71" s="49" t="str">
        <f>ORÇ!E125</f>
        <v>LIMPEZA GERAL DA OBRA</v>
      </c>
      <c r="E71" s="43" t="s">
        <v>33</v>
      </c>
      <c r="F71" s="80">
        <f>VLOOKUP(C71,ORÇ!D31:O143,8,0)</f>
        <v>238</v>
      </c>
      <c r="G71" s="80"/>
      <c r="H71" s="79">
        <f t="shared" si="1"/>
        <v>0</v>
      </c>
      <c r="I71" s="17"/>
      <c r="J71" s="27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</row>
    <row r="72" spans="2:250" x14ac:dyDescent="0.2">
      <c r="B72" s="89"/>
      <c r="C72" s="90"/>
      <c r="D72" s="91"/>
      <c r="E72" s="92"/>
      <c r="F72" s="259" t="s">
        <v>27</v>
      </c>
      <c r="G72" s="259"/>
      <c r="H72" s="101">
        <f>SUM(H69:H71)</f>
        <v>0</v>
      </c>
      <c r="I72" s="17">
        <f t="shared" si="0"/>
        <v>0</v>
      </c>
      <c r="J72" s="27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</row>
    <row r="73" spans="2:250" x14ac:dyDescent="0.2">
      <c r="C73" s="146"/>
      <c r="D73" s="147"/>
      <c r="E73" s="148"/>
      <c r="F73" s="149"/>
      <c r="G73" s="149"/>
      <c r="H73" s="26"/>
      <c r="I73" s="17"/>
      <c r="J73" s="27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</row>
    <row r="74" spans="2:250" x14ac:dyDescent="0.2">
      <c r="B74" s="24" t="s">
        <v>14</v>
      </c>
      <c r="D74" s="23"/>
      <c r="E74" s="17"/>
      <c r="F74" s="25"/>
      <c r="G74" s="26" t="s">
        <v>15</v>
      </c>
      <c r="H74" s="26">
        <f>SUM(H11:H72)/2</f>
        <v>0</v>
      </c>
      <c r="I74" s="25"/>
      <c r="J74" s="25"/>
    </row>
    <row r="75" spans="2:250" x14ac:dyDescent="0.2">
      <c r="B75" s="171"/>
      <c r="C75" s="171"/>
      <c r="D75" s="171"/>
      <c r="E75" s="17"/>
      <c r="F75" s="25"/>
      <c r="G75" s="26" t="s">
        <v>16</v>
      </c>
      <c r="H75" s="26">
        <f>H74*0.25</f>
        <v>0</v>
      </c>
      <c r="I75" s="25"/>
      <c r="J75" s="25"/>
    </row>
    <row r="76" spans="2:250" x14ac:dyDescent="0.2">
      <c r="B76" s="159"/>
      <c r="C76" s="159"/>
      <c r="D76" s="159"/>
      <c r="E76" s="17"/>
      <c r="F76" s="12"/>
      <c r="G76" s="20" t="s">
        <v>17</v>
      </c>
      <c r="H76" s="26">
        <f>SUM(H74:H75)</f>
        <v>0</v>
      </c>
      <c r="I76" s="25"/>
      <c r="J76" s="25"/>
    </row>
    <row r="77" spans="2:250" x14ac:dyDescent="0.2">
      <c r="B77" s="131"/>
      <c r="C77" s="131"/>
      <c r="D77" s="131"/>
      <c r="E77" s="17"/>
      <c r="F77" s="12"/>
      <c r="G77" s="20"/>
      <c r="H77" s="26"/>
      <c r="I77" s="25"/>
      <c r="J77" s="25"/>
    </row>
  </sheetData>
  <mergeCells count="8">
    <mergeCell ref="D3:H3"/>
    <mergeCell ref="D4:H4"/>
    <mergeCell ref="D5:H5"/>
    <mergeCell ref="B76:D76"/>
    <mergeCell ref="B75:D75"/>
    <mergeCell ref="F72:G72"/>
    <mergeCell ref="D7:F7"/>
    <mergeCell ref="D9:H9"/>
  </mergeCells>
  <printOptions horizontalCentered="1"/>
  <pageMargins left="0.43" right="0.12" top="0.12" bottom="0.12" header="0.31" footer="0.31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M42"/>
  <sheetViews>
    <sheetView showGridLines="0" zoomScaleNormal="100" workbookViewId="0">
      <selection activeCell="D36" sqref="C36:E41"/>
    </sheetView>
  </sheetViews>
  <sheetFormatPr defaultRowHeight="15" x14ac:dyDescent="0.2"/>
  <cols>
    <col min="1" max="1" width="9.140625" style="3"/>
    <col min="2" max="2" width="53.28515625" style="3" customWidth="1"/>
    <col min="3" max="3" width="16.85546875" style="3" customWidth="1"/>
    <col min="4" max="5" width="15.85546875" style="3" customWidth="1"/>
    <col min="6" max="6" width="14.42578125" style="3" customWidth="1"/>
    <col min="7" max="11" width="6.42578125" style="3" hidden="1" customWidth="1"/>
    <col min="12" max="12" width="6.7109375" style="3" hidden="1" customWidth="1"/>
    <col min="13" max="13" width="6.42578125" style="3" hidden="1" customWidth="1"/>
    <col min="14" max="14" width="13.7109375" style="3" customWidth="1"/>
    <col min="15" max="15" width="11.5703125" style="3" customWidth="1"/>
    <col min="16" max="16384" width="9.140625" style="3"/>
  </cols>
  <sheetData>
    <row r="1" spans="1:16" ht="9.75" customHeight="1" x14ac:dyDescent="0.2"/>
    <row r="2" spans="1:16" x14ac:dyDescent="0.2">
      <c r="N2" s="50"/>
      <c r="O2" s="51"/>
    </row>
    <row r="3" spans="1:16" x14ac:dyDescent="0.2"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</row>
    <row r="4" spans="1:16" x14ac:dyDescent="0.2">
      <c r="A4" s="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</row>
    <row r="5" spans="1:16" x14ac:dyDescent="0.2"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</row>
    <row r="8" spans="1:16" x14ac:dyDescent="0.2">
      <c r="B8" s="173" t="str">
        <f>Planilha!D7</f>
        <v xml:space="preserve">OBRA: REFORMA DO PRÉDIO DO CENTRO DE ESPECIALIDADES ODONTOLÓGICAS- CEO </v>
      </c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</row>
    <row r="9" spans="1:16" x14ac:dyDescent="0.2">
      <c r="B9" s="174" t="str">
        <f>ORÇ!C7</f>
        <v xml:space="preserve">Av.: BRASIL  nº 2.141 - VILA ROMANÓPOLIS - FERRAZ DE VASCONCELOS 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</row>
    <row r="10" spans="1:16" s="2" customFormat="1" x14ac:dyDescent="0.2">
      <c r="B10" s="176" t="s">
        <v>9</v>
      </c>
      <c r="C10" s="182" t="s">
        <v>26</v>
      </c>
      <c r="D10" s="183"/>
      <c r="E10" s="183"/>
      <c r="F10" s="183"/>
      <c r="G10" s="4"/>
      <c r="H10" s="5"/>
      <c r="I10" s="5"/>
      <c r="J10" s="5"/>
      <c r="K10" s="5"/>
      <c r="L10" s="5"/>
      <c r="M10" s="5"/>
      <c r="N10" s="180" t="s">
        <v>18</v>
      </c>
      <c r="O10" s="178" t="s">
        <v>19</v>
      </c>
      <c r="P10" s="2" t="s">
        <v>20</v>
      </c>
    </row>
    <row r="11" spans="1:16" s="2" customFormat="1" ht="27" customHeight="1" x14ac:dyDescent="0.2">
      <c r="B11" s="177"/>
      <c r="C11" s="6">
        <v>1</v>
      </c>
      <c r="D11" s="6">
        <v>2</v>
      </c>
      <c r="E11" s="6">
        <v>3</v>
      </c>
      <c r="F11" s="6">
        <v>4</v>
      </c>
      <c r="G11" s="6">
        <v>13</v>
      </c>
      <c r="H11" s="6">
        <v>14</v>
      </c>
      <c r="I11" s="6">
        <v>15</v>
      </c>
      <c r="J11" s="6">
        <v>16</v>
      </c>
      <c r="K11" s="6">
        <v>17</v>
      </c>
      <c r="L11" s="6">
        <v>18</v>
      </c>
      <c r="M11" s="11">
        <v>19</v>
      </c>
      <c r="N11" s="181"/>
      <c r="O11" s="179"/>
    </row>
    <row r="12" spans="1:16" s="2" customFormat="1" ht="15" customHeight="1" x14ac:dyDescent="0.2">
      <c r="B12" s="184" t="str">
        <f>Planilha!D11</f>
        <v>1 - SERVICOS PRELIMINARES/ DEMOLIÇÕES</v>
      </c>
      <c r="C12" s="102">
        <f>N12/1</f>
        <v>0</v>
      </c>
      <c r="D12" s="7"/>
      <c r="E12" s="7"/>
      <c r="F12" s="7"/>
      <c r="G12" s="7"/>
      <c r="H12" s="7"/>
      <c r="I12" s="7"/>
      <c r="J12" s="7"/>
      <c r="K12" s="7"/>
      <c r="L12" s="7"/>
      <c r="M12" s="155"/>
      <c r="N12" s="157">
        <f>Planilha!H15*1.25</f>
        <v>0</v>
      </c>
      <c r="O12" s="151" t="e">
        <f>N12/$N$30</f>
        <v>#DIV/0!</v>
      </c>
    </row>
    <row r="13" spans="1:16" s="2" customFormat="1" ht="5.0999999999999996" customHeight="1" x14ac:dyDescent="0.2">
      <c r="B13" s="185"/>
      <c r="C13" s="61" t="s">
        <v>21</v>
      </c>
      <c r="D13" s="52"/>
      <c r="E13" s="52"/>
      <c r="F13" s="52"/>
      <c r="G13" s="8"/>
      <c r="H13" s="8"/>
      <c r="I13" s="8"/>
      <c r="J13" s="8"/>
      <c r="K13" s="8"/>
      <c r="L13" s="8"/>
      <c r="M13" s="155"/>
      <c r="N13" s="155"/>
      <c r="O13" s="151"/>
    </row>
    <row r="14" spans="1:16" s="2" customFormat="1" ht="15" customHeight="1" x14ac:dyDescent="0.2">
      <c r="B14" s="186"/>
      <c r="C14" s="9"/>
      <c r="D14" s="9"/>
      <c r="E14" s="9"/>
      <c r="F14" s="9"/>
      <c r="G14" s="9"/>
      <c r="H14" s="9"/>
      <c r="I14" s="9"/>
      <c r="J14" s="9"/>
      <c r="K14" s="9"/>
      <c r="L14" s="9"/>
      <c r="M14" s="155"/>
      <c r="N14" s="155"/>
      <c r="O14" s="151"/>
    </row>
    <row r="15" spans="1:16" s="2" customFormat="1" ht="15" customHeight="1" x14ac:dyDescent="0.2">
      <c r="B15" s="184" t="str">
        <f>Planilha!D16</f>
        <v>2- EXAUSTOR / ALVENARIA</v>
      </c>
      <c r="C15" s="102">
        <f>N15/4</f>
        <v>0</v>
      </c>
      <c r="D15" s="102">
        <f>N15/4</f>
        <v>0</v>
      </c>
      <c r="E15" s="102">
        <f>N15/4</f>
        <v>0</v>
      </c>
      <c r="F15" s="102">
        <f>N15/4</f>
        <v>0</v>
      </c>
      <c r="G15" s="7"/>
      <c r="H15" s="7"/>
      <c r="I15" s="7"/>
      <c r="J15" s="7"/>
      <c r="K15" s="7"/>
      <c r="L15" s="7"/>
      <c r="M15" s="155"/>
      <c r="N15" s="155">
        <f>Planilha!H37*1.25</f>
        <v>0</v>
      </c>
      <c r="O15" s="151" t="e">
        <f>N15/$N$30</f>
        <v>#DIV/0!</v>
      </c>
    </row>
    <row r="16" spans="1:16" s="2" customFormat="1" ht="5.0999999999999996" customHeight="1" x14ac:dyDescent="0.2">
      <c r="B16" s="185"/>
      <c r="C16" s="61" t="s">
        <v>21</v>
      </c>
      <c r="D16" s="61" t="s">
        <v>21</v>
      </c>
      <c r="E16" s="61"/>
      <c r="F16" s="61" t="s">
        <v>21</v>
      </c>
      <c r="G16" s="8"/>
      <c r="H16" s="8"/>
      <c r="I16" s="8"/>
      <c r="J16" s="8"/>
      <c r="K16" s="8"/>
      <c r="L16" s="8"/>
      <c r="M16" s="155"/>
      <c r="N16" s="155"/>
      <c r="O16" s="151"/>
    </row>
    <row r="17" spans="2:247" s="2" customFormat="1" ht="15" customHeight="1" x14ac:dyDescent="0.2">
      <c r="B17" s="186"/>
      <c r="C17" s="9"/>
      <c r="D17" s="9"/>
      <c r="E17" s="9"/>
      <c r="F17" s="9"/>
      <c r="G17" s="9"/>
      <c r="H17" s="9"/>
      <c r="I17" s="9"/>
      <c r="J17" s="9"/>
      <c r="K17" s="9"/>
      <c r="L17" s="9"/>
      <c r="M17" s="155"/>
      <c r="N17" s="155"/>
      <c r="O17" s="151"/>
    </row>
    <row r="18" spans="2:247" s="2" customFormat="1" ht="15" customHeight="1" x14ac:dyDescent="0.2">
      <c r="B18" s="184" t="str">
        <f>Planilha!D38</f>
        <v>3- ESQUADRIAS DE MADEIRA /FERRAGENS</v>
      </c>
      <c r="C18" s="7"/>
      <c r="D18" s="102">
        <f>N18/3</f>
        <v>0</v>
      </c>
      <c r="E18" s="102">
        <f>N18/3</f>
        <v>0</v>
      </c>
      <c r="F18" s="102">
        <f>N18/3</f>
        <v>0</v>
      </c>
      <c r="G18" s="7"/>
      <c r="H18" s="7"/>
      <c r="I18" s="7"/>
      <c r="J18" s="7"/>
      <c r="K18" s="7"/>
      <c r="L18" s="7"/>
      <c r="M18" s="155"/>
      <c r="N18" s="155">
        <f>Planilha!H52*1.25</f>
        <v>0</v>
      </c>
      <c r="O18" s="151" t="e">
        <f t="shared" ref="O18" si="0">N18/$N$30</f>
        <v>#DIV/0!</v>
      </c>
    </row>
    <row r="19" spans="2:247" s="2" customFormat="1" ht="5.0999999999999996" customHeight="1" x14ac:dyDescent="0.2">
      <c r="B19" s="187"/>
      <c r="C19" s="52"/>
      <c r="D19" s="61" t="s">
        <v>21</v>
      </c>
      <c r="E19" s="61"/>
      <c r="F19" s="61" t="s">
        <v>21</v>
      </c>
      <c r="G19" s="8"/>
      <c r="H19" s="8"/>
      <c r="I19" s="8"/>
      <c r="J19" s="8"/>
      <c r="K19" s="8"/>
      <c r="L19" s="8"/>
      <c r="M19" s="155"/>
      <c r="N19" s="155"/>
      <c r="O19" s="151"/>
    </row>
    <row r="20" spans="2:247" s="2" customFormat="1" ht="15" customHeight="1" x14ac:dyDescent="0.2">
      <c r="B20" s="188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156"/>
      <c r="N20" s="156"/>
      <c r="O20" s="151"/>
    </row>
    <row r="21" spans="2:247" ht="15" customHeight="1" x14ac:dyDescent="0.2">
      <c r="B21" s="152" t="str">
        <f>Planilha!D52</f>
        <v xml:space="preserve">4- LOUÇAS / ILUMINAÇÃO </v>
      </c>
      <c r="C21" s="102">
        <f>N21/1</f>
        <v>0</v>
      </c>
      <c r="D21" s="7"/>
      <c r="E21" s="7"/>
      <c r="F21" s="7"/>
      <c r="G21" s="7"/>
      <c r="H21" s="7"/>
      <c r="I21" s="7"/>
      <c r="J21" s="7"/>
      <c r="K21" s="7"/>
      <c r="L21" s="7"/>
      <c r="M21" s="155"/>
      <c r="N21" s="157">
        <f>Planilha!H63*1.25</f>
        <v>0</v>
      </c>
      <c r="O21" s="151" t="e">
        <f t="shared" ref="O21" si="1">N21/$N$30</f>
        <v>#DIV/0!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</row>
    <row r="22" spans="2:247" ht="5.0999999999999996" customHeight="1" x14ac:dyDescent="0.2">
      <c r="B22" s="153"/>
      <c r="C22" s="61" t="s">
        <v>21</v>
      </c>
      <c r="D22" s="52"/>
      <c r="E22" s="52"/>
      <c r="F22" s="52"/>
      <c r="G22" s="8"/>
      <c r="H22" s="8"/>
      <c r="I22" s="8"/>
      <c r="J22" s="8"/>
      <c r="K22" s="8"/>
      <c r="L22" s="8"/>
      <c r="M22" s="155"/>
      <c r="N22" s="155"/>
      <c r="O22" s="151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</row>
    <row r="23" spans="2:247" ht="9.9499999999999993" customHeight="1" x14ac:dyDescent="0.2">
      <c r="B23" s="153"/>
      <c r="C23" s="9"/>
      <c r="D23" s="9"/>
      <c r="E23" s="9"/>
      <c r="F23" s="9"/>
      <c r="G23" s="9"/>
      <c r="H23" s="9"/>
      <c r="I23" s="9"/>
      <c r="J23" s="9"/>
      <c r="K23" s="9"/>
      <c r="L23" s="9"/>
      <c r="M23" s="155"/>
      <c r="N23" s="155"/>
      <c r="O23" s="151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</row>
    <row r="24" spans="2:247" ht="15" customHeight="1" x14ac:dyDescent="0.2">
      <c r="B24" s="152" t="str">
        <f>Planilha!D64</f>
        <v>5 - PINTURA</v>
      </c>
      <c r="C24" s="7"/>
      <c r="D24" s="102"/>
      <c r="E24" s="102">
        <f>N24/2</f>
        <v>0</v>
      </c>
      <c r="F24" s="102">
        <f>N24/2</f>
        <v>0</v>
      </c>
      <c r="G24" s="7"/>
      <c r="H24" s="7"/>
      <c r="I24" s="7"/>
      <c r="J24" s="7"/>
      <c r="K24" s="7"/>
      <c r="L24" s="7"/>
      <c r="M24" s="155"/>
      <c r="N24" s="155">
        <f>Planilha!H67*1.25</f>
        <v>0</v>
      </c>
      <c r="O24" s="151" t="e">
        <f t="shared" ref="O24" si="2">N24/$N$30</f>
        <v>#DIV/0!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</row>
    <row r="25" spans="2:247" ht="5.0999999999999996" customHeight="1" x14ac:dyDescent="0.2">
      <c r="B25" s="153"/>
      <c r="D25" s="52"/>
      <c r="E25" s="61"/>
      <c r="F25" s="61" t="s">
        <v>21</v>
      </c>
      <c r="G25" s="8"/>
      <c r="H25" s="8"/>
      <c r="I25" s="8"/>
      <c r="J25" s="8"/>
      <c r="K25" s="8"/>
      <c r="L25" s="8"/>
      <c r="M25" s="155"/>
      <c r="N25" s="155"/>
      <c r="O25" s="151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</row>
    <row r="26" spans="2:247" ht="9.9499999999999993" customHeight="1" x14ac:dyDescent="0.2">
      <c r="B26" s="153"/>
      <c r="C26" s="9"/>
      <c r="D26" s="9"/>
      <c r="E26" s="9"/>
      <c r="F26" s="9"/>
      <c r="G26" s="9"/>
      <c r="H26" s="9"/>
      <c r="I26" s="9"/>
      <c r="J26" s="9"/>
      <c r="K26" s="9"/>
      <c r="L26" s="9"/>
      <c r="M26" s="155"/>
      <c r="N26" s="155"/>
      <c r="O26" s="151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</row>
    <row r="27" spans="2:247" ht="15" customHeight="1" x14ac:dyDescent="0.2">
      <c r="B27" s="152" t="str">
        <f>Planilha!D68</f>
        <v xml:space="preserve">6 - ENTULHOS/COMPLEMENTARES </v>
      </c>
      <c r="C27" s="7"/>
      <c r="D27" s="7"/>
      <c r="E27" s="7"/>
      <c r="F27" s="102">
        <f>N27/1</f>
        <v>0</v>
      </c>
      <c r="G27" s="7"/>
      <c r="H27" s="7"/>
      <c r="I27" s="7"/>
      <c r="J27" s="7"/>
      <c r="K27" s="7"/>
      <c r="L27" s="7"/>
      <c r="M27" s="155"/>
      <c r="N27" s="155">
        <f>Planilha!H72*1.25</f>
        <v>0</v>
      </c>
      <c r="O27" s="151" t="e">
        <f t="shared" ref="O27" si="3">N27/$N$30</f>
        <v>#DIV/0!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</row>
    <row r="28" spans="2:247" ht="5.0999999999999996" customHeight="1" x14ac:dyDescent="0.2">
      <c r="B28" s="153"/>
      <c r="C28" s="52"/>
      <c r="D28" s="52"/>
      <c r="E28" s="52"/>
      <c r="F28" s="61" t="s">
        <v>21</v>
      </c>
      <c r="G28" s="8"/>
      <c r="H28" s="8"/>
      <c r="I28" s="8"/>
      <c r="J28" s="8"/>
      <c r="K28" s="8"/>
      <c r="L28" s="8"/>
      <c r="M28" s="155"/>
      <c r="N28" s="155"/>
      <c r="O28" s="151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</row>
    <row r="29" spans="2:247" ht="9.9499999999999993" customHeight="1" x14ac:dyDescent="0.2">
      <c r="B29" s="154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156"/>
      <c r="N29" s="156"/>
      <c r="O29" s="151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</row>
    <row r="30" spans="2:247" ht="9.9499999999999993" customHeight="1" x14ac:dyDescent="0.2">
      <c r="B30" s="160"/>
      <c r="C30" s="168">
        <f>C21+C12+C15</f>
        <v>0</v>
      </c>
      <c r="D30" s="168">
        <f>D24+D15+D18</f>
        <v>0</v>
      </c>
      <c r="E30" s="168">
        <f>E24+E18+E15</f>
        <v>0</v>
      </c>
      <c r="F30" s="168">
        <f>F24+F27+F18+F15</f>
        <v>0</v>
      </c>
      <c r="G30" s="7"/>
      <c r="H30" s="7"/>
      <c r="I30" s="7"/>
      <c r="J30" s="7"/>
      <c r="K30" s="7"/>
      <c r="L30" s="7"/>
      <c r="M30" s="155"/>
      <c r="N30" s="163">
        <f>SUM(N12:N29)</f>
        <v>0</v>
      </c>
      <c r="O30" s="166" t="e">
        <f>SUM(O12,O15,O18,O21,O24,O27)</f>
        <v>#DIV/0!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</row>
    <row r="31" spans="2:247" ht="9.9499999999999993" customHeight="1" x14ac:dyDescent="0.2">
      <c r="B31" s="161"/>
      <c r="C31" s="169"/>
      <c r="D31" s="169"/>
      <c r="E31" s="169"/>
      <c r="F31" s="169"/>
      <c r="G31" s="8"/>
      <c r="H31" s="8"/>
      <c r="I31" s="8"/>
      <c r="J31" s="8"/>
      <c r="K31" s="8"/>
      <c r="L31" s="8"/>
      <c r="M31" s="155"/>
      <c r="N31" s="164"/>
      <c r="O31" s="166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</row>
    <row r="32" spans="2:247" s="2" customFormat="1" ht="9.9499999999999993" customHeight="1" x14ac:dyDescent="0.2">
      <c r="B32" s="162"/>
      <c r="C32" s="170"/>
      <c r="D32" s="170"/>
      <c r="E32" s="170"/>
      <c r="F32" s="170"/>
      <c r="G32" s="97"/>
      <c r="H32" s="97"/>
      <c r="I32" s="97"/>
      <c r="J32" s="97"/>
      <c r="K32" s="97"/>
      <c r="L32" s="97"/>
      <c r="M32" s="156"/>
      <c r="N32" s="165"/>
      <c r="O32" s="167"/>
    </row>
    <row r="33" spans="2:7" x14ac:dyDescent="0.2">
      <c r="B33" s="159" t="s">
        <v>194</v>
      </c>
      <c r="C33" s="159"/>
      <c r="D33" s="159"/>
      <c r="E33" s="131"/>
    </row>
    <row r="34" spans="2:7" x14ac:dyDescent="0.2">
      <c r="B34" s="171"/>
      <c r="C34" s="171"/>
      <c r="D34" s="171"/>
      <c r="E34" s="40"/>
    </row>
    <row r="35" spans="2:7" x14ac:dyDescent="0.2">
      <c r="B35" s="10"/>
    </row>
    <row r="36" spans="2:7" x14ac:dyDescent="0.2">
      <c r="B36" s="10"/>
      <c r="C36" s="98"/>
      <c r="D36" s="98"/>
      <c r="E36" s="98"/>
      <c r="F36" s="98"/>
    </row>
    <row r="37" spans="2:7" x14ac:dyDescent="0.2">
      <c r="B37" s="10"/>
      <c r="C37" s="158"/>
      <c r="D37" s="158"/>
      <c r="E37" s="158"/>
      <c r="F37" s="14"/>
    </row>
    <row r="38" spans="2:7" x14ac:dyDescent="0.2">
      <c r="B38" s="10"/>
      <c r="C38" s="158"/>
      <c r="D38" s="158"/>
      <c r="E38" s="158"/>
      <c r="F38" s="1"/>
    </row>
    <row r="39" spans="2:7" x14ac:dyDescent="0.2">
      <c r="B39" s="10"/>
      <c r="C39" s="14"/>
      <c r="D39" s="14"/>
      <c r="E39" s="14"/>
      <c r="F39" s="14"/>
    </row>
    <row r="40" spans="2:7" x14ac:dyDescent="0.2">
      <c r="B40" s="10"/>
      <c r="G40" s="1"/>
    </row>
    <row r="41" spans="2:7" x14ac:dyDescent="0.2">
      <c r="B41" s="10"/>
    </row>
    <row r="42" spans="2:7" x14ac:dyDescent="0.2">
      <c r="B42" s="10"/>
      <c r="C42" s="158"/>
      <c r="D42" s="158"/>
      <c r="E42" s="158"/>
      <c r="F42" s="158"/>
    </row>
  </sheetData>
  <mergeCells count="46">
    <mergeCell ref="M18:M20"/>
    <mergeCell ref="N18:N20"/>
    <mergeCell ref="O18:O20"/>
    <mergeCell ref="B12:B14"/>
    <mergeCell ref="B15:B17"/>
    <mergeCell ref="B18:B20"/>
    <mergeCell ref="M12:M14"/>
    <mergeCell ref="N12:N14"/>
    <mergeCell ref="O12:O14"/>
    <mergeCell ref="M15:M17"/>
    <mergeCell ref="N15:N17"/>
    <mergeCell ref="O15:O17"/>
    <mergeCell ref="B3:O3"/>
    <mergeCell ref="B4:O4"/>
    <mergeCell ref="B8:O8"/>
    <mergeCell ref="B9:O9"/>
    <mergeCell ref="B10:B11"/>
    <mergeCell ref="O10:O11"/>
    <mergeCell ref="N10:N11"/>
    <mergeCell ref="B5:O5"/>
    <mergeCell ref="C10:F10"/>
    <mergeCell ref="C42:F42"/>
    <mergeCell ref="N27:N29"/>
    <mergeCell ref="O27:O29"/>
    <mergeCell ref="B33:D33"/>
    <mergeCell ref="B30:B32"/>
    <mergeCell ref="M30:M32"/>
    <mergeCell ref="N30:N32"/>
    <mergeCell ref="O30:O32"/>
    <mergeCell ref="F30:F32"/>
    <mergeCell ref="D30:D32"/>
    <mergeCell ref="C30:C32"/>
    <mergeCell ref="B34:D34"/>
    <mergeCell ref="E30:E32"/>
    <mergeCell ref="C37:E37"/>
    <mergeCell ref="C38:E38"/>
    <mergeCell ref="O21:O23"/>
    <mergeCell ref="B27:B29"/>
    <mergeCell ref="M27:M29"/>
    <mergeCell ref="B24:B26"/>
    <mergeCell ref="M24:M26"/>
    <mergeCell ref="N24:N26"/>
    <mergeCell ref="O24:O26"/>
    <mergeCell ref="B21:B23"/>
    <mergeCell ref="M21:M23"/>
    <mergeCell ref="N21:N23"/>
  </mergeCells>
  <conditionalFormatting sqref="C13:L13">
    <cfRule type="cellIs" dxfId="3" priority="1" stopIfTrue="1" operator="equal">
      <formula>"x"</formula>
    </cfRule>
  </conditionalFormatting>
  <conditionalFormatting sqref="C16:L16 C19:L19">
    <cfRule type="cellIs" dxfId="2" priority="2" stopIfTrue="1" operator="equal">
      <formula>"x"</formula>
    </cfRule>
  </conditionalFormatting>
  <conditionalFormatting sqref="C22:L22 D25:L25 C28:L28">
    <cfRule type="cellIs" dxfId="1" priority="8" stopIfTrue="1" operator="equal">
      <formula>"x"</formula>
    </cfRule>
  </conditionalFormatting>
  <conditionalFormatting sqref="G31:L31">
    <cfRule type="cellIs" dxfId="0" priority="3" stopIfTrue="1" operator="equal">
      <formula>"x"</formula>
    </cfRule>
  </conditionalFormatting>
  <pageMargins left="0.51" right="0.51" top="0.79" bottom="0.79" header="0.31" footer="0.31"/>
  <pageSetup paperSize="9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15F32-C352-422E-8215-8DE358BBF964}">
  <sheetPr>
    <pageSetUpPr fitToPage="1"/>
  </sheetPr>
  <dimension ref="A1:S34"/>
  <sheetViews>
    <sheetView workbookViewId="0">
      <selection activeCell="A13" sqref="A13"/>
    </sheetView>
  </sheetViews>
  <sheetFormatPr defaultRowHeight="12.75" x14ac:dyDescent="0.2"/>
  <cols>
    <col min="1" max="1" width="35.42578125" customWidth="1"/>
    <col min="2" max="2" width="12.42578125" customWidth="1"/>
    <col min="3" max="3" width="12.85546875" customWidth="1"/>
    <col min="4" max="4" width="11" customWidth="1"/>
    <col min="5" max="7" width="10.28515625" bestFit="1" customWidth="1"/>
    <col min="10" max="10" width="11.140625" customWidth="1"/>
    <col min="16" max="16" width="9.5703125" bestFit="1" customWidth="1"/>
    <col min="19" max="19" width="9.5703125" bestFit="1" customWidth="1"/>
  </cols>
  <sheetData>
    <row r="1" spans="1:19" x14ac:dyDescent="0.2">
      <c r="B1" s="70" t="s">
        <v>28</v>
      </c>
      <c r="C1">
        <v>2.75</v>
      </c>
      <c r="D1" s="118" t="s">
        <v>139</v>
      </c>
      <c r="E1" s="122" t="s">
        <v>141</v>
      </c>
      <c r="F1" s="122" t="s">
        <v>143</v>
      </c>
      <c r="G1" s="118"/>
      <c r="H1" s="1"/>
      <c r="I1" s="1"/>
      <c r="J1" s="1"/>
    </row>
    <row r="2" spans="1:19" x14ac:dyDescent="0.2">
      <c r="B2" s="70" t="s">
        <v>52</v>
      </c>
      <c r="C2">
        <v>1</v>
      </c>
      <c r="D2" s="70" t="s">
        <v>140</v>
      </c>
      <c r="E2" s="70" t="s">
        <v>142</v>
      </c>
      <c r="F2" s="70" t="s">
        <v>144</v>
      </c>
      <c r="H2" s="1"/>
      <c r="I2" s="1"/>
      <c r="J2" s="1"/>
    </row>
    <row r="3" spans="1:19" x14ac:dyDescent="0.2">
      <c r="A3" s="105" t="s">
        <v>42</v>
      </c>
      <c r="B3" s="73">
        <f>(2.55*C1)+(1.2*C1)-1.68</f>
        <v>8.6325000000000003</v>
      </c>
      <c r="H3" s="1"/>
      <c r="I3" s="1"/>
      <c r="J3" s="1"/>
      <c r="S3" t="s">
        <v>171</v>
      </c>
    </row>
    <row r="4" spans="1:19" x14ac:dyDescent="0.2">
      <c r="A4" s="111" t="s">
        <v>43</v>
      </c>
      <c r="B4" s="112">
        <f>K4+M4+L4+N4+O4</f>
        <v>3.6050000000000004</v>
      </c>
      <c r="J4" s="75"/>
      <c r="K4" s="78">
        <f>(0.8+0.8)*1</f>
        <v>1.6</v>
      </c>
      <c r="L4" s="78">
        <f>1.2*1</f>
        <v>1.2</v>
      </c>
      <c r="M4" s="78">
        <f>(0.25+0.35)*1</f>
        <v>0.6</v>
      </c>
      <c r="N4" s="78">
        <f>0.2*0.2</f>
        <v>4.0000000000000008E-2</v>
      </c>
      <c r="O4" s="78">
        <f>(0.15*0.4)*2.75</f>
        <v>0.16499999999999998</v>
      </c>
      <c r="S4" s="132">
        <v>0.3</v>
      </c>
    </row>
    <row r="5" spans="1:19" x14ac:dyDescent="0.2">
      <c r="A5" s="105" t="s">
        <v>45</v>
      </c>
      <c r="B5" s="106">
        <f>SUM(B3:B4)</f>
        <v>12.237500000000001</v>
      </c>
      <c r="D5" s="72">
        <f>B5*0.2</f>
        <v>2.4475000000000002</v>
      </c>
      <c r="E5" s="72">
        <f>D5+D6</f>
        <v>3.2455000000000003</v>
      </c>
      <c r="F5" s="72">
        <f>E5*1.3</f>
        <v>4.2191500000000008</v>
      </c>
      <c r="R5">
        <v>12.24</v>
      </c>
    </row>
    <row r="6" spans="1:19" x14ac:dyDescent="0.2">
      <c r="A6" t="s">
        <v>199</v>
      </c>
      <c r="B6" s="71">
        <v>5.32</v>
      </c>
      <c r="D6" s="72">
        <f>B6*0.15</f>
        <v>0.79800000000000004</v>
      </c>
      <c r="E6" s="72"/>
      <c r="F6" s="72"/>
      <c r="G6" s="72"/>
      <c r="K6" t="s">
        <v>66</v>
      </c>
      <c r="L6" t="s">
        <v>67</v>
      </c>
      <c r="M6" t="s">
        <v>69</v>
      </c>
      <c r="N6" t="s">
        <v>68</v>
      </c>
      <c r="R6" s="72">
        <f>B6*0.12</f>
        <v>0.63839999999999997</v>
      </c>
    </row>
    <row r="7" spans="1:19" x14ac:dyDescent="0.2">
      <c r="A7" s="107" t="s">
        <v>44</v>
      </c>
      <c r="B7" s="108">
        <f>(K7+L7+M7+N7+O7+P7)</f>
        <v>45.253500000000003</v>
      </c>
      <c r="C7" s="109"/>
      <c r="D7" s="107"/>
      <c r="E7" s="107"/>
      <c r="F7" s="107"/>
      <c r="G7" s="107"/>
      <c r="H7" s="107"/>
      <c r="I7" s="107"/>
      <c r="J7" s="107"/>
      <c r="K7" s="107">
        <v>1.67</v>
      </c>
      <c r="L7" s="110">
        <f>1.44*1.15</f>
        <v>1.6559999999999999</v>
      </c>
      <c r="M7" s="110">
        <f>(2.55+0.3)*2.75</f>
        <v>7.8374999999999986</v>
      </c>
      <c r="N7" s="107">
        <f>(3.4*2.75)-(1*0.5)</f>
        <v>8.85</v>
      </c>
      <c r="O7" s="107">
        <f>((1.59+0.95+2.45+2.45+1)*2.75)-(1.68*2)</f>
        <v>19.850000000000005</v>
      </c>
      <c r="P7" s="107">
        <f>(0.9+1+3)*1.1</f>
        <v>5.3900000000000006</v>
      </c>
      <c r="R7" s="74">
        <f>SUM(R5:R6)</f>
        <v>12.878400000000001</v>
      </c>
      <c r="S7" s="74">
        <f>R7*1.3</f>
        <v>16.74192</v>
      </c>
    </row>
    <row r="8" spans="1:19" x14ac:dyDescent="0.2">
      <c r="A8" t="s">
        <v>50</v>
      </c>
      <c r="B8" s="105">
        <v>45.25</v>
      </c>
      <c r="C8">
        <f>B8*2</f>
        <v>90.5</v>
      </c>
      <c r="E8" s="72"/>
    </row>
    <row r="9" spans="1:19" x14ac:dyDescent="0.2">
      <c r="A9" t="s">
        <v>51</v>
      </c>
      <c r="B9" s="105">
        <v>45.25</v>
      </c>
      <c r="C9">
        <f>B9*2</f>
        <v>90.5</v>
      </c>
    </row>
    <row r="10" spans="1:19" x14ac:dyDescent="0.2">
      <c r="A10" t="s">
        <v>87</v>
      </c>
      <c r="B10" s="105">
        <v>0.2</v>
      </c>
      <c r="F10" s="263"/>
      <c r="G10" s="262"/>
      <c r="K10">
        <f>0.5*0.4</f>
        <v>0.2</v>
      </c>
    </row>
    <row r="11" spans="1:19" x14ac:dyDescent="0.2">
      <c r="A11" t="s">
        <v>53</v>
      </c>
      <c r="B11" s="105">
        <v>1</v>
      </c>
      <c r="F11" s="74"/>
    </row>
    <row r="12" spans="1:19" x14ac:dyDescent="0.2">
      <c r="A12" t="s">
        <v>54</v>
      </c>
      <c r="B12" s="105">
        <v>1</v>
      </c>
      <c r="F12" s="74"/>
    </row>
    <row r="13" spans="1:19" x14ac:dyDescent="0.2">
      <c r="A13" t="s">
        <v>55</v>
      </c>
      <c r="B13" s="105">
        <v>3</v>
      </c>
      <c r="F13" s="74"/>
      <c r="H13" t="s">
        <v>119</v>
      </c>
      <c r="I13" t="s">
        <v>120</v>
      </c>
      <c r="J13" t="s">
        <v>121</v>
      </c>
      <c r="K13" t="s">
        <v>122</v>
      </c>
      <c r="L13" t="s">
        <v>123</v>
      </c>
      <c r="M13" t="s">
        <v>124</v>
      </c>
      <c r="N13" t="s">
        <v>125</v>
      </c>
      <c r="O13" t="s">
        <v>126</v>
      </c>
      <c r="P13" t="s">
        <v>127</v>
      </c>
    </row>
    <row r="14" spans="1:19" ht="15" x14ac:dyDescent="0.2">
      <c r="A14" s="130" t="s">
        <v>56</v>
      </c>
      <c r="B14" s="114">
        <v>42.26</v>
      </c>
      <c r="C14" s="113"/>
      <c r="D14" s="113"/>
      <c r="E14" s="113"/>
      <c r="F14" s="115"/>
      <c r="G14" s="113"/>
      <c r="H14" s="113"/>
      <c r="I14" s="113"/>
      <c r="J14" s="113"/>
      <c r="K14" s="113"/>
      <c r="L14" s="113"/>
      <c r="M14" s="113"/>
      <c r="N14" s="113"/>
      <c r="O14" s="113"/>
      <c r="P14" s="113"/>
    </row>
    <row r="15" spans="1:19" ht="14.25" x14ac:dyDescent="0.2">
      <c r="A15" s="121" t="s">
        <v>82</v>
      </c>
      <c r="B15" s="74">
        <v>602.29999999999995</v>
      </c>
      <c r="F15" s="74"/>
      <c r="H15">
        <v>126.6</v>
      </c>
      <c r="I15">
        <v>6.1</v>
      </c>
      <c r="J15">
        <v>38.5</v>
      </c>
      <c r="K15" s="74">
        <v>27.5</v>
      </c>
      <c r="L15" s="74">
        <v>52.5</v>
      </c>
      <c r="M15" s="74">
        <v>60.36</v>
      </c>
      <c r="N15" s="74">
        <v>45.78</v>
      </c>
      <c r="O15" s="74">
        <f>37.92*6.46</f>
        <v>244.9632</v>
      </c>
    </row>
    <row r="16" spans="1:19" x14ac:dyDescent="0.2">
      <c r="A16" t="s">
        <v>57</v>
      </c>
      <c r="B16" s="105">
        <v>11</v>
      </c>
      <c r="F16" s="74"/>
    </row>
    <row r="17" spans="1:16" x14ac:dyDescent="0.2">
      <c r="A17" s="75" t="s">
        <v>58</v>
      </c>
      <c r="B17" s="75">
        <f>K17</f>
        <v>16.41</v>
      </c>
      <c r="C17" s="75"/>
      <c r="D17" s="75"/>
      <c r="E17" s="75"/>
      <c r="F17" s="76"/>
      <c r="G17" s="75"/>
      <c r="H17" s="75"/>
      <c r="I17" s="75"/>
      <c r="J17" s="75"/>
      <c r="K17" s="75">
        <f>(6.25+4.9+1.35+3.91)</f>
        <v>16.41</v>
      </c>
      <c r="L17" s="75"/>
      <c r="M17" s="75"/>
      <c r="N17" s="75"/>
      <c r="O17" s="75"/>
      <c r="P17" s="75"/>
    </row>
    <row r="18" spans="1:16" x14ac:dyDescent="0.2">
      <c r="A18" t="s">
        <v>70</v>
      </c>
      <c r="B18">
        <f>K18+L18+M18</f>
        <v>23.220000000000002</v>
      </c>
      <c r="F18" s="74"/>
      <c r="K18">
        <f>(3.4*1.8)*2</f>
        <v>12.24</v>
      </c>
      <c r="L18">
        <f>(2.45*1.8)*2</f>
        <v>8.82</v>
      </c>
      <c r="M18">
        <f>(1+0.2)*1.8</f>
        <v>2.16</v>
      </c>
    </row>
    <row r="19" spans="1:16" x14ac:dyDescent="0.2">
      <c r="A19" s="118" t="s">
        <v>71</v>
      </c>
      <c r="B19" s="119">
        <v>23</v>
      </c>
      <c r="F19" s="74"/>
    </row>
    <row r="20" spans="1:16" x14ac:dyDescent="0.2">
      <c r="A20" s="118" t="s">
        <v>72</v>
      </c>
      <c r="B20" s="120">
        <v>1</v>
      </c>
      <c r="F20" s="74"/>
      <c r="J20" s="74"/>
    </row>
    <row r="21" spans="1:16" x14ac:dyDescent="0.2">
      <c r="A21" s="118" t="s">
        <v>73</v>
      </c>
      <c r="B21" s="119">
        <v>4</v>
      </c>
      <c r="I21" s="77"/>
      <c r="J21" s="77"/>
    </row>
    <row r="22" spans="1:16" x14ac:dyDescent="0.2">
      <c r="A22" s="118" t="s">
        <v>74</v>
      </c>
      <c r="B22" s="119">
        <v>1</v>
      </c>
      <c r="D22" s="70" t="s">
        <v>109</v>
      </c>
      <c r="E22" s="70" t="s">
        <v>110</v>
      </c>
      <c r="F22" s="70" t="s">
        <v>111</v>
      </c>
      <c r="G22" s="70" t="s">
        <v>112</v>
      </c>
      <c r="I22" s="77"/>
      <c r="J22" s="77"/>
    </row>
    <row r="23" spans="1:16" x14ac:dyDescent="0.2">
      <c r="A23" s="123" t="s">
        <v>79</v>
      </c>
      <c r="B23" s="124">
        <v>4</v>
      </c>
      <c r="C23" s="78"/>
      <c r="D23" s="125">
        <f>1.6*1</f>
        <v>1.6</v>
      </c>
      <c r="E23" s="125">
        <f>1.2*1</f>
        <v>1.2</v>
      </c>
      <c r="F23" s="126">
        <f>2*1*0.6</f>
        <v>1.2</v>
      </c>
      <c r="G23" s="125">
        <f>2*1</f>
        <v>2</v>
      </c>
      <c r="H23" t="s">
        <v>113</v>
      </c>
    </row>
    <row r="24" spans="1:16" x14ac:dyDescent="0.2">
      <c r="A24" s="127" t="s">
        <v>80</v>
      </c>
      <c r="B24" s="128">
        <v>5</v>
      </c>
      <c r="C24" s="75"/>
      <c r="D24" s="129">
        <f>1.8*1.2</f>
        <v>2.16</v>
      </c>
      <c r="E24" s="129"/>
      <c r="F24" s="129">
        <f>2*1.2*0.8</f>
        <v>1.92</v>
      </c>
      <c r="G24" s="129"/>
      <c r="H24" t="s">
        <v>115</v>
      </c>
    </row>
    <row r="25" spans="1:16" x14ac:dyDescent="0.2">
      <c r="A25" s="123" t="s">
        <v>84</v>
      </c>
      <c r="B25" s="124">
        <v>4</v>
      </c>
      <c r="C25" s="78"/>
      <c r="D25" s="125">
        <f>1.8*1.2</f>
        <v>2.16</v>
      </c>
      <c r="E25" s="125">
        <f>1.4*1.2</f>
        <v>1.68</v>
      </c>
      <c r="F25" s="125">
        <f>2*1.2*0.8</f>
        <v>1.92</v>
      </c>
      <c r="G25" s="125"/>
      <c r="H25" t="s">
        <v>116</v>
      </c>
    </row>
    <row r="26" spans="1:16" x14ac:dyDescent="0.2">
      <c r="A26" s="118" t="s">
        <v>85</v>
      </c>
      <c r="B26" s="128">
        <v>5</v>
      </c>
      <c r="C26" s="75"/>
      <c r="D26" s="129">
        <f>1.8*1.2</f>
        <v>2.16</v>
      </c>
      <c r="E26" s="129">
        <f>1.4*1.2</f>
        <v>1.68</v>
      </c>
      <c r="F26" s="129">
        <f>2*1.2*0.8</f>
        <v>1.92</v>
      </c>
      <c r="G26" s="129"/>
      <c r="H26" t="s">
        <v>116</v>
      </c>
    </row>
    <row r="27" spans="1:16" x14ac:dyDescent="0.2">
      <c r="A27" s="123" t="s">
        <v>81</v>
      </c>
      <c r="B27" s="124">
        <v>2</v>
      </c>
      <c r="C27" s="78"/>
      <c r="D27" s="78"/>
      <c r="E27" s="78"/>
      <c r="F27" s="78"/>
      <c r="G27" s="125">
        <f>2*1*2</f>
        <v>4</v>
      </c>
      <c r="H27" t="s">
        <v>114</v>
      </c>
    </row>
    <row r="28" spans="1:16" x14ac:dyDescent="0.2">
      <c r="A28" s="127" t="s">
        <v>83</v>
      </c>
      <c r="B28" s="75"/>
      <c r="C28" s="76"/>
      <c r="D28" s="129"/>
      <c r="E28" s="75"/>
      <c r="F28" s="75"/>
      <c r="G28" s="129">
        <f>2.2*1.2*2</f>
        <v>5.28</v>
      </c>
      <c r="H28" t="s">
        <v>117</v>
      </c>
    </row>
    <row r="29" spans="1:16" x14ac:dyDescent="0.2">
      <c r="A29" s="118" t="s">
        <v>70</v>
      </c>
      <c r="B29" s="74"/>
      <c r="D29" s="70"/>
      <c r="I29" t="s">
        <v>131</v>
      </c>
      <c r="J29" t="s">
        <v>136</v>
      </c>
      <c r="K29" s="74"/>
    </row>
    <row r="30" spans="1:16" x14ac:dyDescent="0.2">
      <c r="A30" s="118" t="s">
        <v>75</v>
      </c>
      <c r="B30" s="74">
        <v>4</v>
      </c>
      <c r="C30" s="74"/>
      <c r="I30" s="262" t="s">
        <v>129</v>
      </c>
      <c r="J30" s="262"/>
      <c r="K30" s="262" t="s">
        <v>132</v>
      </c>
      <c r="L30" s="262"/>
      <c r="M30" t="s">
        <v>134</v>
      </c>
    </row>
    <row r="31" spans="1:16" x14ac:dyDescent="0.2">
      <c r="A31" s="118" t="s">
        <v>128</v>
      </c>
      <c r="C31" s="74"/>
      <c r="I31" t="s">
        <v>130</v>
      </c>
      <c r="K31" t="s">
        <v>133</v>
      </c>
      <c r="M31">
        <f>(0.8+2.1+2.1)*0.075*2*25</f>
        <v>18.75</v>
      </c>
      <c r="N31">
        <f>((1.24+1.02)+(2.1+2.1)*2)</f>
        <v>10.66</v>
      </c>
    </row>
    <row r="32" spans="1:16" x14ac:dyDescent="0.2">
      <c r="A32" s="118"/>
      <c r="C32" s="74"/>
      <c r="I32" s="262">
        <f>(1.24+1.02)*2.1*2</f>
        <v>9.4919999999999991</v>
      </c>
      <c r="J32" s="262"/>
      <c r="K32">
        <f>(2.1+2.1+0.9)*0.14*28</f>
        <v>19.992000000000004</v>
      </c>
      <c r="L32">
        <f>(2.1+2.1+1.24)*2*0.25</f>
        <v>2.72</v>
      </c>
    </row>
    <row r="33" spans="1:10" x14ac:dyDescent="0.2">
      <c r="C33" s="74"/>
      <c r="J33">
        <f>25*0.8*2.1*2</f>
        <v>84</v>
      </c>
    </row>
    <row r="34" spans="1:10" x14ac:dyDescent="0.2">
      <c r="A34" s="118" t="s">
        <v>187</v>
      </c>
      <c r="B34" s="74">
        <f>118.96 * 2</f>
        <v>237.92</v>
      </c>
      <c r="C34" s="74"/>
    </row>
  </sheetData>
  <mergeCells count="4">
    <mergeCell ref="K30:L30"/>
    <mergeCell ref="F10:G10"/>
    <mergeCell ref="I30:J30"/>
    <mergeCell ref="I32:J32"/>
  </mergeCells>
  <pageMargins left="0.511811024" right="0.511811024" top="0.78740157499999996" bottom="0.78740157499999996" header="0.31496062000000002" footer="0.31496062000000002"/>
  <pageSetup paperSize="9" scale="9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6</vt:i4>
      </vt:variant>
    </vt:vector>
  </HeadingPairs>
  <TitlesOfParts>
    <vt:vector size="10" baseType="lpstr">
      <vt:lpstr>ORÇ</vt:lpstr>
      <vt:lpstr>Planilha</vt:lpstr>
      <vt:lpstr>Cronograma</vt:lpstr>
      <vt:lpstr>QUANTITATIVOS</vt:lpstr>
      <vt:lpstr>Cronograma!Area_de_impressao</vt:lpstr>
      <vt:lpstr>ORÇ!Area_de_impressao</vt:lpstr>
      <vt:lpstr>Planilha!Area_de_impressao</vt:lpstr>
      <vt:lpstr>QUANTITATIVOS!Area_de_impressao</vt:lpstr>
      <vt:lpstr>ORÇ!Titulos_de_impressao</vt:lpstr>
      <vt:lpstr>Planilha!Titulos_de_impressao</vt:lpstr>
    </vt:vector>
  </TitlesOfParts>
  <Manager/>
  <Company>Monte Azul / Trajeto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</dc:creator>
  <cp:keywords/>
  <dc:description/>
  <cp:lastModifiedBy>Junior Claro</cp:lastModifiedBy>
  <cp:revision>1</cp:revision>
  <cp:lastPrinted>2026-10-06T17:47:21Z</cp:lastPrinted>
  <dcterms:created xsi:type="dcterms:W3CDTF">2009-08-20T04:39:23Z</dcterms:created>
  <dcterms:modified xsi:type="dcterms:W3CDTF">2026-10-20T17:31:55Z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